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0" yWindow="360" windowWidth="6870" windowHeight="8700" firstSheet="18" activeTab="19"/>
  </bookViews>
  <sheets>
    <sheet name="Rekap Panjang Per Program" sheetId="21" state="hidden" r:id="rId1"/>
    <sheet name="Setjen" sheetId="23" state="hidden" r:id="rId2"/>
    <sheet name="Itjen" sheetId="62" state="hidden" r:id="rId3"/>
    <sheet name="Dukcapil" sheetId="24" state="hidden" r:id="rId4"/>
    <sheet name="Kesbangpol" sheetId="26" state="hidden" r:id="rId5"/>
    <sheet name="Diklat" sheetId="27" state="hidden" r:id="rId6"/>
    <sheet name="Otda" sheetId="28" state="hidden" r:id="rId7"/>
    <sheet name="Bangda" sheetId="31" state="hidden" r:id="rId8"/>
    <sheet name="Bangda TP" sheetId="55" state="hidden" r:id="rId9"/>
    <sheet name="PMD " sheetId="32" state="hidden" r:id="rId10"/>
    <sheet name="PMD TP" sheetId="33" state="hidden" r:id="rId11"/>
    <sheet name="PUM DK 2" sheetId="47" state="hidden" r:id="rId12"/>
    <sheet name="PUM TP 2" sheetId="45" state="hidden" r:id="rId13"/>
    <sheet name="Rekap Provinsi Dekon" sheetId="25" state="hidden" r:id="rId14"/>
    <sheet name="Rekap Prov Kab Kota TP" sheetId="57" state="hidden" r:id="rId15"/>
    <sheet name="Rekap Dekonsentrasi" sheetId="52" state="hidden" r:id="rId16"/>
    <sheet name="Rekap TP" sheetId="53" state="hidden" r:id="rId17"/>
    <sheet name="Rekap Panjang Per Prog Per Prov" sheetId="22" state="hidden" r:id="rId18"/>
    <sheet name="LAMP I PERMENDAGRI" sheetId="48" r:id="rId19"/>
    <sheet name="LAMPIRAN II PERMENDAGRI" sheetId="50" r:id="rId20"/>
    <sheet name="LAMP I PRIN 5 NOV" sheetId="60" state="hidden" r:id="rId21"/>
    <sheet name="LAMP II  PRIN 5 NOV" sheetId="61" state="hidden" r:id="rId22"/>
    <sheet name="Prov Kab Kota TP" sheetId="64" state="hidden" r:id="rId23"/>
    <sheet name="LAMP I PRIN" sheetId="58" state="hidden" r:id="rId24"/>
    <sheet name="LAMP II PRIN" sheetId="59" state="hidden" r:id="rId25"/>
    <sheet name="Rekap Panjang Per Prog TP" sheetId="51" state="hidden" r:id="rId26"/>
    <sheet name="Rekap Panjang Per Prov TP" sheetId="56" state="hidden" r:id="rId27"/>
    <sheet name="Rekap DKTP Provinsi" sheetId="54" state="hidden" r:id="rId28"/>
    <sheet name="PUM" sheetId="29" state="hidden" r:id="rId29"/>
    <sheet name="PUM TP" sheetId="30" state="hidden" r:id="rId30"/>
    <sheet name="PUM 1" sheetId="34" state="hidden" r:id="rId31"/>
    <sheet name="PUM 2" sheetId="35" state="hidden" r:id="rId32"/>
    <sheet name="PUM 3" sheetId="36" state="hidden" r:id="rId33"/>
    <sheet name="PUM 4" sheetId="37" state="hidden" r:id="rId34"/>
    <sheet name="PUM 5" sheetId="38" state="hidden" r:id="rId35"/>
    <sheet name="PUM 6" sheetId="39" state="hidden" r:id="rId36"/>
    <sheet name="PUM 7" sheetId="40" state="hidden" r:id="rId37"/>
    <sheet name="PUM 8" sheetId="41" state="hidden" r:id="rId38"/>
    <sheet name="PUM 9" sheetId="42" state="hidden" r:id="rId39"/>
    <sheet name="PUM 10" sheetId="43" state="hidden" r:id="rId40"/>
    <sheet name="PUM 11" sheetId="44" state="hidden" r:id="rId41"/>
  </sheets>
  <externalReferences>
    <externalReference r:id="rId42"/>
  </externalReferences>
  <definedNames>
    <definedName name="_xlnm.Print_Area" localSheetId="7">Bangda!$A$1:$L$48</definedName>
    <definedName name="_xlnm.Print_Area" localSheetId="8">'Bangda TP'!$A$1:$D$73</definedName>
    <definedName name="_xlnm.Print_Area" localSheetId="5">Diklat!$A$1:$C$45</definedName>
    <definedName name="_xlnm.Print_Area" localSheetId="3">Dukcapil!$A$1:$C$46</definedName>
    <definedName name="_xlnm.Print_Area" localSheetId="2">Itjen!$A$1:$C$46</definedName>
    <definedName name="_xlnm.Print_Area" localSheetId="4">Kesbangpol!$A$1:$C$45</definedName>
    <definedName name="_xlnm.Print_Area" localSheetId="18">'LAMP I PERMENDAGRI'!$A$1:$H$1699</definedName>
    <definedName name="_xlnm.Print_Area" localSheetId="23">'LAMP I PRIN'!$A$1:$H$1677</definedName>
    <definedName name="_xlnm.Print_Area" localSheetId="20">'LAMP I PRIN 5 NOV'!$A$1:$I$1681</definedName>
    <definedName name="_xlnm.Print_Area" localSheetId="21">'LAMP II  PRIN 5 NOV'!$A$1:$K$340</definedName>
    <definedName name="_xlnm.Print_Area" localSheetId="24">'LAMP II PRIN'!$A$1:$J$356</definedName>
    <definedName name="_xlnm.Print_Area" localSheetId="19">'LAMPIRAN II PERMENDAGRI'!$A$1:$H$362</definedName>
    <definedName name="_xlnm.Print_Area" localSheetId="6">Otda!$A$1:$C$45</definedName>
    <definedName name="_xlnm.Print_Area" localSheetId="9">'PMD '!$A$1:$M$48</definedName>
    <definedName name="_xlnm.Print_Area" localSheetId="10">'PMD TP'!$A$1:$D$64</definedName>
    <definedName name="_xlnm.Print_Area" localSheetId="22">'Prov Kab Kota TP'!$A$1:$J$161</definedName>
    <definedName name="_xlnm.Print_Area" localSheetId="28">PUM!$A$1:$P$46</definedName>
    <definedName name="_xlnm.Print_Area" localSheetId="30">'PUM 1'!$A$1:$C$99</definedName>
    <definedName name="_xlnm.Print_Area" localSheetId="39">'PUM 10'!$A$1:$C$100</definedName>
    <definedName name="_xlnm.Print_Area" localSheetId="40">'PUM 11'!$A$1:$C$99</definedName>
    <definedName name="_xlnm.Print_Area" localSheetId="31">'PUM 2'!$A$1:$C$99</definedName>
    <definedName name="_xlnm.Print_Area" localSheetId="32">'PUM 3'!$A$1:$D$99</definedName>
    <definedName name="_xlnm.Print_Area" localSheetId="33">'PUM 4'!$A$1:$C$99</definedName>
    <definedName name="_xlnm.Print_Area" localSheetId="34">'PUM 5'!$A$1:$C$99</definedName>
    <definedName name="_xlnm.Print_Area" localSheetId="35">'PUM 6'!$A$1:$C$99</definedName>
    <definedName name="_xlnm.Print_Area" localSheetId="36">'PUM 7'!$A$1:$C$99</definedName>
    <definedName name="_xlnm.Print_Area" localSheetId="37">'PUM 8'!$A$1:$C$99</definedName>
    <definedName name="_xlnm.Print_Area" localSheetId="38">'PUM 9'!$A$1:$C$99</definedName>
    <definedName name="_xlnm.Print_Area" localSheetId="11">'PUM DK 2'!$A$1:$X$118</definedName>
    <definedName name="_xlnm.Print_Area" localSheetId="29">'PUM TP'!$A$1:$C$33</definedName>
    <definedName name="_xlnm.Print_Area" localSheetId="12">'PUM TP 2'!$A$1:$D$117</definedName>
    <definedName name="_xlnm.Print_Area" localSheetId="15">'Rekap Dekonsentrasi'!$A$1:$G$72</definedName>
    <definedName name="_xlnm.Print_Area" localSheetId="27">'Rekap DKTP Provinsi'!$A$1:$E$119</definedName>
    <definedName name="_xlnm.Print_Area" localSheetId="17">'Rekap Panjang Per Prog Per Prov'!$A$1:$BF$173</definedName>
    <definedName name="_xlnm.Print_Area" localSheetId="25">'Rekap Panjang Per Prog TP'!$A$1:$F$120</definedName>
    <definedName name="_xlnm.Print_Area" localSheetId="0">'Rekap Panjang Per Program'!$A$1:$AX$102</definedName>
    <definedName name="_xlnm.Print_Area" localSheetId="26">'Rekap Panjang Per Prov TP'!$A$1:$H$159</definedName>
    <definedName name="_xlnm.Print_Area" localSheetId="14">'Rekap Prov Kab Kota TP'!$A$1:$D$154</definedName>
    <definedName name="_xlnm.Print_Area" localSheetId="13">'Rekap Provinsi Dekon'!$A$1:$D$39</definedName>
    <definedName name="_xlnm.Print_Area" localSheetId="16">'Rekap TP'!$A$1:$G$21</definedName>
    <definedName name="_xlnm.Print_Area" localSheetId="1">Setjen!$A$1:$C$45</definedName>
    <definedName name="_xlnm.Print_Titles" localSheetId="7">Bangda!$5:$12</definedName>
    <definedName name="_xlnm.Print_Titles" localSheetId="8">'Bangda TP'!$5:$8</definedName>
    <definedName name="_xlnm.Print_Titles" localSheetId="5">Diklat!$4:$11</definedName>
    <definedName name="_xlnm.Print_Titles" localSheetId="3">Dukcapil!$5:$12</definedName>
    <definedName name="_xlnm.Print_Titles" localSheetId="2">Itjen!$5:$12</definedName>
    <definedName name="_xlnm.Print_Titles" localSheetId="4">Kesbangpol!$4:$11</definedName>
    <definedName name="_xlnm.Print_Titles" localSheetId="18">'LAMP I PERMENDAGRI'!$10:$11</definedName>
    <definedName name="_xlnm.Print_Titles" localSheetId="23">'LAMP I PRIN'!$10:$11</definedName>
    <definedName name="_xlnm.Print_Titles" localSheetId="20">'LAMP I PRIN 5 NOV'!$10:$11</definedName>
    <definedName name="_xlnm.Print_Titles" localSheetId="21">'LAMP II  PRIN 5 NOV'!$9:$9</definedName>
    <definedName name="_xlnm.Print_Titles" localSheetId="24">'LAMP II PRIN'!$9:$9</definedName>
    <definedName name="_xlnm.Print_Titles" localSheetId="19">'LAMPIRAN II PERMENDAGRI'!$9:$9</definedName>
    <definedName name="_xlnm.Print_Titles" localSheetId="6">Otda!$4:$11</definedName>
    <definedName name="_xlnm.Print_Titles" localSheetId="9">'PMD '!$4:$13</definedName>
    <definedName name="_xlnm.Print_Titles" localSheetId="10">'PMD TP'!$5:$12</definedName>
    <definedName name="_xlnm.Print_Titles" localSheetId="28">PUM!$4:$11</definedName>
    <definedName name="_xlnm.Print_Titles" localSheetId="12">'PUM TP 2'!$5:$8</definedName>
    <definedName name="_xlnm.Print_Titles" localSheetId="15">'Rekap Dekonsentrasi'!$7:$7</definedName>
    <definedName name="_xlnm.Print_Titles" localSheetId="27">'Rekap DKTP Provinsi'!$5:$5</definedName>
    <definedName name="_xlnm.Print_Titles" localSheetId="0">'Rekap Panjang Per Program'!$4:$11</definedName>
    <definedName name="_xlnm.Print_Titles" localSheetId="26">'Rekap Panjang Per Prov TP'!$6:$10</definedName>
    <definedName name="_xlnm.Print_Titles" localSheetId="13">'Rekap Provinsi Dekon'!$4:$4</definedName>
    <definedName name="_xlnm.Print_Titles" localSheetId="1">Setjen!$4:$11</definedName>
  </definedNames>
  <calcPr calcId="124519"/>
</workbook>
</file>

<file path=xl/calcChain.xml><?xml version="1.0" encoding="utf-8"?>
<calcChain xmlns="http://schemas.openxmlformats.org/spreadsheetml/2006/main">
  <c r="E1121" i="48"/>
  <c r="AE173" i="22"/>
  <c r="AE174"/>
  <c r="H256" i="50" l="1"/>
  <c r="F1678" i="48"/>
  <c r="F1677"/>
  <c r="E1678"/>
  <c r="E1677"/>
  <c r="F1582"/>
  <c r="F1581"/>
  <c r="E1582"/>
  <c r="E1581"/>
  <c r="F1530"/>
  <c r="F1529"/>
  <c r="E1530"/>
  <c r="E1529"/>
  <c r="F1473"/>
  <c r="F1472"/>
  <c r="E1473"/>
  <c r="E1472"/>
  <c r="F1418"/>
  <c r="F1417"/>
  <c r="E1418"/>
  <c r="E1417"/>
  <c r="F1365"/>
  <c r="F1364"/>
  <c r="E1365"/>
  <c r="E1364"/>
  <c r="F1309"/>
  <c r="F1308"/>
  <c r="E1309"/>
  <c r="E1308"/>
  <c r="F1262"/>
  <c r="F1261"/>
  <c r="E1262"/>
  <c r="E1261"/>
  <c r="F887"/>
  <c r="F886"/>
  <c r="E887"/>
  <c r="E886"/>
  <c r="F834"/>
  <c r="F833"/>
  <c r="E834"/>
  <c r="E833"/>
  <c r="F457"/>
  <c r="F456"/>
  <c r="E457"/>
  <c r="E456"/>
  <c r="F350"/>
  <c r="F349"/>
  <c r="E350"/>
  <c r="E349"/>
  <c r="F303"/>
  <c r="F302"/>
  <c r="E303"/>
  <c r="E302"/>
  <c r="F150"/>
  <c r="F149"/>
  <c r="E150"/>
  <c r="E149"/>
  <c r="H240" i="50"/>
  <c r="E242"/>
  <c r="D241"/>
  <c r="G209"/>
  <c r="H343"/>
  <c r="C343"/>
  <c r="G346"/>
  <c r="G342" s="1"/>
  <c r="F346"/>
  <c r="E345"/>
  <c r="D344"/>
  <c r="H217"/>
  <c r="G334"/>
  <c r="G333"/>
  <c r="F334"/>
  <c r="F333"/>
  <c r="E332"/>
  <c r="D331"/>
  <c r="F328"/>
  <c r="F329"/>
  <c r="G316"/>
  <c r="F316"/>
  <c r="E315"/>
  <c r="D314"/>
  <c r="G313"/>
  <c r="F313"/>
  <c r="E312"/>
  <c r="D311"/>
  <c r="H292"/>
  <c r="G295"/>
  <c r="F295"/>
  <c r="E294"/>
  <c r="D293"/>
  <c r="C292"/>
  <c r="H272"/>
  <c r="G280"/>
  <c r="G279"/>
  <c r="G278"/>
  <c r="G277"/>
  <c r="G276"/>
  <c r="G275"/>
  <c r="F280"/>
  <c r="F279"/>
  <c r="F278"/>
  <c r="F277"/>
  <c r="F276"/>
  <c r="F275"/>
  <c r="D273"/>
  <c r="E274"/>
  <c r="C272"/>
  <c r="G259"/>
  <c r="E258"/>
  <c r="D257"/>
  <c r="C256"/>
  <c r="G243"/>
  <c r="F243"/>
  <c r="C240"/>
  <c r="G220"/>
  <c r="F220"/>
  <c r="E219"/>
  <c r="D218"/>
  <c r="C217"/>
  <c r="G76"/>
  <c r="F76"/>
  <c r="E75"/>
  <c r="D74"/>
  <c r="H73"/>
  <c r="C73"/>
  <c r="BE100" i="22"/>
  <c r="BE48"/>
  <c r="BE38"/>
  <c r="BE37"/>
  <c r="BE36"/>
  <c r="BE30"/>
  <c r="BE77"/>
  <c r="G21" i="50"/>
  <c r="G20"/>
  <c r="G19"/>
  <c r="F21"/>
  <c r="F20"/>
  <c r="F19"/>
  <c r="BA39" i="22"/>
  <c r="BA13"/>
  <c r="BA165"/>
  <c r="BA137"/>
  <c r="BA127"/>
  <c r="BA124"/>
  <c r="BA120"/>
  <c r="BA113"/>
  <c r="AZ171"/>
  <c r="BE171" s="1"/>
  <c r="M342" i="50" s="1"/>
  <c r="AZ159" i="22" l="1"/>
  <c r="F514" i="48"/>
  <c r="E514"/>
  <c r="D513"/>
  <c r="F512"/>
  <c r="E512"/>
  <c r="D511"/>
  <c r="F1684"/>
  <c r="E1684"/>
  <c r="D515"/>
  <c r="E516"/>
  <c r="F516"/>
  <c r="D1683"/>
  <c r="F1051"/>
  <c r="E1051"/>
  <c r="F309"/>
  <c r="E309"/>
  <c r="D308"/>
  <c r="F307"/>
  <c r="E307"/>
  <c r="D306"/>
  <c r="B169" i="64" l="1"/>
  <c r="C163"/>
  <c r="I160"/>
  <c r="J160" s="1"/>
  <c r="I159"/>
  <c r="I158"/>
  <c r="I157"/>
  <c r="I156"/>
  <c r="G155"/>
  <c r="F155"/>
  <c r="D155"/>
  <c r="I155" s="1"/>
  <c r="J155" s="1"/>
  <c r="G153"/>
  <c r="F153"/>
  <c r="E153"/>
  <c r="D153"/>
  <c r="I153" s="1"/>
  <c r="I152"/>
  <c r="I151"/>
  <c r="I150"/>
  <c r="G149"/>
  <c r="F149"/>
  <c r="E149"/>
  <c r="D149"/>
  <c r="C149"/>
  <c r="I149" s="1"/>
  <c r="I148"/>
  <c r="I147"/>
  <c r="I146"/>
  <c r="I145"/>
  <c r="I144"/>
  <c r="I143"/>
  <c r="I142"/>
  <c r="I141"/>
  <c r="I140"/>
  <c r="I139"/>
  <c r="G138"/>
  <c r="F138"/>
  <c r="E138"/>
  <c r="D138"/>
  <c r="C138"/>
  <c r="I138" s="1"/>
  <c r="J138" s="1"/>
  <c r="I137"/>
  <c r="I136"/>
  <c r="I135"/>
  <c r="I134"/>
  <c r="I133"/>
  <c r="I132"/>
  <c r="I131"/>
  <c r="I130"/>
  <c r="I129"/>
  <c r="G128"/>
  <c r="F128"/>
  <c r="E128"/>
  <c r="D128"/>
  <c r="C128"/>
  <c r="I128" s="1"/>
  <c r="J128" s="1"/>
  <c r="I126"/>
  <c r="I125"/>
  <c r="I124"/>
  <c r="I123"/>
  <c r="G122"/>
  <c r="F122"/>
  <c r="I122" s="1"/>
  <c r="J122" s="1"/>
  <c r="I121"/>
  <c r="G120"/>
  <c r="F120"/>
  <c r="I120" s="1"/>
  <c r="J120" s="1"/>
  <c r="I119"/>
  <c r="I118"/>
  <c r="I117"/>
  <c r="G116"/>
  <c r="F116"/>
  <c r="C116"/>
  <c r="I116" s="1"/>
  <c r="J116" s="1"/>
  <c r="I115"/>
  <c r="G114"/>
  <c r="F114"/>
  <c r="I114" s="1"/>
  <c r="I113"/>
  <c r="I112"/>
  <c r="I111"/>
  <c r="I110"/>
  <c r="G109"/>
  <c r="F109"/>
  <c r="C109"/>
  <c r="I109" s="1"/>
  <c r="I107"/>
  <c r="I106"/>
  <c r="I105"/>
  <c r="I104"/>
  <c r="I103"/>
  <c r="G102"/>
  <c r="F102"/>
  <c r="E102"/>
  <c r="D102"/>
  <c r="C102"/>
  <c r="I102" s="1"/>
  <c r="J102" s="1"/>
  <c r="I101"/>
  <c r="I100"/>
  <c r="G99"/>
  <c r="F99"/>
  <c r="E99"/>
  <c r="D99"/>
  <c r="I99" s="1"/>
  <c r="I98"/>
  <c r="G97"/>
  <c r="F97"/>
  <c r="E97"/>
  <c r="D97"/>
  <c r="I97" s="1"/>
  <c r="I96"/>
  <c r="J96" s="1"/>
  <c r="I95"/>
  <c r="I94"/>
  <c r="I93"/>
  <c r="I92"/>
  <c r="I91"/>
  <c r="I90"/>
  <c r="I89"/>
  <c r="G88"/>
  <c r="F88"/>
  <c r="E88"/>
  <c r="D88"/>
  <c r="I88" s="1"/>
  <c r="I87"/>
  <c r="I86"/>
  <c r="G85"/>
  <c r="F85"/>
  <c r="E85"/>
  <c r="D85"/>
  <c r="I85" s="1"/>
  <c r="J85" s="1"/>
  <c r="I82"/>
  <c r="I81"/>
  <c r="I80"/>
  <c r="I79"/>
  <c r="I78"/>
  <c r="I77"/>
  <c r="I76"/>
  <c r="I75"/>
  <c r="I74"/>
  <c r="I73"/>
  <c r="G72"/>
  <c r="F72"/>
  <c r="D72"/>
  <c r="C72"/>
  <c r="I72" s="1"/>
  <c r="I71"/>
  <c r="I70"/>
  <c r="I69"/>
  <c r="I68"/>
  <c r="G67"/>
  <c r="F67"/>
  <c r="I67" s="1"/>
  <c r="J67" s="1"/>
  <c r="I66"/>
  <c r="I65"/>
  <c r="I64"/>
  <c r="I63"/>
  <c r="I62"/>
  <c r="I61"/>
  <c r="I60"/>
  <c r="I59"/>
  <c r="I58"/>
  <c r="I57"/>
  <c r="I56"/>
  <c r="G55"/>
  <c r="F55"/>
  <c r="E55"/>
  <c r="D55"/>
  <c r="I55" s="1"/>
  <c r="J55" s="1"/>
  <c r="I54"/>
  <c r="I53"/>
  <c r="I52"/>
  <c r="I51"/>
  <c r="I50"/>
  <c r="I49"/>
  <c r="I48"/>
  <c r="I47"/>
  <c r="I46"/>
  <c r="G45"/>
  <c r="F45"/>
  <c r="E45"/>
  <c r="D45"/>
  <c r="C45"/>
  <c r="C161" s="1"/>
  <c r="I44"/>
  <c r="J44"/>
  <c r="G41"/>
  <c r="I41" s="1"/>
  <c r="I40"/>
  <c r="G39"/>
  <c r="F39"/>
  <c r="I39" s="1"/>
  <c r="I38"/>
  <c r="I37"/>
  <c r="G36"/>
  <c r="F36"/>
  <c r="I36" s="1"/>
  <c r="J36" s="1"/>
  <c r="I35"/>
  <c r="J35" s="1"/>
  <c r="I34"/>
  <c r="J34" s="1"/>
  <c r="G33"/>
  <c r="F33"/>
  <c r="I32"/>
  <c r="I31"/>
  <c r="I30"/>
  <c r="I29"/>
  <c r="G28"/>
  <c r="F28"/>
  <c r="E28"/>
  <c r="D28"/>
  <c r="D27"/>
  <c r="I27" s="1"/>
  <c r="J27"/>
  <c r="I25"/>
  <c r="I24"/>
  <c r="I23"/>
  <c r="I22"/>
  <c r="G21"/>
  <c r="F21"/>
  <c r="E21"/>
  <c r="D21"/>
  <c r="I21" s="1"/>
  <c r="I20"/>
  <c r="I19"/>
  <c r="I18"/>
  <c r="I17"/>
  <c r="G16"/>
  <c r="F16"/>
  <c r="E16"/>
  <c r="D16"/>
  <c r="I16" s="1"/>
  <c r="J16" s="1"/>
  <c r="I15"/>
  <c r="I14"/>
  <c r="G13"/>
  <c r="G161" s="1"/>
  <c r="F13"/>
  <c r="E13"/>
  <c r="E161" s="1"/>
  <c r="D13"/>
  <c r="D161" l="1"/>
  <c r="F161"/>
  <c r="I28"/>
  <c r="J28" s="1"/>
  <c r="I33"/>
  <c r="F165"/>
  <c r="G162"/>
  <c r="I169"/>
  <c r="D165"/>
  <c r="I164"/>
  <c r="I162"/>
  <c r="J164"/>
  <c r="G165"/>
  <c r="J21"/>
  <c r="J33"/>
  <c r="J39"/>
  <c r="J41"/>
  <c r="J72"/>
  <c r="J88"/>
  <c r="J97"/>
  <c r="J99"/>
  <c r="J109"/>
  <c r="J114"/>
  <c r="J149"/>
  <c r="J153"/>
  <c r="I13"/>
  <c r="I45"/>
  <c r="J45" s="1"/>
  <c r="I161" l="1"/>
  <c r="J161" s="1"/>
  <c r="J163"/>
  <c r="J162"/>
  <c r="J13"/>
  <c r="K161" s="1"/>
  <c r="X173" i="22" l="1"/>
  <c r="O173" l="1"/>
  <c r="N173"/>
  <c r="M173"/>
  <c r="L173"/>
  <c r="K173"/>
  <c r="C10" i="62" l="1"/>
  <c r="C8"/>
  <c r="C6"/>
  <c r="G387" i="48"/>
  <c r="D13" i="62"/>
  <c r="C46"/>
  <c r="L292" i="50" l="1"/>
  <c r="AY106" i="22"/>
  <c r="F166" i="50"/>
  <c r="G166"/>
  <c r="BC76" i="22"/>
  <c r="BB76"/>
  <c r="F1414" i="48"/>
  <c r="E1414"/>
  <c r="F1205"/>
  <c r="F1203"/>
  <c r="E1205"/>
  <c r="E1203"/>
  <c r="F1035"/>
  <c r="E1035"/>
  <c r="G975"/>
  <c r="F725"/>
  <c r="E725"/>
  <c r="F557"/>
  <c r="E557"/>
  <c r="F246"/>
  <c r="E246"/>
  <c r="D18" i="53"/>
  <c r="C17"/>
  <c r="B16"/>
  <c r="F55" i="52"/>
  <c r="D71"/>
  <c r="D70"/>
  <c r="D69"/>
  <c r="C68"/>
  <c r="D67"/>
  <c r="D66"/>
  <c r="D65"/>
  <c r="C64"/>
  <c r="D63"/>
  <c r="C62"/>
  <c r="D61"/>
  <c r="C60"/>
  <c r="D59"/>
  <c r="C58"/>
  <c r="D57"/>
  <c r="C56"/>
  <c r="B55"/>
  <c r="AY49" i="22"/>
  <c r="AE171"/>
  <c r="U173"/>
  <c r="E57" i="52" s="1"/>
  <c r="E56" s="1"/>
  <c r="G291" i="50" l="1"/>
  <c r="L368" i="61"/>
  <c r="K368"/>
  <c r="H368"/>
  <c r="G352"/>
  <c r="F352"/>
  <c r="E351"/>
  <c r="G350"/>
  <c r="F350"/>
  <c r="E349"/>
  <c r="D348"/>
  <c r="H347"/>
  <c r="C347"/>
  <c r="G346"/>
  <c r="F346"/>
  <c r="G345"/>
  <c r="F345"/>
  <c r="G344"/>
  <c r="F344"/>
  <c r="E343"/>
  <c r="D342"/>
  <c r="H341"/>
  <c r="C341"/>
  <c r="G338"/>
  <c r="G334" s="1"/>
  <c r="F338"/>
  <c r="E337"/>
  <c r="D336"/>
  <c r="H335"/>
  <c r="C335"/>
  <c r="G332"/>
  <c r="F332"/>
  <c r="E331"/>
  <c r="D330"/>
  <c r="H329"/>
  <c r="C329"/>
  <c r="G328"/>
  <c r="F328"/>
  <c r="G327"/>
  <c r="F327"/>
  <c r="G326"/>
  <c r="G322" s="1"/>
  <c r="F326"/>
  <c r="E325"/>
  <c r="D324"/>
  <c r="L323"/>
  <c r="H323"/>
  <c r="C323"/>
  <c r="G320"/>
  <c r="F320"/>
  <c r="E319"/>
  <c r="D318"/>
  <c r="G317"/>
  <c r="F317"/>
  <c r="G316"/>
  <c r="F316"/>
  <c r="G315"/>
  <c r="F315"/>
  <c r="G314"/>
  <c r="F314"/>
  <c r="E313"/>
  <c r="D312"/>
  <c r="H311"/>
  <c r="C311"/>
  <c r="G310"/>
  <c r="F310"/>
  <c r="G309"/>
  <c r="F309"/>
  <c r="G308"/>
  <c r="F308"/>
  <c r="G307"/>
  <c r="F307"/>
  <c r="G306"/>
  <c r="F306"/>
  <c r="G305"/>
  <c r="F305"/>
  <c r="G304"/>
  <c r="F304"/>
  <c r="G303"/>
  <c r="F303"/>
  <c r="G302"/>
  <c r="G298" s="1"/>
  <c r="F302"/>
  <c r="E301"/>
  <c r="D300"/>
  <c r="L299"/>
  <c r="H299"/>
  <c r="C299"/>
  <c r="G296"/>
  <c r="F296"/>
  <c r="E295"/>
  <c r="G294"/>
  <c r="F294"/>
  <c r="G293"/>
  <c r="F293"/>
  <c r="G292"/>
  <c r="F292"/>
  <c r="G291"/>
  <c r="F291"/>
  <c r="E290"/>
  <c r="D289"/>
  <c r="H288"/>
  <c r="C288"/>
  <c r="G287"/>
  <c r="F287"/>
  <c r="G286"/>
  <c r="F286"/>
  <c r="G285"/>
  <c r="F285"/>
  <c r="E284"/>
  <c r="D283"/>
  <c r="L282"/>
  <c r="H282"/>
  <c r="C282"/>
  <c r="G279"/>
  <c r="F279"/>
  <c r="E278"/>
  <c r="D277"/>
  <c r="H276"/>
  <c r="C276"/>
  <c r="G275"/>
  <c r="F275"/>
  <c r="G274"/>
  <c r="F274"/>
  <c r="G273"/>
  <c r="G269" s="1"/>
  <c r="F273"/>
  <c r="E272"/>
  <c r="D271"/>
  <c r="C270"/>
  <c r="G267"/>
  <c r="G263" s="1"/>
  <c r="F267"/>
  <c r="E266"/>
  <c r="D265"/>
  <c r="H264"/>
  <c r="C264"/>
  <c r="G261"/>
  <c r="F261"/>
  <c r="G260"/>
  <c r="F260"/>
  <c r="G259"/>
  <c r="G255" s="1"/>
  <c r="F259"/>
  <c r="E258"/>
  <c r="D257"/>
  <c r="L256"/>
  <c r="H256"/>
  <c r="C256"/>
  <c r="G253"/>
  <c r="G251"/>
  <c r="G249"/>
  <c r="G247"/>
  <c r="F247"/>
  <c r="G246"/>
  <c r="F246"/>
  <c r="G245"/>
  <c r="F245"/>
  <c r="G244"/>
  <c r="G240" s="1"/>
  <c r="F244"/>
  <c r="E243"/>
  <c r="D242"/>
  <c r="L241"/>
  <c r="H241"/>
  <c r="C241"/>
  <c r="G238"/>
  <c r="G234" s="1"/>
  <c r="F238"/>
  <c r="E237"/>
  <c r="D236"/>
  <c r="H235"/>
  <c r="C235"/>
  <c r="G232"/>
  <c r="F232"/>
  <c r="G231"/>
  <c r="G227" s="1"/>
  <c r="F231"/>
  <c r="E230"/>
  <c r="D229"/>
  <c r="H228"/>
  <c r="C228"/>
  <c r="G225"/>
  <c r="F225"/>
  <c r="G224"/>
  <c r="F224"/>
  <c r="G223"/>
  <c r="F223"/>
  <c r="E222"/>
  <c r="D221"/>
  <c r="G220"/>
  <c r="F220"/>
  <c r="G219"/>
  <c r="F219"/>
  <c r="E218"/>
  <c r="D217"/>
  <c r="H216"/>
  <c r="C216"/>
  <c r="G215"/>
  <c r="F215"/>
  <c r="G214"/>
  <c r="F214"/>
  <c r="G213"/>
  <c r="G209" s="1"/>
  <c r="F213"/>
  <c r="E212"/>
  <c r="D211"/>
  <c r="L210"/>
  <c r="H210"/>
  <c r="C210"/>
  <c r="G207"/>
  <c r="F207"/>
  <c r="G206"/>
  <c r="G202" s="1"/>
  <c r="F206"/>
  <c r="E205"/>
  <c r="D204"/>
  <c r="H203"/>
  <c r="C203"/>
  <c r="G200"/>
  <c r="G198"/>
  <c r="G194" s="1"/>
  <c r="F198"/>
  <c r="E197"/>
  <c r="D196"/>
  <c r="H195"/>
  <c r="C195"/>
  <c r="G192"/>
  <c r="F192"/>
  <c r="E191"/>
  <c r="D190"/>
  <c r="G189"/>
  <c r="F189"/>
  <c r="G188"/>
  <c r="F188"/>
  <c r="G187"/>
  <c r="F187"/>
  <c r="G186"/>
  <c r="F186"/>
  <c r="G185"/>
  <c r="F185"/>
  <c r="G184"/>
  <c r="G180" s="1"/>
  <c r="F184"/>
  <c r="E183"/>
  <c r="D182"/>
  <c r="H181"/>
  <c r="C181"/>
  <c r="G178"/>
  <c r="F178"/>
  <c r="G177"/>
  <c r="G173" s="1"/>
  <c r="F177"/>
  <c r="E176"/>
  <c r="D175"/>
  <c r="H174"/>
  <c r="C174"/>
  <c r="G171"/>
  <c r="F171"/>
  <c r="G170"/>
  <c r="F170"/>
  <c r="G169"/>
  <c r="F169"/>
  <c r="G168"/>
  <c r="F168"/>
  <c r="G167"/>
  <c r="F167"/>
  <c r="E166"/>
  <c r="G165"/>
  <c r="F165"/>
  <c r="G164"/>
  <c r="F164"/>
  <c r="G163"/>
  <c r="F163"/>
  <c r="G162"/>
  <c r="F162"/>
  <c r="G161"/>
  <c r="F161"/>
  <c r="E160"/>
  <c r="D159"/>
  <c r="H158"/>
  <c r="C158"/>
  <c r="G155"/>
  <c r="F155"/>
  <c r="G154"/>
  <c r="F154"/>
  <c r="G153"/>
  <c r="F153"/>
  <c r="G152"/>
  <c r="G148" s="1"/>
  <c r="F152"/>
  <c r="E151"/>
  <c r="D150"/>
  <c r="H149"/>
  <c r="C149"/>
  <c r="G146"/>
  <c r="G144"/>
  <c r="F144"/>
  <c r="E143"/>
  <c r="G142"/>
  <c r="F142"/>
  <c r="G141"/>
  <c r="F141"/>
  <c r="G140"/>
  <c r="F140"/>
  <c r="G139"/>
  <c r="F139"/>
  <c r="G138"/>
  <c r="F138"/>
  <c r="G137"/>
  <c r="F137"/>
  <c r="G136"/>
  <c r="F136"/>
  <c r="G135"/>
  <c r="F135"/>
  <c r="G134"/>
  <c r="F134"/>
  <c r="G133"/>
  <c r="F133"/>
  <c r="E132"/>
  <c r="D131"/>
  <c r="H130"/>
  <c r="C130"/>
  <c r="G129"/>
  <c r="F129"/>
  <c r="E128"/>
  <c r="D127"/>
  <c r="H126"/>
  <c r="C126"/>
  <c r="G123"/>
  <c r="F123"/>
  <c r="E122"/>
  <c r="G121"/>
  <c r="F121"/>
  <c r="G120"/>
  <c r="F120"/>
  <c r="G119"/>
  <c r="F119"/>
  <c r="E118"/>
  <c r="D117"/>
  <c r="H116"/>
  <c r="C116"/>
  <c r="G115"/>
  <c r="F115"/>
  <c r="E114"/>
  <c r="D113"/>
  <c r="H112"/>
  <c r="C112"/>
  <c r="G111"/>
  <c r="F111"/>
  <c r="G110"/>
  <c r="F110"/>
  <c r="G109"/>
  <c r="F109"/>
  <c r="G108"/>
  <c r="F108"/>
  <c r="G107"/>
  <c r="F107"/>
  <c r="G106"/>
  <c r="F106"/>
  <c r="G105"/>
  <c r="F105"/>
  <c r="E104"/>
  <c r="D103"/>
  <c r="L102"/>
  <c r="H102"/>
  <c r="C102"/>
  <c r="G99"/>
  <c r="F99"/>
  <c r="G98"/>
  <c r="G84" s="1"/>
  <c r="F98"/>
  <c r="E97"/>
  <c r="D96"/>
  <c r="H95"/>
  <c r="C95"/>
  <c r="G94"/>
  <c r="F94"/>
  <c r="G93"/>
  <c r="F93"/>
  <c r="G92"/>
  <c r="F92"/>
  <c r="G91"/>
  <c r="F91"/>
  <c r="G90"/>
  <c r="F90"/>
  <c r="G89"/>
  <c r="F89"/>
  <c r="G88"/>
  <c r="F88"/>
  <c r="E87"/>
  <c r="D86"/>
  <c r="L85"/>
  <c r="H85"/>
  <c r="C85"/>
  <c r="G82"/>
  <c r="G78" s="1"/>
  <c r="F82"/>
  <c r="E81"/>
  <c r="D80"/>
  <c r="H79"/>
  <c r="C79"/>
  <c r="G76"/>
  <c r="F76"/>
  <c r="E75"/>
  <c r="G74"/>
  <c r="F74"/>
  <c r="G73"/>
  <c r="F73"/>
  <c r="E72"/>
  <c r="D71"/>
  <c r="H70"/>
  <c r="C70"/>
  <c r="G67"/>
  <c r="G65"/>
  <c r="G63"/>
  <c r="G61"/>
  <c r="G59"/>
  <c r="G57"/>
  <c r="G55"/>
  <c r="G53"/>
  <c r="F53"/>
  <c r="G52"/>
  <c r="F52"/>
  <c r="G51"/>
  <c r="F51"/>
  <c r="G50"/>
  <c r="G46" s="1"/>
  <c r="F50"/>
  <c r="E49"/>
  <c r="D48"/>
  <c r="H47"/>
  <c r="C47"/>
  <c r="G44"/>
  <c r="G42"/>
  <c r="F42"/>
  <c r="G41"/>
  <c r="F41"/>
  <c r="G40"/>
  <c r="F40"/>
  <c r="E39"/>
  <c r="G38"/>
  <c r="F38"/>
  <c r="G37"/>
  <c r="F37"/>
  <c r="G36"/>
  <c r="F36"/>
  <c r="E35"/>
  <c r="D34"/>
  <c r="H33"/>
  <c r="C33"/>
  <c r="G30"/>
  <c r="F30"/>
  <c r="E29"/>
  <c r="D28"/>
  <c r="H27"/>
  <c r="C27"/>
  <c r="G26"/>
  <c r="F26"/>
  <c r="G25"/>
  <c r="F25"/>
  <c r="G24"/>
  <c r="G20" s="1"/>
  <c r="F24"/>
  <c r="E23"/>
  <c r="D22"/>
  <c r="H21"/>
  <c r="C21"/>
  <c r="G18"/>
  <c r="F18"/>
  <c r="E17"/>
  <c r="D16"/>
  <c r="G15"/>
  <c r="G11" s="1"/>
  <c r="F15"/>
  <c r="E14"/>
  <c r="D13"/>
  <c r="H12"/>
  <c r="C12"/>
  <c r="F1689" i="60"/>
  <c r="E1689"/>
  <c r="D1688"/>
  <c r="F1687"/>
  <c r="E1687"/>
  <c r="D1686"/>
  <c r="F1685"/>
  <c r="E1685"/>
  <c r="F1684"/>
  <c r="E1684"/>
  <c r="D1683"/>
  <c r="G1682"/>
  <c r="C1682"/>
  <c r="F1681"/>
  <c r="E1681"/>
  <c r="F1680"/>
  <c r="E1680"/>
  <c r="D1679"/>
  <c r="F1678"/>
  <c r="E1678"/>
  <c r="F1677"/>
  <c r="E1677"/>
  <c r="D1676"/>
  <c r="F1675"/>
  <c r="E1675"/>
  <c r="D1674"/>
  <c r="F1673"/>
  <c r="E1673"/>
  <c r="D1672"/>
  <c r="F1671"/>
  <c r="E1671"/>
  <c r="D1670"/>
  <c r="F1669"/>
  <c r="E1669"/>
  <c r="D1668"/>
  <c r="G1667"/>
  <c r="C1667"/>
  <c r="F1666"/>
  <c r="E1666"/>
  <c r="D1665"/>
  <c r="F1664"/>
  <c r="E1664"/>
  <c r="D1663"/>
  <c r="G1662"/>
  <c r="C1662"/>
  <c r="F1661"/>
  <c r="E1661"/>
  <c r="D1660"/>
  <c r="G1659"/>
  <c r="C1659"/>
  <c r="F1658"/>
  <c r="E1658"/>
  <c r="D1657"/>
  <c r="G1656"/>
  <c r="C1656"/>
  <c r="F1655"/>
  <c r="E1655"/>
  <c r="D1654"/>
  <c r="G1653"/>
  <c r="C1653"/>
  <c r="F1652"/>
  <c r="E1652"/>
  <c r="D1651"/>
  <c r="G1650"/>
  <c r="C1650"/>
  <c r="F1647"/>
  <c r="E1647"/>
  <c r="F1646"/>
  <c r="E1646"/>
  <c r="D1645"/>
  <c r="F1644"/>
  <c r="E1644"/>
  <c r="D1643"/>
  <c r="F1642"/>
  <c r="E1642"/>
  <c r="D1641"/>
  <c r="F1640"/>
  <c r="E1640"/>
  <c r="F1639"/>
  <c r="E1639"/>
  <c r="D1638"/>
  <c r="F1637"/>
  <c r="E1637"/>
  <c r="D1636"/>
  <c r="G1635"/>
  <c r="C1635"/>
  <c r="F1634"/>
  <c r="E1634"/>
  <c r="F1633"/>
  <c r="E1633"/>
  <c r="D1632"/>
  <c r="F1631"/>
  <c r="E1631"/>
  <c r="F1630"/>
  <c r="E1630"/>
  <c r="D1629"/>
  <c r="F1628"/>
  <c r="E1628"/>
  <c r="D1627"/>
  <c r="F1626"/>
  <c r="E1626"/>
  <c r="D1625"/>
  <c r="F1624"/>
  <c r="E1624"/>
  <c r="D1623"/>
  <c r="F1622"/>
  <c r="E1622"/>
  <c r="D1621"/>
  <c r="G1620"/>
  <c r="C1620"/>
  <c r="F1619"/>
  <c r="E1619"/>
  <c r="D1618"/>
  <c r="F1617"/>
  <c r="E1617"/>
  <c r="D1616"/>
  <c r="F1615"/>
  <c r="E1615"/>
  <c r="F1614"/>
  <c r="E1614"/>
  <c r="D1613"/>
  <c r="F1612"/>
  <c r="E1612"/>
  <c r="F1611"/>
  <c r="E1611"/>
  <c r="D1610"/>
  <c r="G1609"/>
  <c r="C1609"/>
  <c r="F1608"/>
  <c r="E1608"/>
  <c r="D1607"/>
  <c r="G1606"/>
  <c r="C1606"/>
  <c r="F1605"/>
  <c r="E1605"/>
  <c r="D1604"/>
  <c r="G1603"/>
  <c r="C1603"/>
  <c r="F1602"/>
  <c r="E1602"/>
  <c r="D1601"/>
  <c r="G1600"/>
  <c r="C1600"/>
  <c r="F1599"/>
  <c r="E1599"/>
  <c r="D1598"/>
  <c r="G1597"/>
  <c r="C1597"/>
  <c r="F1596"/>
  <c r="E1596"/>
  <c r="D1595"/>
  <c r="G1594"/>
  <c r="C1594"/>
  <c r="F1591"/>
  <c r="E1591"/>
  <c r="D1590"/>
  <c r="F1589"/>
  <c r="E1589"/>
  <c r="D1588"/>
  <c r="F1587"/>
  <c r="E1587"/>
  <c r="F1586"/>
  <c r="E1586"/>
  <c r="D1585"/>
  <c r="F1584"/>
  <c r="E1584"/>
  <c r="F1583"/>
  <c r="E1583"/>
  <c r="D1582"/>
  <c r="G1581"/>
  <c r="C1581"/>
  <c r="F1580"/>
  <c r="E1580"/>
  <c r="F1579"/>
  <c r="E1579"/>
  <c r="F1578"/>
  <c r="E1578"/>
  <c r="D1577"/>
  <c r="F1576"/>
  <c r="E1576"/>
  <c r="F1575"/>
  <c r="E1575"/>
  <c r="D1574"/>
  <c r="F1573"/>
  <c r="E1573"/>
  <c r="D1572"/>
  <c r="F1571"/>
  <c r="E1571"/>
  <c r="D1570"/>
  <c r="F1569"/>
  <c r="E1569"/>
  <c r="D1568"/>
  <c r="F1567"/>
  <c r="E1567"/>
  <c r="D1566"/>
  <c r="G1565"/>
  <c r="C1565"/>
  <c r="F1564"/>
  <c r="E1564"/>
  <c r="D1563"/>
  <c r="F1562"/>
  <c r="E1562"/>
  <c r="D1561"/>
  <c r="F1560"/>
  <c r="E1560"/>
  <c r="D1559"/>
  <c r="F1558"/>
  <c r="E1558"/>
  <c r="D1557"/>
  <c r="G1556"/>
  <c r="C1556"/>
  <c r="F1555"/>
  <c r="E1555"/>
  <c r="D1554"/>
  <c r="G1553"/>
  <c r="C1553"/>
  <c r="F1552"/>
  <c r="E1552"/>
  <c r="D1551"/>
  <c r="G1550"/>
  <c r="C1550"/>
  <c r="F1549"/>
  <c r="E1549"/>
  <c r="D1548"/>
  <c r="G1547"/>
  <c r="C1547"/>
  <c r="F1546"/>
  <c r="E1546"/>
  <c r="D1545"/>
  <c r="G1544"/>
  <c r="C1544"/>
  <c r="F1543"/>
  <c r="E1543"/>
  <c r="D1542"/>
  <c r="G1541"/>
  <c r="C1541"/>
  <c r="F1538"/>
  <c r="E1538"/>
  <c r="D1537"/>
  <c r="F1536"/>
  <c r="E1536"/>
  <c r="D1535"/>
  <c r="F1534"/>
  <c r="E1534"/>
  <c r="D1533"/>
  <c r="F1532"/>
  <c r="E1532"/>
  <c r="D1531"/>
  <c r="G1530"/>
  <c r="C1530"/>
  <c r="F1529"/>
  <c r="E1529"/>
  <c r="F1528"/>
  <c r="E1528"/>
  <c r="D1527"/>
  <c r="F1526"/>
  <c r="E1526"/>
  <c r="F1525"/>
  <c r="E1525"/>
  <c r="F1524"/>
  <c r="E1524"/>
  <c r="D1523"/>
  <c r="F1522"/>
  <c r="E1522"/>
  <c r="D1521"/>
  <c r="F1520"/>
  <c r="E1520"/>
  <c r="D1519"/>
  <c r="F1518"/>
  <c r="E1518"/>
  <c r="D1517"/>
  <c r="F1516"/>
  <c r="E1516"/>
  <c r="D1515"/>
  <c r="G1514"/>
  <c r="C1514"/>
  <c r="F1513"/>
  <c r="E1513"/>
  <c r="D1512"/>
  <c r="F1511"/>
  <c r="E1511"/>
  <c r="D1510"/>
  <c r="F1509"/>
  <c r="E1509"/>
  <c r="F1508"/>
  <c r="E1508"/>
  <c r="D1507"/>
  <c r="G1506"/>
  <c r="C1506"/>
  <c r="F1505"/>
  <c r="E1505"/>
  <c r="D1504"/>
  <c r="G1503"/>
  <c r="C1503"/>
  <c r="F1502"/>
  <c r="E1502"/>
  <c r="D1501"/>
  <c r="G1500"/>
  <c r="C1500"/>
  <c r="F1499"/>
  <c r="E1499"/>
  <c r="D1498"/>
  <c r="G1497"/>
  <c r="C1497"/>
  <c r="F1496"/>
  <c r="E1496"/>
  <c r="D1495"/>
  <c r="G1494"/>
  <c r="C1494"/>
  <c r="F1493"/>
  <c r="E1493"/>
  <c r="D1492"/>
  <c r="G1491"/>
  <c r="C1491"/>
  <c r="F1488"/>
  <c r="E1488"/>
  <c r="F1487"/>
  <c r="E1487"/>
  <c r="F1486"/>
  <c r="E1486"/>
  <c r="D1485"/>
  <c r="F1484"/>
  <c r="E1484"/>
  <c r="F1483"/>
  <c r="E1483"/>
  <c r="D1482"/>
  <c r="F1481"/>
  <c r="E1481"/>
  <c r="D1480"/>
  <c r="F1479"/>
  <c r="E1479"/>
  <c r="F1478"/>
  <c r="E1478"/>
  <c r="D1477"/>
  <c r="F1476"/>
  <c r="E1476"/>
  <c r="F1475"/>
  <c r="E1475"/>
  <c r="D1474"/>
  <c r="G1473"/>
  <c r="C1473"/>
  <c r="F1472"/>
  <c r="E1472"/>
  <c r="F1471"/>
  <c r="E1471"/>
  <c r="F1470"/>
  <c r="E1470"/>
  <c r="D1469"/>
  <c r="F1468"/>
  <c r="E1468"/>
  <c r="F1467"/>
  <c r="E1467"/>
  <c r="F1466"/>
  <c r="E1466"/>
  <c r="D1465"/>
  <c r="F1464"/>
  <c r="E1464"/>
  <c r="D1463"/>
  <c r="F1462"/>
  <c r="E1462"/>
  <c r="D1461"/>
  <c r="F1460"/>
  <c r="E1460"/>
  <c r="D1459"/>
  <c r="F1458"/>
  <c r="E1458"/>
  <c r="D1457"/>
  <c r="G1456"/>
  <c r="C1456"/>
  <c r="F1455"/>
  <c r="E1455"/>
  <c r="D1454"/>
  <c r="F1453"/>
  <c r="E1453"/>
  <c r="D1452"/>
  <c r="F1451"/>
  <c r="E1451"/>
  <c r="D1450"/>
  <c r="F1449"/>
  <c r="E1449"/>
  <c r="F1448"/>
  <c r="E1448"/>
  <c r="D1447"/>
  <c r="G1446"/>
  <c r="C1446"/>
  <c r="F1445"/>
  <c r="E1445"/>
  <c r="D1444"/>
  <c r="G1443"/>
  <c r="C1443"/>
  <c r="F1442"/>
  <c r="E1442"/>
  <c r="D1441"/>
  <c r="G1440"/>
  <c r="C1440"/>
  <c r="F1439"/>
  <c r="E1439"/>
  <c r="D1438"/>
  <c r="G1437"/>
  <c r="C1437"/>
  <c r="F1436"/>
  <c r="E1436"/>
  <c r="D1435"/>
  <c r="G1434"/>
  <c r="C1434"/>
  <c r="F1433"/>
  <c r="E1433"/>
  <c r="D1432"/>
  <c r="G1431"/>
  <c r="C1431"/>
  <c r="F1428"/>
  <c r="E1428"/>
  <c r="D1427"/>
  <c r="F1426"/>
  <c r="E1426"/>
  <c r="D1425"/>
  <c r="F1424"/>
  <c r="E1424"/>
  <c r="D1423"/>
  <c r="F1422"/>
  <c r="E1422"/>
  <c r="D1421"/>
  <c r="F1420"/>
  <c r="E1420"/>
  <c r="F1419"/>
  <c r="E1419"/>
  <c r="D1418"/>
  <c r="G1417"/>
  <c r="C1417"/>
  <c r="F1416"/>
  <c r="E1416"/>
  <c r="D1415"/>
  <c r="F1414"/>
  <c r="E1414"/>
  <c r="F1413"/>
  <c r="E1413"/>
  <c r="F1412"/>
  <c r="E1412"/>
  <c r="D1411"/>
  <c r="F1410"/>
  <c r="E1410"/>
  <c r="D1409"/>
  <c r="F1408"/>
  <c r="E1408"/>
  <c r="D1407"/>
  <c r="F1406"/>
  <c r="E1406"/>
  <c r="D1405"/>
  <c r="F1404"/>
  <c r="E1404"/>
  <c r="D1403"/>
  <c r="G1402"/>
  <c r="C1402"/>
  <c r="F1401"/>
  <c r="E1401"/>
  <c r="D1400"/>
  <c r="F1399"/>
  <c r="E1399"/>
  <c r="D1398"/>
  <c r="F1397"/>
  <c r="E1397"/>
  <c r="F1396"/>
  <c r="E1396"/>
  <c r="D1395"/>
  <c r="G1394"/>
  <c r="C1394"/>
  <c r="F1393"/>
  <c r="E1393"/>
  <c r="D1392"/>
  <c r="G1391"/>
  <c r="C1391"/>
  <c r="F1390"/>
  <c r="E1390"/>
  <c r="D1389"/>
  <c r="G1388"/>
  <c r="C1388"/>
  <c r="F1387"/>
  <c r="E1387"/>
  <c r="D1386"/>
  <c r="G1385"/>
  <c r="C1385"/>
  <c r="F1384"/>
  <c r="E1384"/>
  <c r="D1383"/>
  <c r="G1382"/>
  <c r="C1382"/>
  <c r="F1381"/>
  <c r="E1381"/>
  <c r="D1380"/>
  <c r="G1379"/>
  <c r="C1379"/>
  <c r="F1376"/>
  <c r="E1376"/>
  <c r="D1375"/>
  <c r="F1374"/>
  <c r="E1374"/>
  <c r="D1373"/>
  <c r="F1372"/>
  <c r="E1372"/>
  <c r="D1371"/>
  <c r="F1370"/>
  <c r="E1370"/>
  <c r="D1369"/>
  <c r="F1368"/>
  <c r="E1368"/>
  <c r="F1367"/>
  <c r="E1367"/>
  <c r="D1366"/>
  <c r="G1365"/>
  <c r="C1365"/>
  <c r="F1364"/>
  <c r="E1364"/>
  <c r="F1363"/>
  <c r="E1363"/>
  <c r="F1362"/>
  <c r="E1362"/>
  <c r="D1361"/>
  <c r="F1360"/>
  <c r="E1360"/>
  <c r="F1359"/>
  <c r="E1359"/>
  <c r="D1358"/>
  <c r="F1357"/>
  <c r="E1357"/>
  <c r="D1356"/>
  <c r="F1355"/>
  <c r="E1355"/>
  <c r="D1354"/>
  <c r="F1353"/>
  <c r="E1353"/>
  <c r="D1352"/>
  <c r="F1351"/>
  <c r="E1351"/>
  <c r="D1350"/>
  <c r="G1349"/>
  <c r="C1349"/>
  <c r="F1348"/>
  <c r="E1348"/>
  <c r="D1347"/>
  <c r="F1346"/>
  <c r="E1346"/>
  <c r="D1345"/>
  <c r="F1344"/>
  <c r="E1344"/>
  <c r="F1343"/>
  <c r="E1343"/>
  <c r="D1342"/>
  <c r="F1341"/>
  <c r="E1341"/>
  <c r="F1340"/>
  <c r="E1340"/>
  <c r="D1339"/>
  <c r="G1338"/>
  <c r="C1338"/>
  <c r="F1337"/>
  <c r="E1337"/>
  <c r="D1336"/>
  <c r="G1335"/>
  <c r="C1335"/>
  <c r="F1334"/>
  <c r="E1334"/>
  <c r="D1333"/>
  <c r="G1332"/>
  <c r="C1332"/>
  <c r="F1331"/>
  <c r="E1331"/>
  <c r="D1330"/>
  <c r="G1329"/>
  <c r="C1329"/>
  <c r="F1328"/>
  <c r="E1328"/>
  <c r="D1327"/>
  <c r="G1326"/>
  <c r="C1326"/>
  <c r="F1325"/>
  <c r="E1325"/>
  <c r="D1324"/>
  <c r="G1323"/>
  <c r="C1323"/>
  <c r="F1320"/>
  <c r="E1320"/>
  <c r="F1319"/>
  <c r="E1319"/>
  <c r="D1318"/>
  <c r="F1317"/>
  <c r="E1317"/>
  <c r="D1316"/>
  <c r="F1315"/>
  <c r="E1315"/>
  <c r="F1314"/>
  <c r="E1314"/>
  <c r="D1313"/>
  <c r="F1312"/>
  <c r="E1312"/>
  <c r="F1311"/>
  <c r="E1311"/>
  <c r="D1310"/>
  <c r="G1309"/>
  <c r="C1309"/>
  <c r="F1308"/>
  <c r="E1308"/>
  <c r="F1307"/>
  <c r="E1307"/>
  <c r="D1306"/>
  <c r="F1305"/>
  <c r="E1305"/>
  <c r="F1304"/>
  <c r="E1304"/>
  <c r="D1303"/>
  <c r="F1302"/>
  <c r="E1302"/>
  <c r="D1301"/>
  <c r="F1300"/>
  <c r="E1300"/>
  <c r="D1299"/>
  <c r="F1298"/>
  <c r="E1298"/>
  <c r="D1297"/>
  <c r="F1296"/>
  <c r="E1296"/>
  <c r="D1295"/>
  <c r="G1294"/>
  <c r="C1294"/>
  <c r="F1293"/>
  <c r="E1293"/>
  <c r="D1292"/>
  <c r="F1291"/>
  <c r="E1291"/>
  <c r="D1290"/>
  <c r="F1289"/>
  <c r="E1289"/>
  <c r="F1288"/>
  <c r="E1288"/>
  <c r="D1287"/>
  <c r="G1286"/>
  <c r="C1286"/>
  <c r="F1285"/>
  <c r="E1285"/>
  <c r="D1284"/>
  <c r="G1283"/>
  <c r="C1283"/>
  <c r="F1282"/>
  <c r="E1282"/>
  <c r="D1281"/>
  <c r="G1280"/>
  <c r="C1280"/>
  <c r="F1279"/>
  <c r="E1279"/>
  <c r="D1278"/>
  <c r="G1277"/>
  <c r="C1277"/>
  <c r="F1276"/>
  <c r="E1276"/>
  <c r="D1275"/>
  <c r="G1274"/>
  <c r="C1274"/>
  <c r="F1273"/>
  <c r="E1273"/>
  <c r="D1272"/>
  <c r="G1271"/>
  <c r="C1271"/>
  <c r="F1268"/>
  <c r="E1268"/>
  <c r="F1267"/>
  <c r="E1267"/>
  <c r="D1266"/>
  <c r="F1265"/>
  <c r="E1265"/>
  <c r="F1264"/>
  <c r="E1264"/>
  <c r="D1263"/>
  <c r="G1262"/>
  <c r="C1262"/>
  <c r="F1261"/>
  <c r="E1261"/>
  <c r="F1260"/>
  <c r="E1260"/>
  <c r="D1259"/>
  <c r="F1258"/>
  <c r="E1258"/>
  <c r="F1257"/>
  <c r="E1257"/>
  <c r="F1256"/>
  <c r="E1256"/>
  <c r="D1255"/>
  <c r="F1254"/>
  <c r="E1254"/>
  <c r="D1253"/>
  <c r="F1252"/>
  <c r="E1252"/>
  <c r="D1251"/>
  <c r="F1250"/>
  <c r="E1250"/>
  <c r="D1249"/>
  <c r="F1248"/>
  <c r="E1248"/>
  <c r="D1247"/>
  <c r="G1246"/>
  <c r="C1246"/>
  <c r="F1245"/>
  <c r="E1245"/>
  <c r="D1244"/>
  <c r="F1243"/>
  <c r="E1243"/>
  <c r="D1242"/>
  <c r="F1241"/>
  <c r="E1241"/>
  <c r="F1240"/>
  <c r="E1240"/>
  <c r="D1239"/>
  <c r="G1238"/>
  <c r="C1238"/>
  <c r="F1237"/>
  <c r="E1237"/>
  <c r="D1236"/>
  <c r="G1235"/>
  <c r="C1235"/>
  <c r="F1234"/>
  <c r="E1234"/>
  <c r="D1233"/>
  <c r="G1232"/>
  <c r="C1232"/>
  <c r="F1231"/>
  <c r="E1231"/>
  <c r="D1230"/>
  <c r="G1229"/>
  <c r="C1229"/>
  <c r="F1228"/>
  <c r="E1228"/>
  <c r="D1227"/>
  <c r="G1226"/>
  <c r="C1226"/>
  <c r="F1225"/>
  <c r="E1225"/>
  <c r="D1224"/>
  <c r="G1223"/>
  <c r="C1223"/>
  <c r="F1220"/>
  <c r="E1220"/>
  <c r="D1219"/>
  <c r="F1218"/>
  <c r="E1218"/>
  <c r="F1217"/>
  <c r="E1217"/>
  <c r="D1216"/>
  <c r="F1215"/>
  <c r="E1215"/>
  <c r="D1214"/>
  <c r="F1213"/>
  <c r="E1213"/>
  <c r="D1212"/>
  <c r="F1211"/>
  <c r="E1211"/>
  <c r="D1210"/>
  <c r="G1209"/>
  <c r="C1209"/>
  <c r="F1208"/>
  <c r="E1208"/>
  <c r="D1207"/>
  <c r="F1206"/>
  <c r="E1206"/>
  <c r="F1205"/>
  <c r="E1205"/>
  <c r="D1204"/>
  <c r="F1203"/>
  <c r="E1203"/>
  <c r="D1202"/>
  <c r="F1201"/>
  <c r="E1201"/>
  <c r="D1200"/>
  <c r="F1199"/>
  <c r="E1199"/>
  <c r="D1198"/>
  <c r="F1197"/>
  <c r="E1197"/>
  <c r="D1196"/>
  <c r="G1195"/>
  <c r="C1195"/>
  <c r="F1194"/>
  <c r="E1194"/>
  <c r="D1193"/>
  <c r="F1192"/>
  <c r="E1192"/>
  <c r="D1191"/>
  <c r="F1190"/>
  <c r="E1190"/>
  <c r="D1189"/>
  <c r="F1188"/>
  <c r="E1188"/>
  <c r="D1187"/>
  <c r="F1186"/>
  <c r="E1186"/>
  <c r="F1185"/>
  <c r="E1185"/>
  <c r="D1184"/>
  <c r="G1183"/>
  <c r="C1183"/>
  <c r="F1182"/>
  <c r="E1182"/>
  <c r="D1181"/>
  <c r="G1180"/>
  <c r="C1180"/>
  <c r="F1179"/>
  <c r="E1179"/>
  <c r="D1178"/>
  <c r="G1177"/>
  <c r="C1177"/>
  <c r="F1176"/>
  <c r="E1176"/>
  <c r="D1175"/>
  <c r="G1174"/>
  <c r="C1174"/>
  <c r="F1173"/>
  <c r="E1173"/>
  <c r="D1172"/>
  <c r="G1171"/>
  <c r="C1171"/>
  <c r="F1170"/>
  <c r="E1170"/>
  <c r="D1169"/>
  <c r="G1168"/>
  <c r="C1168"/>
  <c r="F1165"/>
  <c r="E1165"/>
  <c r="D1164"/>
  <c r="F1163"/>
  <c r="E1163"/>
  <c r="D1162"/>
  <c r="F1161"/>
  <c r="E1161"/>
  <c r="D1160"/>
  <c r="F1159"/>
  <c r="E1159"/>
  <c r="D1158"/>
  <c r="G1157"/>
  <c r="C1157"/>
  <c r="F1156"/>
  <c r="E1156"/>
  <c r="F1155"/>
  <c r="E1155"/>
  <c r="D1154"/>
  <c r="F1153"/>
  <c r="E1153"/>
  <c r="F1152"/>
  <c r="E1152"/>
  <c r="F1151"/>
  <c r="E1151"/>
  <c r="D1150"/>
  <c r="F1149"/>
  <c r="E1149"/>
  <c r="D1148"/>
  <c r="F1147"/>
  <c r="E1147"/>
  <c r="D1146"/>
  <c r="F1145"/>
  <c r="E1145"/>
  <c r="D1144"/>
  <c r="F1143"/>
  <c r="E1143"/>
  <c r="D1142"/>
  <c r="G1141"/>
  <c r="C1141"/>
  <c r="F1140"/>
  <c r="E1140"/>
  <c r="D1139"/>
  <c r="F1138"/>
  <c r="E1138"/>
  <c r="D1137"/>
  <c r="F1136"/>
  <c r="E1136"/>
  <c r="F1135"/>
  <c r="E1135"/>
  <c r="D1134"/>
  <c r="F1133"/>
  <c r="E1133"/>
  <c r="F1132"/>
  <c r="E1132"/>
  <c r="D1131"/>
  <c r="G1130"/>
  <c r="C1130"/>
  <c r="F1129"/>
  <c r="E1129"/>
  <c r="D1128"/>
  <c r="G1127"/>
  <c r="C1127"/>
  <c r="F1126"/>
  <c r="E1126"/>
  <c r="D1125"/>
  <c r="G1124"/>
  <c r="C1124"/>
  <c r="F1123"/>
  <c r="E1123"/>
  <c r="D1122"/>
  <c r="G1121"/>
  <c r="C1121"/>
  <c r="F1120"/>
  <c r="E1120"/>
  <c r="D1119"/>
  <c r="G1118"/>
  <c r="C1118"/>
  <c r="F1117"/>
  <c r="E1117"/>
  <c r="D1116"/>
  <c r="G1115"/>
  <c r="C1115"/>
  <c r="F1112"/>
  <c r="E1112"/>
  <c r="D1111"/>
  <c r="F1110"/>
  <c r="E1110"/>
  <c r="D1109"/>
  <c r="F1108"/>
  <c r="E1108"/>
  <c r="D1107"/>
  <c r="F1106"/>
  <c r="E1106"/>
  <c r="F1105"/>
  <c r="E1105"/>
  <c r="D1104"/>
  <c r="F1103"/>
  <c r="E1103"/>
  <c r="D1102"/>
  <c r="G1101"/>
  <c r="C1101"/>
  <c r="F1100"/>
  <c r="E1100"/>
  <c r="F1099"/>
  <c r="E1099"/>
  <c r="F1098"/>
  <c r="E1098"/>
  <c r="D1097"/>
  <c r="F1096"/>
  <c r="E1096"/>
  <c r="F1095"/>
  <c r="E1095"/>
  <c r="F1094"/>
  <c r="E1094"/>
  <c r="D1093"/>
  <c r="F1092"/>
  <c r="E1092"/>
  <c r="D1091"/>
  <c r="F1090"/>
  <c r="E1090"/>
  <c r="D1089"/>
  <c r="F1088"/>
  <c r="E1088"/>
  <c r="D1087"/>
  <c r="F1086"/>
  <c r="E1086"/>
  <c r="D1085"/>
  <c r="G1084"/>
  <c r="C1084"/>
  <c r="F1083"/>
  <c r="E1083"/>
  <c r="D1082"/>
  <c r="F1081"/>
  <c r="E1081"/>
  <c r="D1080"/>
  <c r="F1079"/>
  <c r="E1079"/>
  <c r="D1078"/>
  <c r="F1077"/>
  <c r="E1077"/>
  <c r="D1076"/>
  <c r="G1075"/>
  <c r="C1075"/>
  <c r="F1074"/>
  <c r="E1074"/>
  <c r="D1073"/>
  <c r="G1072"/>
  <c r="C1072"/>
  <c r="F1071"/>
  <c r="E1071"/>
  <c r="D1070"/>
  <c r="G1069"/>
  <c r="C1069"/>
  <c r="F1068"/>
  <c r="E1068"/>
  <c r="D1067"/>
  <c r="G1066"/>
  <c r="C1066"/>
  <c r="F1065"/>
  <c r="E1065"/>
  <c r="D1064"/>
  <c r="G1063"/>
  <c r="C1063"/>
  <c r="F1062"/>
  <c r="E1062"/>
  <c r="D1061"/>
  <c r="G1060"/>
  <c r="C1060"/>
  <c r="F1057"/>
  <c r="E1057"/>
  <c r="F1056"/>
  <c r="E1056"/>
  <c r="D1055"/>
  <c r="F1054"/>
  <c r="E1054"/>
  <c r="F1053"/>
  <c r="E1053"/>
  <c r="D1052"/>
  <c r="F1051"/>
  <c r="E1051"/>
  <c r="D1050"/>
  <c r="F1049"/>
  <c r="E1049"/>
  <c r="F1048"/>
  <c r="E1048"/>
  <c r="D1047"/>
  <c r="F1046"/>
  <c r="E1046"/>
  <c r="D1045"/>
  <c r="G1044"/>
  <c r="C1044"/>
  <c r="F1043"/>
  <c r="E1043"/>
  <c r="F1042"/>
  <c r="E1042"/>
  <c r="D1041"/>
  <c r="F1040"/>
  <c r="E1040"/>
  <c r="F1039"/>
  <c r="E1039"/>
  <c r="D1038"/>
  <c r="F1037"/>
  <c r="E1037"/>
  <c r="D1036"/>
  <c r="F1035"/>
  <c r="E1035"/>
  <c r="D1034"/>
  <c r="F1033"/>
  <c r="E1033"/>
  <c r="D1032"/>
  <c r="F1031"/>
  <c r="E1031"/>
  <c r="D1030"/>
  <c r="G1029"/>
  <c r="C1029"/>
  <c r="F1028"/>
  <c r="E1028"/>
  <c r="D1027"/>
  <c r="F1026"/>
  <c r="E1026"/>
  <c r="D1025"/>
  <c r="F1024"/>
  <c r="E1024"/>
  <c r="F1023"/>
  <c r="E1023"/>
  <c r="D1022"/>
  <c r="G1021"/>
  <c r="C1021"/>
  <c r="F1020"/>
  <c r="E1020"/>
  <c r="D1019"/>
  <c r="G1018"/>
  <c r="C1018"/>
  <c r="F1017"/>
  <c r="E1017"/>
  <c r="D1016"/>
  <c r="G1015"/>
  <c r="C1015"/>
  <c r="F1014"/>
  <c r="E1014"/>
  <c r="D1013"/>
  <c r="G1012"/>
  <c r="C1012"/>
  <c r="F1009"/>
  <c r="E1009"/>
  <c r="D1008"/>
  <c r="F1007"/>
  <c r="E1007"/>
  <c r="F1006"/>
  <c r="E1006"/>
  <c r="D1005"/>
  <c r="F1004"/>
  <c r="E1004"/>
  <c r="D1003"/>
  <c r="F1002"/>
  <c r="E1002"/>
  <c r="D1001"/>
  <c r="F1000"/>
  <c r="E1000"/>
  <c r="D999"/>
  <c r="G998"/>
  <c r="C998"/>
  <c r="F997"/>
  <c r="E997"/>
  <c r="F996"/>
  <c r="E996"/>
  <c r="F995"/>
  <c r="E995"/>
  <c r="D994"/>
  <c r="F993"/>
  <c r="E993"/>
  <c r="F992"/>
  <c r="E992"/>
  <c r="D991"/>
  <c r="F990"/>
  <c r="E990"/>
  <c r="D989"/>
  <c r="F988"/>
  <c r="E988"/>
  <c r="D987"/>
  <c r="F986"/>
  <c r="E986"/>
  <c r="D985"/>
  <c r="F984"/>
  <c r="E984"/>
  <c r="D983"/>
  <c r="G982"/>
  <c r="C982"/>
  <c r="F981"/>
  <c r="E981"/>
  <c r="D980"/>
  <c r="F979"/>
  <c r="E979"/>
  <c r="F978"/>
  <c r="E978"/>
  <c r="D977"/>
  <c r="G976"/>
  <c r="C976"/>
  <c r="F975"/>
  <c r="E975"/>
  <c r="D974"/>
  <c r="G973"/>
  <c r="C973"/>
  <c r="F972"/>
  <c r="E972"/>
  <c r="D971"/>
  <c r="G970"/>
  <c r="C970"/>
  <c r="F969"/>
  <c r="E969"/>
  <c r="D968"/>
  <c r="G967"/>
  <c r="C967"/>
  <c r="F966"/>
  <c r="E966"/>
  <c r="D965"/>
  <c r="G964"/>
  <c r="C964"/>
  <c r="F963"/>
  <c r="E963"/>
  <c r="D962"/>
  <c r="G961"/>
  <c r="C961"/>
  <c r="F958"/>
  <c r="E958"/>
  <c r="D957"/>
  <c r="F956"/>
  <c r="E956"/>
  <c r="F955"/>
  <c r="E955"/>
  <c r="D954"/>
  <c r="F953"/>
  <c r="E953"/>
  <c r="D952"/>
  <c r="F951"/>
  <c r="E951"/>
  <c r="D950"/>
  <c r="F949"/>
  <c r="E949"/>
  <c r="D948"/>
  <c r="G947"/>
  <c r="C947"/>
  <c r="F946"/>
  <c r="E946"/>
  <c r="F945"/>
  <c r="E945"/>
  <c r="F944"/>
  <c r="E944"/>
  <c r="D943"/>
  <c r="F942"/>
  <c r="E942"/>
  <c r="F941"/>
  <c r="E941"/>
  <c r="D940"/>
  <c r="F939"/>
  <c r="E939"/>
  <c r="D938"/>
  <c r="F937"/>
  <c r="E937"/>
  <c r="D936"/>
  <c r="F935"/>
  <c r="E935"/>
  <c r="D934"/>
  <c r="F933"/>
  <c r="E933"/>
  <c r="D932"/>
  <c r="G931"/>
  <c r="C931"/>
  <c r="F930"/>
  <c r="E930"/>
  <c r="D929"/>
  <c r="F928"/>
  <c r="E928"/>
  <c r="D927"/>
  <c r="F926"/>
  <c r="E926"/>
  <c r="F925"/>
  <c r="E925"/>
  <c r="D924"/>
  <c r="G923"/>
  <c r="C923"/>
  <c r="F922"/>
  <c r="E922"/>
  <c r="D921"/>
  <c r="G920"/>
  <c r="C920"/>
  <c r="F919"/>
  <c r="E919"/>
  <c r="D918"/>
  <c r="G917"/>
  <c r="C917"/>
  <c r="F916"/>
  <c r="E916"/>
  <c r="D915"/>
  <c r="G914"/>
  <c r="C914"/>
  <c r="F913"/>
  <c r="E913"/>
  <c r="D912"/>
  <c r="G911"/>
  <c r="C911"/>
  <c r="F910"/>
  <c r="E910"/>
  <c r="D909"/>
  <c r="G908"/>
  <c r="C908"/>
  <c r="F905"/>
  <c r="E905"/>
  <c r="F904"/>
  <c r="E904"/>
  <c r="F903"/>
  <c r="E903"/>
  <c r="D902"/>
  <c r="F901"/>
  <c r="E901"/>
  <c r="D900"/>
  <c r="F899"/>
  <c r="E899"/>
  <c r="D898"/>
  <c r="F897"/>
  <c r="E897"/>
  <c r="F896"/>
  <c r="E896"/>
  <c r="F895"/>
  <c r="E895"/>
  <c r="D894"/>
  <c r="F893"/>
  <c r="E893"/>
  <c r="F892"/>
  <c r="E892"/>
  <c r="D891"/>
  <c r="G890"/>
  <c r="C890"/>
  <c r="F889"/>
  <c r="E889"/>
  <c r="F888"/>
  <c r="E888"/>
  <c r="F887"/>
  <c r="E887"/>
  <c r="D886"/>
  <c r="F885"/>
  <c r="E885"/>
  <c r="F884"/>
  <c r="E884"/>
  <c r="D883"/>
  <c r="F882"/>
  <c r="E882"/>
  <c r="D881"/>
  <c r="F880"/>
  <c r="E880"/>
  <c r="D879"/>
  <c r="F878"/>
  <c r="E878"/>
  <c r="D877"/>
  <c r="F876"/>
  <c r="E876"/>
  <c r="D875"/>
  <c r="G874"/>
  <c r="C874"/>
  <c r="F873"/>
  <c r="E873"/>
  <c r="D872"/>
  <c r="F871"/>
  <c r="E871"/>
  <c r="D870"/>
  <c r="F869"/>
  <c r="E869"/>
  <c r="D868"/>
  <c r="F867"/>
  <c r="E867"/>
  <c r="F866"/>
  <c r="E866"/>
  <c r="D865"/>
  <c r="G864"/>
  <c r="C864"/>
  <c r="F863"/>
  <c r="E863"/>
  <c r="D862"/>
  <c r="G861"/>
  <c r="C861"/>
  <c r="F860"/>
  <c r="E860"/>
  <c r="D859"/>
  <c r="G858"/>
  <c r="C858"/>
  <c r="F857"/>
  <c r="E857"/>
  <c r="D856"/>
  <c r="G855"/>
  <c r="C855"/>
  <c r="F854"/>
  <c r="E854"/>
  <c r="D853"/>
  <c r="G852"/>
  <c r="C852"/>
  <c r="F851"/>
  <c r="E851"/>
  <c r="D850"/>
  <c r="G849"/>
  <c r="C849"/>
  <c r="F846"/>
  <c r="E846"/>
  <c r="F845"/>
  <c r="E845"/>
  <c r="D844"/>
  <c r="F843"/>
  <c r="E843"/>
  <c r="D842"/>
  <c r="F841"/>
  <c r="E841"/>
  <c r="D840"/>
  <c r="F839"/>
  <c r="E839"/>
  <c r="F838"/>
  <c r="E838"/>
  <c r="D837"/>
  <c r="G836"/>
  <c r="C836"/>
  <c r="F835"/>
  <c r="E835"/>
  <c r="F834"/>
  <c r="E834"/>
  <c r="D833"/>
  <c r="F832"/>
  <c r="E832"/>
  <c r="F831"/>
  <c r="E831"/>
  <c r="D830"/>
  <c r="F829"/>
  <c r="E829"/>
  <c r="D828"/>
  <c r="F827"/>
  <c r="E827"/>
  <c r="D826"/>
  <c r="F825"/>
  <c r="E825"/>
  <c r="D824"/>
  <c r="F823"/>
  <c r="E823"/>
  <c r="D822"/>
  <c r="G821"/>
  <c r="C821"/>
  <c r="F820"/>
  <c r="E820"/>
  <c r="D819"/>
  <c r="F818"/>
  <c r="E818"/>
  <c r="D817"/>
  <c r="G816"/>
  <c r="C816"/>
  <c r="F815"/>
  <c r="E815"/>
  <c r="D814"/>
  <c r="G813"/>
  <c r="C813"/>
  <c r="F812"/>
  <c r="E812"/>
  <c r="D811"/>
  <c r="G810"/>
  <c r="C810"/>
  <c r="F809"/>
  <c r="E809"/>
  <c r="D808"/>
  <c r="G807"/>
  <c r="C807"/>
  <c r="F806"/>
  <c r="E806"/>
  <c r="D805"/>
  <c r="G804"/>
  <c r="C804"/>
  <c r="F803"/>
  <c r="E803"/>
  <c r="D802"/>
  <c r="G801"/>
  <c r="C801"/>
  <c r="F798"/>
  <c r="E798"/>
  <c r="F797"/>
  <c r="E797"/>
  <c r="D796"/>
  <c r="F795"/>
  <c r="E795"/>
  <c r="D794"/>
  <c r="F793"/>
  <c r="E793"/>
  <c r="D792"/>
  <c r="F791"/>
  <c r="E791"/>
  <c r="D790"/>
  <c r="F789"/>
  <c r="E789"/>
  <c r="D788"/>
  <c r="G787"/>
  <c r="C787"/>
  <c r="F786"/>
  <c r="E786"/>
  <c r="F785"/>
  <c r="E785"/>
  <c r="F784"/>
  <c r="E784"/>
  <c r="D783"/>
  <c r="F782"/>
  <c r="E782"/>
  <c r="F781"/>
  <c r="E781"/>
  <c r="F780"/>
  <c r="E780"/>
  <c r="D779"/>
  <c r="F778"/>
  <c r="E778"/>
  <c r="D777"/>
  <c r="F776"/>
  <c r="E776"/>
  <c r="D775"/>
  <c r="F774"/>
  <c r="E774"/>
  <c r="D773"/>
  <c r="G772"/>
  <c r="C772"/>
  <c r="F771"/>
  <c r="E771"/>
  <c r="D770"/>
  <c r="F769"/>
  <c r="E769"/>
  <c r="D768"/>
  <c r="F767"/>
  <c r="E767"/>
  <c r="F766"/>
  <c r="E766"/>
  <c r="F765"/>
  <c r="E765"/>
  <c r="D764"/>
  <c r="F763"/>
  <c r="E763"/>
  <c r="F762"/>
  <c r="E762"/>
  <c r="D761"/>
  <c r="G760"/>
  <c r="C760"/>
  <c r="F759"/>
  <c r="E759"/>
  <c r="D758"/>
  <c r="G757"/>
  <c r="C757"/>
  <c r="F756"/>
  <c r="E756"/>
  <c r="D755"/>
  <c r="G754"/>
  <c r="C754"/>
  <c r="F753"/>
  <c r="E753"/>
  <c r="D752"/>
  <c r="G751"/>
  <c r="C751"/>
  <c r="F750"/>
  <c r="E750"/>
  <c r="D749"/>
  <c r="G748"/>
  <c r="C748"/>
  <c r="F745"/>
  <c r="E745"/>
  <c r="F744"/>
  <c r="E744"/>
  <c r="D743"/>
  <c r="F742"/>
  <c r="E742"/>
  <c r="D741"/>
  <c r="F740"/>
  <c r="E740"/>
  <c r="D739"/>
  <c r="F738"/>
  <c r="E738"/>
  <c r="F737"/>
  <c r="E737"/>
  <c r="D736"/>
  <c r="F735"/>
  <c r="E735"/>
  <c r="D734"/>
  <c r="G733"/>
  <c r="C733"/>
  <c r="F732"/>
  <c r="E732"/>
  <c r="F731"/>
  <c r="E731"/>
  <c r="D730"/>
  <c r="F729"/>
  <c r="E729"/>
  <c r="F728"/>
  <c r="E728"/>
  <c r="D727"/>
  <c r="F726"/>
  <c r="E726"/>
  <c r="D725"/>
  <c r="F724"/>
  <c r="E724"/>
  <c r="D723"/>
  <c r="F722"/>
  <c r="E722"/>
  <c r="D721"/>
  <c r="F720"/>
  <c r="E720"/>
  <c r="D719"/>
  <c r="G718"/>
  <c r="C718"/>
  <c r="F717"/>
  <c r="E717"/>
  <c r="D716"/>
  <c r="F715"/>
  <c r="E715"/>
  <c r="D714"/>
  <c r="F713"/>
  <c r="E713"/>
  <c r="F712"/>
  <c r="E712"/>
  <c r="D711"/>
  <c r="G710"/>
  <c r="C710"/>
  <c r="F709"/>
  <c r="E709"/>
  <c r="D708"/>
  <c r="G707"/>
  <c r="C707"/>
  <c r="F706"/>
  <c r="E706"/>
  <c r="D705"/>
  <c r="G704"/>
  <c r="C704"/>
  <c r="F703"/>
  <c r="E703"/>
  <c r="D702"/>
  <c r="G701"/>
  <c r="C701"/>
  <c r="F700"/>
  <c r="E700"/>
  <c r="D699"/>
  <c r="G698"/>
  <c r="C698"/>
  <c r="F697"/>
  <c r="E697"/>
  <c r="D696"/>
  <c r="G695"/>
  <c r="C695"/>
  <c r="F692"/>
  <c r="E692"/>
  <c r="F691"/>
  <c r="E691"/>
  <c r="F690"/>
  <c r="E690"/>
  <c r="D689"/>
  <c r="F688"/>
  <c r="E688"/>
  <c r="D687"/>
  <c r="F686"/>
  <c r="E686"/>
  <c r="D685"/>
  <c r="F684"/>
  <c r="E684"/>
  <c r="F683"/>
  <c r="E683"/>
  <c r="D682"/>
  <c r="F681"/>
  <c r="E681"/>
  <c r="D680"/>
  <c r="G679"/>
  <c r="C679"/>
  <c r="F678"/>
  <c r="E678"/>
  <c r="F677"/>
  <c r="E677"/>
  <c r="F676"/>
  <c r="E676"/>
  <c r="D675"/>
  <c r="F674"/>
  <c r="E674"/>
  <c r="F673"/>
  <c r="E673"/>
  <c r="D672"/>
  <c r="F671"/>
  <c r="E671"/>
  <c r="D670"/>
  <c r="F669"/>
  <c r="E669"/>
  <c r="D668"/>
  <c r="F667"/>
  <c r="E667"/>
  <c r="D666"/>
  <c r="F665"/>
  <c r="E665"/>
  <c r="D664"/>
  <c r="G663"/>
  <c r="C663"/>
  <c r="F662"/>
  <c r="E662"/>
  <c r="D661"/>
  <c r="F660"/>
  <c r="E660"/>
  <c r="D659"/>
  <c r="F658"/>
  <c r="E658"/>
  <c r="D657"/>
  <c r="F656"/>
  <c r="E656"/>
  <c r="F655"/>
  <c r="E655"/>
  <c r="F654"/>
  <c r="E654"/>
  <c r="D653"/>
  <c r="F652"/>
  <c r="E652"/>
  <c r="F651"/>
  <c r="E651"/>
  <c r="D650"/>
  <c r="G649"/>
  <c r="C649"/>
  <c r="F648"/>
  <c r="E648"/>
  <c r="D647"/>
  <c r="G646"/>
  <c r="C646"/>
  <c r="F645"/>
  <c r="E645"/>
  <c r="D644"/>
  <c r="G643"/>
  <c r="C643"/>
  <c r="F642"/>
  <c r="E642"/>
  <c r="D641"/>
  <c r="G640"/>
  <c r="C640"/>
  <c r="F639"/>
  <c r="E639"/>
  <c r="D638"/>
  <c r="G637"/>
  <c r="C637"/>
  <c r="F634"/>
  <c r="E634"/>
  <c r="F633"/>
  <c r="E633"/>
  <c r="D632"/>
  <c r="F631"/>
  <c r="E631"/>
  <c r="D630"/>
  <c r="F629"/>
  <c r="E629"/>
  <c r="D628"/>
  <c r="F627"/>
  <c r="E627"/>
  <c r="D626"/>
  <c r="G625"/>
  <c r="C625"/>
  <c r="F624"/>
  <c r="E624"/>
  <c r="F623"/>
  <c r="E623"/>
  <c r="F622"/>
  <c r="E622"/>
  <c r="D621"/>
  <c r="F620"/>
  <c r="E620"/>
  <c r="F619"/>
  <c r="E619"/>
  <c r="F618"/>
  <c r="E618"/>
  <c r="D617"/>
  <c r="F616"/>
  <c r="E616"/>
  <c r="D615"/>
  <c r="F614"/>
  <c r="E614"/>
  <c r="D613"/>
  <c r="F612"/>
  <c r="E612"/>
  <c r="D611"/>
  <c r="F610"/>
  <c r="E610"/>
  <c r="D609"/>
  <c r="G608"/>
  <c r="C608"/>
  <c r="F607"/>
  <c r="E607"/>
  <c r="D606"/>
  <c r="F605"/>
  <c r="E605"/>
  <c r="F604"/>
  <c r="E604"/>
  <c r="D603"/>
  <c r="F602"/>
  <c r="E602"/>
  <c r="F601"/>
  <c r="E601"/>
  <c r="D600"/>
  <c r="G599"/>
  <c r="C599"/>
  <c r="F598"/>
  <c r="E598"/>
  <c r="D597"/>
  <c r="G596"/>
  <c r="C596"/>
  <c r="F595"/>
  <c r="E595"/>
  <c r="D594"/>
  <c r="G593"/>
  <c r="C593"/>
  <c r="F592"/>
  <c r="E592"/>
  <c r="D591"/>
  <c r="G590"/>
  <c r="C590"/>
  <c r="F589"/>
  <c r="E589"/>
  <c r="D588"/>
  <c r="G587"/>
  <c r="C587"/>
  <c r="F586"/>
  <c r="E586"/>
  <c r="D585"/>
  <c r="G584"/>
  <c r="C584"/>
  <c r="F581"/>
  <c r="E581"/>
  <c r="D580"/>
  <c r="G579"/>
  <c r="C579"/>
  <c r="F578"/>
  <c r="E578"/>
  <c r="D577"/>
  <c r="G576"/>
  <c r="C576"/>
  <c r="F575"/>
  <c r="E575"/>
  <c r="D574"/>
  <c r="G573"/>
  <c r="C573"/>
  <c r="F572"/>
  <c r="E572"/>
  <c r="D571"/>
  <c r="G570"/>
  <c r="C570"/>
  <c r="F567"/>
  <c r="E567"/>
  <c r="D566"/>
  <c r="F565"/>
  <c r="E565"/>
  <c r="F564"/>
  <c r="E564"/>
  <c r="D563"/>
  <c r="F562"/>
  <c r="E562"/>
  <c r="D561"/>
  <c r="G560"/>
  <c r="C560"/>
  <c r="F559"/>
  <c r="E559"/>
  <c r="F558"/>
  <c r="E558"/>
  <c r="D557"/>
  <c r="F556"/>
  <c r="E556"/>
  <c r="F555"/>
  <c r="E555"/>
  <c r="D554"/>
  <c r="F553"/>
  <c r="E553"/>
  <c r="D552"/>
  <c r="F551"/>
  <c r="E551"/>
  <c r="D550"/>
  <c r="F549"/>
  <c r="E549"/>
  <c r="D548"/>
  <c r="F547"/>
  <c r="E547"/>
  <c r="D546"/>
  <c r="G545"/>
  <c r="C545"/>
  <c r="F544"/>
  <c r="E544"/>
  <c r="D543"/>
  <c r="F542"/>
  <c r="E542"/>
  <c r="D541"/>
  <c r="F540"/>
  <c r="E540"/>
  <c r="F539"/>
  <c r="E539"/>
  <c r="D538"/>
  <c r="G537"/>
  <c r="C537"/>
  <c r="F536"/>
  <c r="E536"/>
  <c r="D535"/>
  <c r="G534"/>
  <c r="C534"/>
  <c r="F533"/>
  <c r="E533"/>
  <c r="D532"/>
  <c r="G531"/>
  <c r="C531"/>
  <c r="F530"/>
  <c r="E530"/>
  <c r="D529"/>
  <c r="G528"/>
  <c r="C528"/>
  <c r="F527"/>
  <c r="E527"/>
  <c r="D526"/>
  <c r="G525"/>
  <c r="C525"/>
  <c r="F524"/>
  <c r="E524"/>
  <c r="D523"/>
  <c r="G522"/>
  <c r="C522"/>
  <c r="F519"/>
  <c r="E519"/>
  <c r="F518"/>
  <c r="E518"/>
  <c r="D517"/>
  <c r="F516"/>
  <c r="E516"/>
  <c r="D515"/>
  <c r="F514"/>
  <c r="E514"/>
  <c r="D513"/>
  <c r="F512"/>
  <c r="E512"/>
  <c r="D511"/>
  <c r="G510"/>
  <c r="C510"/>
  <c r="F509"/>
  <c r="E509"/>
  <c r="F508"/>
  <c r="E508"/>
  <c r="F507"/>
  <c r="E507"/>
  <c r="D506"/>
  <c r="F505"/>
  <c r="E505"/>
  <c r="F504"/>
  <c r="E504"/>
  <c r="D503"/>
  <c r="F502"/>
  <c r="E502"/>
  <c r="D501"/>
  <c r="F500"/>
  <c r="E500"/>
  <c r="D499"/>
  <c r="F498"/>
  <c r="E498"/>
  <c r="D497"/>
  <c r="F496"/>
  <c r="E496"/>
  <c r="D495"/>
  <c r="G494"/>
  <c r="C494"/>
  <c r="F493"/>
  <c r="E493"/>
  <c r="D492"/>
  <c r="F491"/>
  <c r="E491"/>
  <c r="D490"/>
  <c r="F489"/>
  <c r="E489"/>
  <c r="D488"/>
  <c r="F487"/>
  <c r="E487"/>
  <c r="F486"/>
  <c r="E486"/>
  <c r="D485"/>
  <c r="G484"/>
  <c r="C484"/>
  <c r="F483"/>
  <c r="E483"/>
  <c r="D482"/>
  <c r="G481"/>
  <c r="C481"/>
  <c r="F480"/>
  <c r="E480"/>
  <c r="D479"/>
  <c r="G478"/>
  <c r="C478"/>
  <c r="F477"/>
  <c r="E477"/>
  <c r="D476"/>
  <c r="G475"/>
  <c r="C475"/>
  <c r="F474"/>
  <c r="E474"/>
  <c r="D473"/>
  <c r="G472"/>
  <c r="C472"/>
  <c r="F471"/>
  <c r="E471"/>
  <c r="D470"/>
  <c r="G469"/>
  <c r="C469"/>
  <c r="F465"/>
  <c r="E465"/>
  <c r="D464"/>
  <c r="F463"/>
  <c r="E463"/>
  <c r="D462"/>
  <c r="F461"/>
  <c r="E461"/>
  <c r="D460"/>
  <c r="F459"/>
  <c r="E459"/>
  <c r="F458"/>
  <c r="E458"/>
  <c r="D457"/>
  <c r="G456"/>
  <c r="C456"/>
  <c r="F455"/>
  <c r="E455"/>
  <c r="F454"/>
  <c r="E454"/>
  <c r="D453"/>
  <c r="F452"/>
  <c r="E452"/>
  <c r="F451"/>
  <c r="E451"/>
  <c r="F450"/>
  <c r="E450"/>
  <c r="D449"/>
  <c r="F448"/>
  <c r="E448"/>
  <c r="F447"/>
  <c r="E447"/>
  <c r="D446"/>
  <c r="F445"/>
  <c r="E445"/>
  <c r="D444"/>
  <c r="F443"/>
  <c r="E443"/>
  <c r="D442"/>
  <c r="F441"/>
  <c r="E441"/>
  <c r="D440"/>
  <c r="F439"/>
  <c r="E439"/>
  <c r="D438"/>
  <c r="G437"/>
  <c r="C437"/>
  <c r="F436"/>
  <c r="E436"/>
  <c r="D435"/>
  <c r="F434"/>
  <c r="E434"/>
  <c r="F433"/>
  <c r="E433"/>
  <c r="D432"/>
  <c r="G431"/>
  <c r="C431"/>
  <c r="F430"/>
  <c r="E430"/>
  <c r="D429"/>
  <c r="G428"/>
  <c r="C428"/>
  <c r="F427"/>
  <c r="E427"/>
  <c r="D426"/>
  <c r="G425"/>
  <c r="C425"/>
  <c r="F424"/>
  <c r="E424"/>
  <c r="D423"/>
  <c r="G422"/>
  <c r="C422"/>
  <c r="F421"/>
  <c r="E421"/>
  <c r="D420"/>
  <c r="G419"/>
  <c r="C419"/>
  <c r="F418"/>
  <c r="E418"/>
  <c r="D417"/>
  <c r="G416"/>
  <c r="C416"/>
  <c r="F413"/>
  <c r="E413"/>
  <c r="D412"/>
  <c r="F411"/>
  <c r="E411"/>
  <c r="D410"/>
  <c r="F409"/>
  <c r="E409"/>
  <c r="F408"/>
  <c r="E408"/>
  <c r="D407"/>
  <c r="F406"/>
  <c r="E406"/>
  <c r="D405"/>
  <c r="G404"/>
  <c r="C404"/>
  <c r="F403"/>
  <c r="E403"/>
  <c r="F402"/>
  <c r="E402"/>
  <c r="D401"/>
  <c r="F400"/>
  <c r="E400"/>
  <c r="F399"/>
  <c r="E399"/>
  <c r="D398"/>
  <c r="F397"/>
  <c r="E397"/>
  <c r="D396"/>
  <c r="F395"/>
  <c r="E395"/>
  <c r="D394"/>
  <c r="F393"/>
  <c r="E393"/>
  <c r="D392"/>
  <c r="F391"/>
  <c r="E391"/>
  <c r="D390"/>
  <c r="G389"/>
  <c r="C389"/>
  <c r="F388"/>
  <c r="E388"/>
  <c r="D387"/>
  <c r="F386"/>
  <c r="E386"/>
  <c r="D385"/>
  <c r="F384"/>
  <c r="E384"/>
  <c r="F383"/>
  <c r="E383"/>
  <c r="D382"/>
  <c r="G381"/>
  <c r="C381"/>
  <c r="F380"/>
  <c r="E380"/>
  <c r="D379"/>
  <c r="G378"/>
  <c r="C378"/>
  <c r="F377"/>
  <c r="E377"/>
  <c r="D376"/>
  <c r="G375"/>
  <c r="C375"/>
  <c r="F374"/>
  <c r="E374"/>
  <c r="D373"/>
  <c r="G372"/>
  <c r="C372"/>
  <c r="F371"/>
  <c r="E371"/>
  <c r="D370"/>
  <c r="G369"/>
  <c r="C369"/>
  <c r="F368"/>
  <c r="E368"/>
  <c r="D367"/>
  <c r="G366"/>
  <c r="C366"/>
  <c r="F363"/>
  <c r="E363"/>
  <c r="F362"/>
  <c r="E362"/>
  <c r="F361"/>
  <c r="E361"/>
  <c r="D360"/>
  <c r="F359"/>
  <c r="E359"/>
  <c r="D358"/>
  <c r="F357"/>
  <c r="E357"/>
  <c r="D356"/>
  <c r="F355"/>
  <c r="E355"/>
  <c r="F354"/>
  <c r="E354"/>
  <c r="D353"/>
  <c r="F352"/>
  <c r="E352"/>
  <c r="F351"/>
  <c r="E351"/>
  <c r="D350"/>
  <c r="G349"/>
  <c r="C349"/>
  <c r="F348"/>
  <c r="E348"/>
  <c r="F347"/>
  <c r="E347"/>
  <c r="F346"/>
  <c r="E346"/>
  <c r="D345"/>
  <c r="F344"/>
  <c r="E344"/>
  <c r="F343"/>
  <c r="E343"/>
  <c r="D342"/>
  <c r="F341"/>
  <c r="E341"/>
  <c r="D340"/>
  <c r="F339"/>
  <c r="E339"/>
  <c r="D338"/>
  <c r="F337"/>
  <c r="E337"/>
  <c r="D336"/>
  <c r="F335"/>
  <c r="E335"/>
  <c r="D334"/>
  <c r="G333"/>
  <c r="C333"/>
  <c r="F332"/>
  <c r="E332"/>
  <c r="D331"/>
  <c r="F330"/>
  <c r="E330"/>
  <c r="D329"/>
  <c r="F328"/>
  <c r="E328"/>
  <c r="F327"/>
  <c r="E327"/>
  <c r="D326"/>
  <c r="G325"/>
  <c r="C325"/>
  <c r="F324"/>
  <c r="E324"/>
  <c r="D323"/>
  <c r="G322"/>
  <c r="C322"/>
  <c r="F321"/>
  <c r="E321"/>
  <c r="D320"/>
  <c r="G319"/>
  <c r="C319"/>
  <c r="F318"/>
  <c r="E318"/>
  <c r="D317"/>
  <c r="G316"/>
  <c r="C316"/>
  <c r="F315"/>
  <c r="E315"/>
  <c r="D314"/>
  <c r="G313"/>
  <c r="C313"/>
  <c r="F310"/>
  <c r="E310"/>
  <c r="D309"/>
  <c r="F308"/>
  <c r="E308"/>
  <c r="D307"/>
  <c r="F306"/>
  <c r="E306"/>
  <c r="F305"/>
  <c r="E305"/>
  <c r="D304"/>
  <c r="G303"/>
  <c r="C303"/>
  <c r="F302"/>
  <c r="E302"/>
  <c r="F301"/>
  <c r="E301"/>
  <c r="F300"/>
  <c r="E300"/>
  <c r="D299"/>
  <c r="F298"/>
  <c r="E298"/>
  <c r="F297"/>
  <c r="E297"/>
  <c r="D296"/>
  <c r="F295"/>
  <c r="E295"/>
  <c r="D294"/>
  <c r="F293"/>
  <c r="E293"/>
  <c r="D292"/>
  <c r="F291"/>
  <c r="E291"/>
  <c r="D290"/>
  <c r="F289"/>
  <c r="E289"/>
  <c r="D288"/>
  <c r="G287"/>
  <c r="C287"/>
  <c r="F286"/>
  <c r="E286"/>
  <c r="D285"/>
  <c r="F284"/>
  <c r="E284"/>
  <c r="D283"/>
  <c r="F282"/>
  <c r="E282"/>
  <c r="F281"/>
  <c r="E281"/>
  <c r="D280"/>
  <c r="G279"/>
  <c r="C279"/>
  <c r="F278"/>
  <c r="E278"/>
  <c r="D277"/>
  <c r="G276"/>
  <c r="C276"/>
  <c r="F275"/>
  <c r="E275"/>
  <c r="D274"/>
  <c r="G273"/>
  <c r="C273"/>
  <c r="F272"/>
  <c r="E272"/>
  <c r="D271"/>
  <c r="G270"/>
  <c r="C270"/>
  <c r="F269"/>
  <c r="E269"/>
  <c r="D268"/>
  <c r="G267"/>
  <c r="C267"/>
  <c r="F266"/>
  <c r="E266"/>
  <c r="D265"/>
  <c r="G264"/>
  <c r="C264"/>
  <c r="F261"/>
  <c r="E261"/>
  <c r="D260"/>
  <c r="F259"/>
  <c r="E259"/>
  <c r="D258"/>
  <c r="F257"/>
  <c r="E257"/>
  <c r="F256"/>
  <c r="E256"/>
  <c r="F255"/>
  <c r="E255"/>
  <c r="D254"/>
  <c r="F253"/>
  <c r="E253"/>
  <c r="D252"/>
  <c r="G251"/>
  <c r="C251"/>
  <c r="F250"/>
  <c r="E250"/>
  <c r="F249"/>
  <c r="E249"/>
  <c r="D248"/>
  <c r="F247"/>
  <c r="E247"/>
  <c r="F246"/>
  <c r="E246"/>
  <c r="D245"/>
  <c r="F244"/>
  <c r="E244"/>
  <c r="D243"/>
  <c r="F242"/>
  <c r="E242"/>
  <c r="D241"/>
  <c r="F240"/>
  <c r="E240"/>
  <c r="D239"/>
  <c r="F238"/>
  <c r="E238"/>
  <c r="D237"/>
  <c r="G236"/>
  <c r="C236"/>
  <c r="F235"/>
  <c r="E235"/>
  <c r="D234"/>
  <c r="F233"/>
  <c r="E233"/>
  <c r="D232"/>
  <c r="F231"/>
  <c r="E231"/>
  <c r="D230"/>
  <c r="G229"/>
  <c r="C229"/>
  <c r="F228"/>
  <c r="E228"/>
  <c r="D227"/>
  <c r="G226"/>
  <c r="C226"/>
  <c r="F225"/>
  <c r="E225"/>
  <c r="D224"/>
  <c r="G223"/>
  <c r="C223"/>
  <c r="F222"/>
  <c r="E222"/>
  <c r="D221"/>
  <c r="G220"/>
  <c r="C220"/>
  <c r="F219"/>
  <c r="E219"/>
  <c r="D218"/>
  <c r="G217"/>
  <c r="C217"/>
  <c r="F216"/>
  <c r="E216"/>
  <c r="D215"/>
  <c r="G214"/>
  <c r="C214"/>
  <c r="F211"/>
  <c r="E211"/>
  <c r="D210"/>
  <c r="F209"/>
  <c r="E209"/>
  <c r="D208"/>
  <c r="F207"/>
  <c r="E207"/>
  <c r="D206"/>
  <c r="F205"/>
  <c r="E205"/>
  <c r="F204"/>
  <c r="E204"/>
  <c r="D203"/>
  <c r="F202"/>
  <c r="E202"/>
  <c r="D201"/>
  <c r="G200"/>
  <c r="C200"/>
  <c r="F199"/>
  <c r="E199"/>
  <c r="F198"/>
  <c r="E198"/>
  <c r="F197"/>
  <c r="E197"/>
  <c r="D196"/>
  <c r="F195"/>
  <c r="E195"/>
  <c r="F194"/>
  <c r="E194"/>
  <c r="D193"/>
  <c r="F192"/>
  <c r="E192"/>
  <c r="D191"/>
  <c r="F190"/>
  <c r="E190"/>
  <c r="D189"/>
  <c r="F188"/>
  <c r="E188"/>
  <c r="D187"/>
  <c r="F186"/>
  <c r="E186"/>
  <c r="D185"/>
  <c r="G184"/>
  <c r="C184"/>
  <c r="F183"/>
  <c r="E183"/>
  <c r="D182"/>
  <c r="F181"/>
  <c r="E181"/>
  <c r="F180"/>
  <c r="E180"/>
  <c r="D179"/>
  <c r="G178"/>
  <c r="C178"/>
  <c r="F177"/>
  <c r="E177"/>
  <c r="D176"/>
  <c r="G175"/>
  <c r="C175"/>
  <c r="F174"/>
  <c r="E174"/>
  <c r="D173"/>
  <c r="G172"/>
  <c r="C172"/>
  <c r="F171"/>
  <c r="E171"/>
  <c r="D170"/>
  <c r="G169"/>
  <c r="C169"/>
  <c r="F168"/>
  <c r="E168"/>
  <c r="D167"/>
  <c r="G166"/>
  <c r="C166"/>
  <c r="F165"/>
  <c r="E165"/>
  <c r="D164"/>
  <c r="G163"/>
  <c r="C163"/>
  <c r="F160"/>
  <c r="E160"/>
  <c r="F159"/>
  <c r="E159"/>
  <c r="D158"/>
  <c r="F157"/>
  <c r="E157"/>
  <c r="D156"/>
  <c r="F155"/>
  <c r="E155"/>
  <c r="F154"/>
  <c r="E154"/>
  <c r="D153"/>
  <c r="F152"/>
  <c r="E152"/>
  <c r="F151"/>
  <c r="E151"/>
  <c r="D150"/>
  <c r="G149"/>
  <c r="C149"/>
  <c r="F148"/>
  <c r="E148"/>
  <c r="F147"/>
  <c r="E147"/>
  <c r="F146"/>
  <c r="E146"/>
  <c r="D145"/>
  <c r="F144"/>
  <c r="E144"/>
  <c r="F143"/>
  <c r="E143"/>
  <c r="D142"/>
  <c r="F141"/>
  <c r="E141"/>
  <c r="D140"/>
  <c r="F139"/>
  <c r="E139"/>
  <c r="D138"/>
  <c r="F137"/>
  <c r="E137"/>
  <c r="D136"/>
  <c r="F135"/>
  <c r="E135"/>
  <c r="D134"/>
  <c r="G133"/>
  <c r="C133"/>
  <c r="F132"/>
  <c r="E132"/>
  <c r="D131"/>
  <c r="F130"/>
  <c r="E130"/>
  <c r="D129"/>
  <c r="F128"/>
  <c r="E128"/>
  <c r="F127"/>
  <c r="E127"/>
  <c r="D126"/>
  <c r="F125"/>
  <c r="E125"/>
  <c r="F124"/>
  <c r="E124"/>
  <c r="D123"/>
  <c r="G122"/>
  <c r="C122"/>
  <c r="F121"/>
  <c r="E121"/>
  <c r="D120"/>
  <c r="G119"/>
  <c r="C119"/>
  <c r="F118"/>
  <c r="E118"/>
  <c r="D117"/>
  <c r="G116"/>
  <c r="C116"/>
  <c r="F115"/>
  <c r="E115"/>
  <c r="D114"/>
  <c r="G113"/>
  <c r="C113"/>
  <c r="F112"/>
  <c r="E112"/>
  <c r="D111"/>
  <c r="G110"/>
  <c r="C110"/>
  <c r="F109"/>
  <c r="E109"/>
  <c r="D108"/>
  <c r="G107"/>
  <c r="C107"/>
  <c r="F104"/>
  <c r="E104"/>
  <c r="F103"/>
  <c r="E103"/>
  <c r="D102"/>
  <c r="F101"/>
  <c r="E101"/>
  <c r="D100"/>
  <c r="F99"/>
  <c r="E99"/>
  <c r="D98"/>
  <c r="F97"/>
  <c r="E97"/>
  <c r="D96"/>
  <c r="G95"/>
  <c r="C95"/>
  <c r="F94"/>
  <c r="E94"/>
  <c r="F93"/>
  <c r="E93"/>
  <c r="D92"/>
  <c r="F91"/>
  <c r="E91"/>
  <c r="F90"/>
  <c r="E90"/>
  <c r="D89"/>
  <c r="F88"/>
  <c r="E88"/>
  <c r="D87"/>
  <c r="F86"/>
  <c r="E86"/>
  <c r="D85"/>
  <c r="F84"/>
  <c r="E84"/>
  <c r="D83"/>
  <c r="F82"/>
  <c r="E82"/>
  <c r="D81"/>
  <c r="G80"/>
  <c r="C80"/>
  <c r="F79"/>
  <c r="E79"/>
  <c r="D78"/>
  <c r="F77"/>
  <c r="E77"/>
  <c r="D76"/>
  <c r="F75"/>
  <c r="E75"/>
  <c r="D74"/>
  <c r="F73"/>
  <c r="E73"/>
  <c r="D72"/>
  <c r="G71"/>
  <c r="C71"/>
  <c r="F70"/>
  <c r="E70"/>
  <c r="D69"/>
  <c r="G68"/>
  <c r="C68"/>
  <c r="F67"/>
  <c r="E67"/>
  <c r="D66"/>
  <c r="G65"/>
  <c r="C65"/>
  <c r="F64"/>
  <c r="E64"/>
  <c r="D63"/>
  <c r="G62"/>
  <c r="C62"/>
  <c r="F61"/>
  <c r="E61"/>
  <c r="D60"/>
  <c r="G59"/>
  <c r="C59"/>
  <c r="F56"/>
  <c r="E56"/>
  <c r="F55"/>
  <c r="E55"/>
  <c r="D54"/>
  <c r="F53"/>
  <c r="E53"/>
  <c r="F52"/>
  <c r="E52"/>
  <c r="D51"/>
  <c r="F50"/>
  <c r="E50"/>
  <c r="D49"/>
  <c r="F48"/>
  <c r="E48"/>
  <c r="D47"/>
  <c r="F46"/>
  <c r="E46"/>
  <c r="D45"/>
  <c r="G44"/>
  <c r="C44"/>
  <c r="F43"/>
  <c r="E43"/>
  <c r="F42"/>
  <c r="E42"/>
  <c r="F41"/>
  <c r="E41"/>
  <c r="D40"/>
  <c r="F39"/>
  <c r="E39"/>
  <c r="F38"/>
  <c r="E38"/>
  <c r="D37"/>
  <c r="F36"/>
  <c r="E36"/>
  <c r="D35"/>
  <c r="F34"/>
  <c r="E34"/>
  <c r="D33"/>
  <c r="F32"/>
  <c r="E32"/>
  <c r="D31"/>
  <c r="F30"/>
  <c r="E30"/>
  <c r="D29"/>
  <c r="G28"/>
  <c r="C28"/>
  <c r="F27"/>
  <c r="E27"/>
  <c r="D26"/>
  <c r="F25"/>
  <c r="E25"/>
  <c r="F24"/>
  <c r="E24"/>
  <c r="D23"/>
  <c r="G22"/>
  <c r="C22"/>
  <c r="F21"/>
  <c r="E21"/>
  <c r="D20"/>
  <c r="G19"/>
  <c r="C19"/>
  <c r="F18"/>
  <c r="E18"/>
  <c r="D17"/>
  <c r="G16"/>
  <c r="C16"/>
  <c r="F15"/>
  <c r="E15"/>
  <c r="D14"/>
  <c r="G13"/>
  <c r="C13"/>
  <c r="K378" i="59"/>
  <c r="J378"/>
  <c r="H378"/>
  <c r="G362"/>
  <c r="F362"/>
  <c r="E361"/>
  <c r="G360"/>
  <c r="F360"/>
  <c r="E359"/>
  <c r="D358"/>
  <c r="H357"/>
  <c r="C357"/>
  <c r="G356"/>
  <c r="F356"/>
  <c r="G355"/>
  <c r="F355"/>
  <c r="G354"/>
  <c r="F354"/>
  <c r="E353"/>
  <c r="D352"/>
  <c r="H351"/>
  <c r="C351"/>
  <c r="G348"/>
  <c r="G344" s="1"/>
  <c r="F348"/>
  <c r="E347"/>
  <c r="D346"/>
  <c r="H345"/>
  <c r="C345"/>
  <c r="G342"/>
  <c r="F342"/>
  <c r="E341"/>
  <c r="D340"/>
  <c r="H339"/>
  <c r="C339"/>
  <c r="G338"/>
  <c r="F338"/>
  <c r="G337"/>
  <c r="F337"/>
  <c r="G336"/>
  <c r="G332" s="1"/>
  <c r="F336"/>
  <c r="E335"/>
  <c r="D334"/>
  <c r="K333"/>
  <c r="H333"/>
  <c r="C333"/>
  <c r="G330"/>
  <c r="F330"/>
  <c r="E329"/>
  <c r="D328"/>
  <c r="G327"/>
  <c r="F327"/>
  <c r="G326"/>
  <c r="F326"/>
  <c r="G325"/>
  <c r="F325"/>
  <c r="G324"/>
  <c r="F324"/>
  <c r="E323"/>
  <c r="D322"/>
  <c r="H321"/>
  <c r="C321"/>
  <c r="G320"/>
  <c r="F320"/>
  <c r="G319"/>
  <c r="F319"/>
  <c r="G318"/>
  <c r="F318"/>
  <c r="G317"/>
  <c r="F317"/>
  <c r="G316"/>
  <c r="F316"/>
  <c r="G315"/>
  <c r="F315"/>
  <c r="G314"/>
  <c r="F314"/>
  <c r="G313"/>
  <c r="F313"/>
  <c r="G312"/>
  <c r="G308" s="1"/>
  <c r="F312"/>
  <c r="E311"/>
  <c r="D310"/>
  <c r="K309"/>
  <c r="H309"/>
  <c r="C309"/>
  <c r="G306"/>
  <c r="F306"/>
  <c r="E305"/>
  <c r="G304"/>
  <c r="F304"/>
  <c r="G303"/>
  <c r="F303"/>
  <c r="G302"/>
  <c r="F302"/>
  <c r="G301"/>
  <c r="F301"/>
  <c r="E300"/>
  <c r="D299"/>
  <c r="H298"/>
  <c r="C298"/>
  <c r="G297"/>
  <c r="F297"/>
  <c r="G296"/>
  <c r="F296"/>
  <c r="G295"/>
  <c r="F295"/>
  <c r="E294"/>
  <c r="D293"/>
  <c r="K292"/>
  <c r="H292"/>
  <c r="C292"/>
  <c r="G289"/>
  <c r="F289"/>
  <c r="E288"/>
  <c r="D287"/>
  <c r="H286"/>
  <c r="C286"/>
  <c r="G285"/>
  <c r="F285"/>
  <c r="G284"/>
  <c r="F284"/>
  <c r="G283"/>
  <c r="G279" s="1"/>
  <c r="F283"/>
  <c r="E282"/>
  <c r="D281"/>
  <c r="C280"/>
  <c r="G277"/>
  <c r="G273" s="1"/>
  <c r="F277"/>
  <c r="E276"/>
  <c r="D275"/>
  <c r="H274"/>
  <c r="C274"/>
  <c r="G271"/>
  <c r="F271"/>
  <c r="G270"/>
  <c r="F270"/>
  <c r="G269"/>
  <c r="G265" s="1"/>
  <c r="F269"/>
  <c r="E268"/>
  <c r="D267"/>
  <c r="K266"/>
  <c r="H266"/>
  <c r="C266"/>
  <c r="G263"/>
  <c r="G261"/>
  <c r="G259"/>
  <c r="G257"/>
  <c r="F257"/>
  <c r="G256"/>
  <c r="F256"/>
  <c r="G255"/>
  <c r="F255"/>
  <c r="G254"/>
  <c r="G250" s="1"/>
  <c r="F254"/>
  <c r="E253"/>
  <c r="D252"/>
  <c r="K251"/>
  <c r="H251"/>
  <c r="C251"/>
  <c r="G248"/>
  <c r="G244" s="1"/>
  <c r="F248"/>
  <c r="E247"/>
  <c r="D246"/>
  <c r="H245"/>
  <c r="C245"/>
  <c r="G242"/>
  <c r="F242"/>
  <c r="G241"/>
  <c r="G237" s="1"/>
  <c r="F241"/>
  <c r="E240"/>
  <c r="D239"/>
  <c r="H238"/>
  <c r="C238"/>
  <c r="G235"/>
  <c r="F235"/>
  <c r="G234"/>
  <c r="F234"/>
  <c r="G233"/>
  <c r="F233"/>
  <c r="E232"/>
  <c r="D231"/>
  <c r="G230"/>
  <c r="F230"/>
  <c r="G229"/>
  <c r="F229"/>
  <c r="E228"/>
  <c r="D227"/>
  <c r="H226"/>
  <c r="C226"/>
  <c r="G225"/>
  <c r="F225"/>
  <c r="G224"/>
  <c r="F224"/>
  <c r="G223"/>
  <c r="G219" s="1"/>
  <c r="F223"/>
  <c r="E222"/>
  <c r="D221"/>
  <c r="K220"/>
  <c r="H220"/>
  <c r="C220"/>
  <c r="G217"/>
  <c r="F217"/>
  <c r="G216"/>
  <c r="G212" s="1"/>
  <c r="F216"/>
  <c r="E215"/>
  <c r="D214"/>
  <c r="H213"/>
  <c r="C213"/>
  <c r="G210"/>
  <c r="G208"/>
  <c r="G204" s="1"/>
  <c r="F208"/>
  <c r="E207"/>
  <c r="D206"/>
  <c r="H205"/>
  <c r="C205"/>
  <c r="G202"/>
  <c r="F202"/>
  <c r="E201"/>
  <c r="D200"/>
  <c r="G199"/>
  <c r="F199"/>
  <c r="G198"/>
  <c r="F198"/>
  <c r="G197"/>
  <c r="F197"/>
  <c r="G196"/>
  <c r="F196"/>
  <c r="G195"/>
  <c r="F195"/>
  <c r="G194"/>
  <c r="G190" s="1"/>
  <c r="F194"/>
  <c r="E193"/>
  <c r="D192"/>
  <c r="H191"/>
  <c r="C191"/>
  <c r="G188"/>
  <c r="F188"/>
  <c r="G187"/>
  <c r="G183" s="1"/>
  <c r="F187"/>
  <c r="E186"/>
  <c r="D185"/>
  <c r="H184"/>
  <c r="C184"/>
  <c r="G181"/>
  <c r="F181"/>
  <c r="G180"/>
  <c r="F180"/>
  <c r="G179"/>
  <c r="F179"/>
  <c r="G178"/>
  <c r="F178"/>
  <c r="G177"/>
  <c r="F177"/>
  <c r="E176"/>
  <c r="G175"/>
  <c r="F175"/>
  <c r="G174"/>
  <c r="F174"/>
  <c r="G173"/>
  <c r="F173"/>
  <c r="G172"/>
  <c r="F172"/>
  <c r="G171"/>
  <c r="F171"/>
  <c r="E170"/>
  <c r="D169"/>
  <c r="H168"/>
  <c r="C168"/>
  <c r="G165"/>
  <c r="F165"/>
  <c r="G164"/>
  <c r="F164"/>
  <c r="G163"/>
  <c r="F163"/>
  <c r="G162"/>
  <c r="F162"/>
  <c r="E161"/>
  <c r="D160"/>
  <c r="H159"/>
  <c r="C159"/>
  <c r="G158"/>
  <c r="G156"/>
  <c r="F156"/>
  <c r="G155"/>
  <c r="F155"/>
  <c r="G154"/>
  <c r="F154"/>
  <c r="G153"/>
  <c r="F153"/>
  <c r="G152"/>
  <c r="G148" s="1"/>
  <c r="F152"/>
  <c r="E151"/>
  <c r="D150"/>
  <c r="K149"/>
  <c r="H149"/>
  <c r="C149"/>
  <c r="G146"/>
  <c r="G144"/>
  <c r="F144"/>
  <c r="E143"/>
  <c r="G142"/>
  <c r="F142"/>
  <c r="G141"/>
  <c r="F141"/>
  <c r="G140"/>
  <c r="F140"/>
  <c r="G139"/>
  <c r="F139"/>
  <c r="G138"/>
  <c r="F138"/>
  <c r="G137"/>
  <c r="F137"/>
  <c r="G136"/>
  <c r="F136"/>
  <c r="G135"/>
  <c r="F135"/>
  <c r="G134"/>
  <c r="F134"/>
  <c r="G133"/>
  <c r="F133"/>
  <c r="E132"/>
  <c r="D131"/>
  <c r="H130"/>
  <c r="C130"/>
  <c r="G129"/>
  <c r="F129"/>
  <c r="E128"/>
  <c r="D127"/>
  <c r="H126"/>
  <c r="C126"/>
  <c r="G123"/>
  <c r="F123"/>
  <c r="E122"/>
  <c r="G121"/>
  <c r="F121"/>
  <c r="G120"/>
  <c r="F120"/>
  <c r="G119"/>
  <c r="F119"/>
  <c r="E118"/>
  <c r="D117"/>
  <c r="H116"/>
  <c r="C116"/>
  <c r="G115"/>
  <c r="F115"/>
  <c r="E114"/>
  <c r="D113"/>
  <c r="H112"/>
  <c r="C112"/>
  <c r="G111"/>
  <c r="F111"/>
  <c r="G110"/>
  <c r="F110"/>
  <c r="G109"/>
  <c r="F109"/>
  <c r="G108"/>
  <c r="F108"/>
  <c r="G107"/>
  <c r="F107"/>
  <c r="G106"/>
  <c r="F106"/>
  <c r="G105"/>
  <c r="F105"/>
  <c r="E104"/>
  <c r="D103"/>
  <c r="K102"/>
  <c r="H102"/>
  <c r="C102"/>
  <c r="G99"/>
  <c r="F99"/>
  <c r="G98"/>
  <c r="G84" s="1"/>
  <c r="F98"/>
  <c r="E97"/>
  <c r="D96"/>
  <c r="H95"/>
  <c r="C95"/>
  <c r="G94"/>
  <c r="F94"/>
  <c r="G93"/>
  <c r="F93"/>
  <c r="G92"/>
  <c r="F92"/>
  <c r="G91"/>
  <c r="F91"/>
  <c r="G90"/>
  <c r="F90"/>
  <c r="G89"/>
  <c r="F89"/>
  <c r="G88"/>
  <c r="F88"/>
  <c r="E87"/>
  <c r="D86"/>
  <c r="K85"/>
  <c r="H85"/>
  <c r="C85"/>
  <c r="G82"/>
  <c r="G78" s="1"/>
  <c r="F82"/>
  <c r="E81"/>
  <c r="D80"/>
  <c r="H79"/>
  <c r="C79"/>
  <c r="G76"/>
  <c r="F76"/>
  <c r="E75"/>
  <c r="G74"/>
  <c r="F74"/>
  <c r="G73"/>
  <c r="F73"/>
  <c r="E72"/>
  <c r="D71"/>
  <c r="H70"/>
  <c r="C70"/>
  <c r="G67"/>
  <c r="G65"/>
  <c r="G63"/>
  <c r="G61"/>
  <c r="G59"/>
  <c r="G57"/>
  <c r="G55"/>
  <c r="G53"/>
  <c r="F53"/>
  <c r="G52"/>
  <c r="F52"/>
  <c r="G51"/>
  <c r="F51"/>
  <c r="G50"/>
  <c r="G46" s="1"/>
  <c r="F50"/>
  <c r="E49"/>
  <c r="D48"/>
  <c r="H47"/>
  <c r="C47"/>
  <c r="G44"/>
  <c r="G42"/>
  <c r="F42"/>
  <c r="G41"/>
  <c r="F41"/>
  <c r="G40"/>
  <c r="F40"/>
  <c r="E39"/>
  <c r="G38"/>
  <c r="F38"/>
  <c r="G37"/>
  <c r="F37"/>
  <c r="G36"/>
  <c r="F36"/>
  <c r="E35"/>
  <c r="D34"/>
  <c r="H33"/>
  <c r="C33"/>
  <c r="G30"/>
  <c r="F30"/>
  <c r="E29"/>
  <c r="D28"/>
  <c r="H27"/>
  <c r="C27"/>
  <c r="G26"/>
  <c r="F26"/>
  <c r="G25"/>
  <c r="F25"/>
  <c r="G24"/>
  <c r="G20" s="1"/>
  <c r="F24"/>
  <c r="E23"/>
  <c r="D22"/>
  <c r="H21"/>
  <c r="C21"/>
  <c r="G18"/>
  <c r="F18"/>
  <c r="E17"/>
  <c r="D16"/>
  <c r="G15"/>
  <c r="G11" s="1"/>
  <c r="F15"/>
  <c r="E14"/>
  <c r="D13"/>
  <c r="H12"/>
  <c r="C12"/>
  <c r="F1689" i="58"/>
  <c r="E1689"/>
  <c r="D1688"/>
  <c r="F1687"/>
  <c r="E1687"/>
  <c r="D1686"/>
  <c r="F1685"/>
  <c r="E1685"/>
  <c r="F1684"/>
  <c r="E1684"/>
  <c r="D1683"/>
  <c r="G1682"/>
  <c r="C1682"/>
  <c r="F1681"/>
  <c r="E1681"/>
  <c r="F1680"/>
  <c r="E1680"/>
  <c r="D1679"/>
  <c r="F1678"/>
  <c r="E1678"/>
  <c r="F1677"/>
  <c r="E1677"/>
  <c r="D1676"/>
  <c r="F1675"/>
  <c r="E1675"/>
  <c r="D1674"/>
  <c r="F1673"/>
  <c r="E1673"/>
  <c r="D1672"/>
  <c r="F1671"/>
  <c r="E1671"/>
  <c r="D1670"/>
  <c r="F1669"/>
  <c r="E1669"/>
  <c r="D1668"/>
  <c r="G1667"/>
  <c r="C1667"/>
  <c r="F1666"/>
  <c r="E1666"/>
  <c r="D1665"/>
  <c r="F1664"/>
  <c r="E1664"/>
  <c r="D1663"/>
  <c r="G1662"/>
  <c r="C1662"/>
  <c r="F1661"/>
  <c r="E1661"/>
  <c r="D1660"/>
  <c r="G1659"/>
  <c r="C1659"/>
  <c r="F1658"/>
  <c r="E1658"/>
  <c r="D1657"/>
  <c r="G1656"/>
  <c r="C1656"/>
  <c r="F1655"/>
  <c r="E1655"/>
  <c r="D1654"/>
  <c r="G1653"/>
  <c r="C1653"/>
  <c r="F1652"/>
  <c r="E1652"/>
  <c r="D1651"/>
  <c r="G1650"/>
  <c r="C1650"/>
  <c r="F1647"/>
  <c r="E1647"/>
  <c r="F1646"/>
  <c r="E1646"/>
  <c r="D1645"/>
  <c r="F1644"/>
  <c r="E1644"/>
  <c r="D1643"/>
  <c r="F1642"/>
  <c r="E1642"/>
  <c r="D1641"/>
  <c r="F1640"/>
  <c r="E1640"/>
  <c r="F1639"/>
  <c r="E1639"/>
  <c r="D1638"/>
  <c r="F1637"/>
  <c r="E1637"/>
  <c r="D1636"/>
  <c r="G1635"/>
  <c r="C1635"/>
  <c r="F1634"/>
  <c r="E1634"/>
  <c r="F1633"/>
  <c r="E1633"/>
  <c r="D1632"/>
  <c r="F1631"/>
  <c r="E1631"/>
  <c r="F1630"/>
  <c r="E1630"/>
  <c r="D1629"/>
  <c r="F1628"/>
  <c r="E1628"/>
  <c r="D1627"/>
  <c r="F1626"/>
  <c r="E1626"/>
  <c r="D1625"/>
  <c r="F1624"/>
  <c r="E1624"/>
  <c r="D1623"/>
  <c r="F1622"/>
  <c r="E1622"/>
  <c r="D1621"/>
  <c r="G1620"/>
  <c r="C1620"/>
  <c r="F1619"/>
  <c r="E1619"/>
  <c r="D1618"/>
  <c r="F1617"/>
  <c r="E1617"/>
  <c r="D1616"/>
  <c r="F1615"/>
  <c r="E1615"/>
  <c r="F1614"/>
  <c r="E1614"/>
  <c r="D1613"/>
  <c r="F1612"/>
  <c r="E1612"/>
  <c r="F1611"/>
  <c r="E1611"/>
  <c r="D1610"/>
  <c r="G1609"/>
  <c r="C1609"/>
  <c r="F1608"/>
  <c r="E1608"/>
  <c r="D1607"/>
  <c r="G1606"/>
  <c r="C1606"/>
  <c r="F1605"/>
  <c r="E1605"/>
  <c r="D1604"/>
  <c r="G1603"/>
  <c r="C1603"/>
  <c r="F1602"/>
  <c r="E1602"/>
  <c r="D1601"/>
  <c r="G1600"/>
  <c r="C1600"/>
  <c r="F1599"/>
  <c r="E1599"/>
  <c r="D1598"/>
  <c r="G1597"/>
  <c r="C1597"/>
  <c r="F1596"/>
  <c r="E1596"/>
  <c r="D1595"/>
  <c r="G1594"/>
  <c r="C1594"/>
  <c r="F1591"/>
  <c r="E1591"/>
  <c r="D1590"/>
  <c r="F1589"/>
  <c r="E1589"/>
  <c r="D1588"/>
  <c r="F1587"/>
  <c r="E1587"/>
  <c r="F1586"/>
  <c r="E1586"/>
  <c r="D1585"/>
  <c r="F1584"/>
  <c r="E1584"/>
  <c r="F1583"/>
  <c r="E1583"/>
  <c r="D1582"/>
  <c r="G1581"/>
  <c r="C1581"/>
  <c r="F1580"/>
  <c r="E1580"/>
  <c r="F1579"/>
  <c r="E1579"/>
  <c r="F1578"/>
  <c r="E1578"/>
  <c r="D1577"/>
  <c r="F1576"/>
  <c r="E1576"/>
  <c r="F1575"/>
  <c r="E1575"/>
  <c r="D1574"/>
  <c r="F1573"/>
  <c r="E1573"/>
  <c r="D1572"/>
  <c r="F1571"/>
  <c r="E1571"/>
  <c r="D1570"/>
  <c r="F1569"/>
  <c r="E1569"/>
  <c r="D1568"/>
  <c r="F1567"/>
  <c r="E1567"/>
  <c r="D1566"/>
  <c r="G1565"/>
  <c r="C1565"/>
  <c r="F1564"/>
  <c r="E1564"/>
  <c r="D1563"/>
  <c r="F1562"/>
  <c r="E1562"/>
  <c r="D1561"/>
  <c r="F1560"/>
  <c r="E1560"/>
  <c r="D1559"/>
  <c r="F1558"/>
  <c r="E1558"/>
  <c r="D1557"/>
  <c r="G1556"/>
  <c r="C1556"/>
  <c r="F1555"/>
  <c r="E1555"/>
  <c r="D1554"/>
  <c r="G1553"/>
  <c r="C1553"/>
  <c r="F1552"/>
  <c r="E1552"/>
  <c r="D1551"/>
  <c r="G1550"/>
  <c r="C1550"/>
  <c r="F1549"/>
  <c r="E1549"/>
  <c r="D1548"/>
  <c r="G1547"/>
  <c r="C1547"/>
  <c r="F1546"/>
  <c r="E1546"/>
  <c r="D1545"/>
  <c r="G1544"/>
  <c r="C1544"/>
  <c r="F1543"/>
  <c r="E1543"/>
  <c r="D1542"/>
  <c r="G1541"/>
  <c r="C1541"/>
  <c r="F1538"/>
  <c r="E1538"/>
  <c r="D1537"/>
  <c r="F1536"/>
  <c r="E1536"/>
  <c r="D1535"/>
  <c r="F1534"/>
  <c r="E1534"/>
  <c r="D1533"/>
  <c r="F1532"/>
  <c r="E1532"/>
  <c r="D1531"/>
  <c r="G1530"/>
  <c r="C1530"/>
  <c r="F1529"/>
  <c r="E1529"/>
  <c r="F1528"/>
  <c r="E1528"/>
  <c r="D1527"/>
  <c r="F1526"/>
  <c r="E1526"/>
  <c r="F1525"/>
  <c r="E1525"/>
  <c r="F1524"/>
  <c r="E1524"/>
  <c r="D1523"/>
  <c r="F1522"/>
  <c r="E1522"/>
  <c r="D1521"/>
  <c r="F1520"/>
  <c r="E1520"/>
  <c r="D1519"/>
  <c r="F1518"/>
  <c r="E1518"/>
  <c r="D1517"/>
  <c r="F1516"/>
  <c r="E1516"/>
  <c r="D1515"/>
  <c r="G1514"/>
  <c r="C1514"/>
  <c r="F1513"/>
  <c r="E1513"/>
  <c r="D1512"/>
  <c r="F1511"/>
  <c r="E1511"/>
  <c r="D1510"/>
  <c r="F1509"/>
  <c r="E1509"/>
  <c r="F1508"/>
  <c r="E1508"/>
  <c r="D1507"/>
  <c r="G1506"/>
  <c r="C1506"/>
  <c r="F1505"/>
  <c r="E1505"/>
  <c r="D1504"/>
  <c r="G1503"/>
  <c r="C1503"/>
  <c r="F1502"/>
  <c r="E1502"/>
  <c r="D1501"/>
  <c r="G1500"/>
  <c r="C1500"/>
  <c r="F1499"/>
  <c r="E1499"/>
  <c r="D1498"/>
  <c r="G1497"/>
  <c r="C1497"/>
  <c r="F1496"/>
  <c r="E1496"/>
  <c r="D1495"/>
  <c r="G1494"/>
  <c r="C1494"/>
  <c r="F1493"/>
  <c r="E1493"/>
  <c r="D1492"/>
  <c r="G1491"/>
  <c r="C1491"/>
  <c r="F1488"/>
  <c r="E1488"/>
  <c r="F1487"/>
  <c r="E1487"/>
  <c r="F1486"/>
  <c r="E1486"/>
  <c r="D1485"/>
  <c r="F1484"/>
  <c r="E1484"/>
  <c r="F1483"/>
  <c r="E1483"/>
  <c r="D1482"/>
  <c r="F1481"/>
  <c r="E1481"/>
  <c r="D1480"/>
  <c r="F1479"/>
  <c r="E1479"/>
  <c r="F1478"/>
  <c r="E1478"/>
  <c r="D1477"/>
  <c r="F1476"/>
  <c r="E1476"/>
  <c r="F1475"/>
  <c r="E1475"/>
  <c r="D1474"/>
  <c r="G1473"/>
  <c r="C1473"/>
  <c r="F1472"/>
  <c r="E1472"/>
  <c r="F1471"/>
  <c r="E1471"/>
  <c r="F1470"/>
  <c r="E1470"/>
  <c r="D1469"/>
  <c r="F1468"/>
  <c r="E1468"/>
  <c r="F1467"/>
  <c r="E1467"/>
  <c r="F1466"/>
  <c r="E1466"/>
  <c r="D1465"/>
  <c r="F1464"/>
  <c r="E1464"/>
  <c r="D1463"/>
  <c r="F1462"/>
  <c r="E1462"/>
  <c r="D1461"/>
  <c r="F1460"/>
  <c r="E1460"/>
  <c r="D1459"/>
  <c r="F1458"/>
  <c r="E1458"/>
  <c r="D1457"/>
  <c r="G1456"/>
  <c r="C1456"/>
  <c r="F1455"/>
  <c r="E1455"/>
  <c r="D1454"/>
  <c r="F1453"/>
  <c r="E1453"/>
  <c r="D1452"/>
  <c r="F1451"/>
  <c r="E1451"/>
  <c r="D1450"/>
  <c r="F1449"/>
  <c r="E1449"/>
  <c r="F1448"/>
  <c r="E1448"/>
  <c r="D1447"/>
  <c r="G1446"/>
  <c r="C1446"/>
  <c r="F1445"/>
  <c r="E1445"/>
  <c r="D1444"/>
  <c r="G1443"/>
  <c r="C1443"/>
  <c r="F1442"/>
  <c r="E1442"/>
  <c r="D1441"/>
  <c r="G1440"/>
  <c r="C1440"/>
  <c r="F1439"/>
  <c r="E1439"/>
  <c r="D1438"/>
  <c r="G1437"/>
  <c r="C1437"/>
  <c r="F1436"/>
  <c r="E1436"/>
  <c r="D1435"/>
  <c r="G1434"/>
  <c r="C1434"/>
  <c r="F1433"/>
  <c r="E1433"/>
  <c r="D1432"/>
  <c r="G1431"/>
  <c r="C1431"/>
  <c r="F1428"/>
  <c r="E1428"/>
  <c r="D1427"/>
  <c r="F1426"/>
  <c r="E1426"/>
  <c r="D1425"/>
  <c r="F1424"/>
  <c r="E1424"/>
  <c r="D1423"/>
  <c r="F1422"/>
  <c r="E1422"/>
  <c r="D1421"/>
  <c r="F1420"/>
  <c r="E1420"/>
  <c r="F1419"/>
  <c r="E1419"/>
  <c r="D1418"/>
  <c r="G1417"/>
  <c r="C1417"/>
  <c r="F1416"/>
  <c r="E1416"/>
  <c r="D1415"/>
  <c r="F1414"/>
  <c r="E1414"/>
  <c r="F1413"/>
  <c r="E1413"/>
  <c r="F1412"/>
  <c r="E1412"/>
  <c r="D1411"/>
  <c r="F1410"/>
  <c r="E1410"/>
  <c r="D1409"/>
  <c r="F1408"/>
  <c r="E1408"/>
  <c r="D1407"/>
  <c r="F1406"/>
  <c r="E1406"/>
  <c r="D1405"/>
  <c r="F1404"/>
  <c r="E1404"/>
  <c r="D1403"/>
  <c r="G1402"/>
  <c r="C1402"/>
  <c r="F1401"/>
  <c r="E1401"/>
  <c r="D1400"/>
  <c r="F1399"/>
  <c r="E1399"/>
  <c r="D1398"/>
  <c r="F1397"/>
  <c r="E1397"/>
  <c r="F1396"/>
  <c r="E1396"/>
  <c r="D1395"/>
  <c r="G1394"/>
  <c r="C1394"/>
  <c r="F1393"/>
  <c r="E1393"/>
  <c r="D1392"/>
  <c r="G1391"/>
  <c r="C1391"/>
  <c r="F1390"/>
  <c r="E1390"/>
  <c r="D1389"/>
  <c r="G1388"/>
  <c r="C1388"/>
  <c r="F1387"/>
  <c r="E1387"/>
  <c r="D1386"/>
  <c r="G1385"/>
  <c r="C1385"/>
  <c r="F1384"/>
  <c r="E1384"/>
  <c r="D1383"/>
  <c r="G1382"/>
  <c r="C1382"/>
  <c r="F1381"/>
  <c r="E1381"/>
  <c r="D1380"/>
  <c r="G1379"/>
  <c r="C1379"/>
  <c r="F1376"/>
  <c r="E1376"/>
  <c r="D1375"/>
  <c r="F1374"/>
  <c r="E1374"/>
  <c r="D1373"/>
  <c r="F1372"/>
  <c r="E1372"/>
  <c r="D1371"/>
  <c r="F1370"/>
  <c r="E1370"/>
  <c r="D1369"/>
  <c r="F1368"/>
  <c r="E1368"/>
  <c r="F1367"/>
  <c r="E1367"/>
  <c r="D1366"/>
  <c r="G1365"/>
  <c r="C1365"/>
  <c r="F1364"/>
  <c r="E1364"/>
  <c r="F1363"/>
  <c r="E1363"/>
  <c r="F1362"/>
  <c r="E1362"/>
  <c r="D1361"/>
  <c r="F1360"/>
  <c r="E1360"/>
  <c r="F1359"/>
  <c r="E1359"/>
  <c r="D1358"/>
  <c r="F1357"/>
  <c r="E1357"/>
  <c r="D1356"/>
  <c r="F1355"/>
  <c r="E1355"/>
  <c r="D1354"/>
  <c r="F1353"/>
  <c r="E1353"/>
  <c r="D1352"/>
  <c r="F1351"/>
  <c r="E1351"/>
  <c r="D1350"/>
  <c r="G1349"/>
  <c r="C1349"/>
  <c r="F1348"/>
  <c r="E1348"/>
  <c r="D1347"/>
  <c r="F1346"/>
  <c r="E1346"/>
  <c r="D1345"/>
  <c r="F1344"/>
  <c r="E1344"/>
  <c r="F1343"/>
  <c r="E1343"/>
  <c r="D1342"/>
  <c r="F1341"/>
  <c r="E1341"/>
  <c r="F1340"/>
  <c r="E1340"/>
  <c r="D1339"/>
  <c r="G1338"/>
  <c r="C1338"/>
  <c r="F1337"/>
  <c r="E1337"/>
  <c r="D1336"/>
  <c r="G1335"/>
  <c r="C1335"/>
  <c r="F1334"/>
  <c r="E1334"/>
  <c r="D1333"/>
  <c r="G1332"/>
  <c r="C1332"/>
  <c r="F1331"/>
  <c r="E1331"/>
  <c r="D1330"/>
  <c r="G1329"/>
  <c r="C1329"/>
  <c r="F1328"/>
  <c r="E1328"/>
  <c r="D1327"/>
  <c r="G1326"/>
  <c r="C1326"/>
  <c r="F1325"/>
  <c r="E1325"/>
  <c r="D1324"/>
  <c r="G1323"/>
  <c r="C1323"/>
  <c r="F1320"/>
  <c r="E1320"/>
  <c r="F1319"/>
  <c r="E1319"/>
  <c r="D1318"/>
  <c r="F1317"/>
  <c r="E1317"/>
  <c r="D1316"/>
  <c r="F1315"/>
  <c r="E1315"/>
  <c r="F1314"/>
  <c r="E1314"/>
  <c r="D1313"/>
  <c r="F1312"/>
  <c r="E1312"/>
  <c r="F1311"/>
  <c r="E1311"/>
  <c r="D1310"/>
  <c r="G1309"/>
  <c r="C1309"/>
  <c r="F1308"/>
  <c r="E1308"/>
  <c r="F1307"/>
  <c r="E1307"/>
  <c r="D1306"/>
  <c r="F1305"/>
  <c r="E1305"/>
  <c r="F1304"/>
  <c r="E1304"/>
  <c r="D1303"/>
  <c r="F1302"/>
  <c r="E1302"/>
  <c r="D1301"/>
  <c r="F1300"/>
  <c r="E1300"/>
  <c r="D1299"/>
  <c r="F1298"/>
  <c r="E1298"/>
  <c r="D1297"/>
  <c r="F1296"/>
  <c r="E1296"/>
  <c r="D1295"/>
  <c r="G1294"/>
  <c r="C1294"/>
  <c r="F1293"/>
  <c r="E1293"/>
  <c r="D1292"/>
  <c r="F1291"/>
  <c r="E1291"/>
  <c r="D1290"/>
  <c r="F1289"/>
  <c r="E1289"/>
  <c r="F1288"/>
  <c r="E1288"/>
  <c r="D1287"/>
  <c r="G1286"/>
  <c r="C1286"/>
  <c r="F1285"/>
  <c r="E1285"/>
  <c r="D1284"/>
  <c r="G1283"/>
  <c r="C1283"/>
  <c r="F1282"/>
  <c r="E1282"/>
  <c r="D1281"/>
  <c r="G1280"/>
  <c r="C1280"/>
  <c r="F1279"/>
  <c r="E1279"/>
  <c r="D1278"/>
  <c r="G1277"/>
  <c r="C1277"/>
  <c r="F1276"/>
  <c r="E1276"/>
  <c r="D1275"/>
  <c r="G1274"/>
  <c r="C1274"/>
  <c r="F1273"/>
  <c r="E1273"/>
  <c r="D1272"/>
  <c r="G1271"/>
  <c r="C1271"/>
  <c r="F1268"/>
  <c r="E1268"/>
  <c r="F1267"/>
  <c r="E1267"/>
  <c r="D1266"/>
  <c r="F1265"/>
  <c r="E1265"/>
  <c r="F1264"/>
  <c r="E1264"/>
  <c r="D1263"/>
  <c r="G1262"/>
  <c r="C1262"/>
  <c r="F1261"/>
  <c r="E1261"/>
  <c r="F1260"/>
  <c r="E1260"/>
  <c r="D1259"/>
  <c r="F1258"/>
  <c r="E1258"/>
  <c r="F1257"/>
  <c r="E1257"/>
  <c r="F1256"/>
  <c r="E1256"/>
  <c r="D1255"/>
  <c r="F1254"/>
  <c r="E1254"/>
  <c r="D1253"/>
  <c r="F1252"/>
  <c r="E1252"/>
  <c r="D1251"/>
  <c r="F1250"/>
  <c r="E1250"/>
  <c r="D1249"/>
  <c r="F1248"/>
  <c r="E1248"/>
  <c r="D1247"/>
  <c r="G1246"/>
  <c r="C1246"/>
  <c r="F1245"/>
  <c r="E1245"/>
  <c r="D1244"/>
  <c r="F1243"/>
  <c r="E1243"/>
  <c r="D1242"/>
  <c r="F1241"/>
  <c r="E1241"/>
  <c r="F1240"/>
  <c r="E1240"/>
  <c r="D1239"/>
  <c r="G1238"/>
  <c r="C1238"/>
  <c r="F1237"/>
  <c r="E1237"/>
  <c r="D1236"/>
  <c r="G1235"/>
  <c r="C1235"/>
  <c r="F1234"/>
  <c r="E1234"/>
  <c r="D1233"/>
  <c r="G1232"/>
  <c r="C1232"/>
  <c r="F1231"/>
  <c r="E1231"/>
  <c r="D1230"/>
  <c r="G1229"/>
  <c r="C1229"/>
  <c r="F1228"/>
  <c r="E1228"/>
  <c r="D1227"/>
  <c r="G1226"/>
  <c r="C1226"/>
  <c r="F1225"/>
  <c r="E1225"/>
  <c r="D1224"/>
  <c r="G1223"/>
  <c r="C1223"/>
  <c r="F1220"/>
  <c r="E1220"/>
  <c r="D1219"/>
  <c r="F1218"/>
  <c r="E1218"/>
  <c r="F1217"/>
  <c r="E1217"/>
  <c r="D1216"/>
  <c r="F1215"/>
  <c r="E1215"/>
  <c r="D1214"/>
  <c r="F1213"/>
  <c r="E1213"/>
  <c r="D1212"/>
  <c r="F1211"/>
  <c r="E1211"/>
  <c r="D1210"/>
  <c r="G1209"/>
  <c r="C1209"/>
  <c r="F1208"/>
  <c r="E1208"/>
  <c r="D1207"/>
  <c r="F1206"/>
  <c r="E1206"/>
  <c r="F1205"/>
  <c r="E1205"/>
  <c r="D1204"/>
  <c r="F1203"/>
  <c r="E1203"/>
  <c r="D1202"/>
  <c r="F1201"/>
  <c r="E1201"/>
  <c r="D1200"/>
  <c r="F1199"/>
  <c r="E1199"/>
  <c r="D1198"/>
  <c r="F1197"/>
  <c r="E1197"/>
  <c r="D1196"/>
  <c r="G1195"/>
  <c r="C1195"/>
  <c r="F1194"/>
  <c r="E1194"/>
  <c r="D1193"/>
  <c r="F1192"/>
  <c r="E1192"/>
  <c r="D1191"/>
  <c r="F1190"/>
  <c r="E1190"/>
  <c r="D1189"/>
  <c r="F1188"/>
  <c r="E1188"/>
  <c r="D1187"/>
  <c r="F1186"/>
  <c r="E1186"/>
  <c r="F1185"/>
  <c r="E1185"/>
  <c r="D1184"/>
  <c r="G1183"/>
  <c r="C1183"/>
  <c r="F1182"/>
  <c r="E1182"/>
  <c r="D1181"/>
  <c r="G1180"/>
  <c r="C1180"/>
  <c r="F1179"/>
  <c r="E1179"/>
  <c r="D1178"/>
  <c r="G1177"/>
  <c r="C1177"/>
  <c r="F1176"/>
  <c r="E1176"/>
  <c r="D1175"/>
  <c r="G1174"/>
  <c r="C1174"/>
  <c r="F1173"/>
  <c r="E1173"/>
  <c r="D1172"/>
  <c r="G1171"/>
  <c r="C1171"/>
  <c r="F1170"/>
  <c r="E1170"/>
  <c r="D1169"/>
  <c r="G1168"/>
  <c r="C1168"/>
  <c r="F1165"/>
  <c r="E1165"/>
  <c r="D1164"/>
  <c r="F1163"/>
  <c r="E1163"/>
  <c r="D1162"/>
  <c r="F1161"/>
  <c r="E1161"/>
  <c r="D1160"/>
  <c r="F1159"/>
  <c r="E1159"/>
  <c r="D1158"/>
  <c r="G1157"/>
  <c r="C1157"/>
  <c r="F1156"/>
  <c r="E1156"/>
  <c r="F1155"/>
  <c r="E1155"/>
  <c r="D1154"/>
  <c r="F1153"/>
  <c r="E1153"/>
  <c r="F1152"/>
  <c r="E1152"/>
  <c r="F1151"/>
  <c r="E1151"/>
  <c r="D1150"/>
  <c r="F1149"/>
  <c r="E1149"/>
  <c r="D1148"/>
  <c r="F1147"/>
  <c r="E1147"/>
  <c r="D1146"/>
  <c r="F1145"/>
  <c r="E1145"/>
  <c r="D1144"/>
  <c r="F1143"/>
  <c r="E1143"/>
  <c r="D1142"/>
  <c r="G1141"/>
  <c r="C1141"/>
  <c r="F1140"/>
  <c r="E1140"/>
  <c r="D1139"/>
  <c r="F1138"/>
  <c r="E1138"/>
  <c r="D1137"/>
  <c r="F1136"/>
  <c r="E1136"/>
  <c r="F1135"/>
  <c r="E1135"/>
  <c r="D1134"/>
  <c r="F1133"/>
  <c r="E1133"/>
  <c r="F1132"/>
  <c r="E1132"/>
  <c r="D1131"/>
  <c r="G1130"/>
  <c r="C1130"/>
  <c r="F1129"/>
  <c r="E1129"/>
  <c r="D1128"/>
  <c r="G1127"/>
  <c r="C1127"/>
  <c r="F1126"/>
  <c r="E1126"/>
  <c r="D1125"/>
  <c r="G1124"/>
  <c r="C1124"/>
  <c r="F1123"/>
  <c r="E1123"/>
  <c r="D1122"/>
  <c r="G1121"/>
  <c r="C1121"/>
  <c r="F1120"/>
  <c r="E1120"/>
  <c r="D1119"/>
  <c r="G1118"/>
  <c r="C1118"/>
  <c r="F1117"/>
  <c r="E1117"/>
  <c r="D1116"/>
  <c r="G1115"/>
  <c r="C1115"/>
  <c r="F1112"/>
  <c r="E1112"/>
  <c r="D1111"/>
  <c r="F1110"/>
  <c r="E1110"/>
  <c r="D1109"/>
  <c r="F1108"/>
  <c r="E1108"/>
  <c r="D1107"/>
  <c r="F1106"/>
  <c r="E1106"/>
  <c r="F1105"/>
  <c r="E1105"/>
  <c r="D1104"/>
  <c r="F1103"/>
  <c r="E1103"/>
  <c r="D1102"/>
  <c r="G1101"/>
  <c r="C1101"/>
  <c r="F1100"/>
  <c r="E1100"/>
  <c r="F1099"/>
  <c r="E1099"/>
  <c r="F1098"/>
  <c r="E1098"/>
  <c r="D1097"/>
  <c r="F1096"/>
  <c r="E1096"/>
  <c r="F1095"/>
  <c r="E1095"/>
  <c r="F1094"/>
  <c r="E1094"/>
  <c r="D1093"/>
  <c r="F1092"/>
  <c r="E1092"/>
  <c r="D1091"/>
  <c r="F1090"/>
  <c r="E1090"/>
  <c r="D1089"/>
  <c r="F1088"/>
  <c r="E1088"/>
  <c r="D1087"/>
  <c r="F1086"/>
  <c r="E1086"/>
  <c r="D1085"/>
  <c r="G1084"/>
  <c r="C1084"/>
  <c r="F1083"/>
  <c r="E1083"/>
  <c r="D1082"/>
  <c r="F1081"/>
  <c r="E1081"/>
  <c r="D1080"/>
  <c r="F1079"/>
  <c r="E1079"/>
  <c r="D1078"/>
  <c r="F1077"/>
  <c r="E1077"/>
  <c r="D1076"/>
  <c r="G1075"/>
  <c r="C1075"/>
  <c r="F1074"/>
  <c r="E1074"/>
  <c r="D1073"/>
  <c r="G1072"/>
  <c r="C1072"/>
  <c r="F1071"/>
  <c r="E1071"/>
  <c r="D1070"/>
  <c r="G1069"/>
  <c r="C1069"/>
  <c r="F1068"/>
  <c r="E1068"/>
  <c r="D1067"/>
  <c r="G1066"/>
  <c r="C1066"/>
  <c r="F1065"/>
  <c r="E1065"/>
  <c r="D1064"/>
  <c r="G1063"/>
  <c r="C1063"/>
  <c r="F1062"/>
  <c r="E1062"/>
  <c r="D1061"/>
  <c r="G1060"/>
  <c r="C1060"/>
  <c r="F1057"/>
  <c r="E1057"/>
  <c r="F1056"/>
  <c r="E1056"/>
  <c r="D1055"/>
  <c r="F1054"/>
  <c r="E1054"/>
  <c r="F1053"/>
  <c r="E1053"/>
  <c r="D1052"/>
  <c r="F1051"/>
  <c r="E1051"/>
  <c r="D1050"/>
  <c r="F1049"/>
  <c r="E1049"/>
  <c r="F1048"/>
  <c r="E1048"/>
  <c r="D1047"/>
  <c r="F1046"/>
  <c r="E1046"/>
  <c r="D1045"/>
  <c r="G1044"/>
  <c r="C1044"/>
  <c r="F1043"/>
  <c r="E1043"/>
  <c r="F1042"/>
  <c r="E1042"/>
  <c r="D1041"/>
  <c r="F1040"/>
  <c r="E1040"/>
  <c r="F1039"/>
  <c r="E1039"/>
  <c r="D1038"/>
  <c r="F1037"/>
  <c r="E1037"/>
  <c r="D1036"/>
  <c r="F1035"/>
  <c r="E1035"/>
  <c r="D1034"/>
  <c r="F1033"/>
  <c r="E1033"/>
  <c r="D1032"/>
  <c r="F1031"/>
  <c r="E1031"/>
  <c r="D1030"/>
  <c r="G1029"/>
  <c r="C1029"/>
  <c r="F1028"/>
  <c r="E1028"/>
  <c r="D1027"/>
  <c r="F1026"/>
  <c r="E1026"/>
  <c r="D1025"/>
  <c r="F1024"/>
  <c r="E1024"/>
  <c r="F1023"/>
  <c r="E1023"/>
  <c r="D1022"/>
  <c r="G1021"/>
  <c r="C1021"/>
  <c r="F1020"/>
  <c r="E1020"/>
  <c r="D1019"/>
  <c r="G1018"/>
  <c r="C1018"/>
  <c r="F1017"/>
  <c r="E1017"/>
  <c r="D1016"/>
  <c r="G1015"/>
  <c r="C1015"/>
  <c r="F1014"/>
  <c r="E1014"/>
  <c r="D1013"/>
  <c r="G1012"/>
  <c r="C1012"/>
  <c r="F1009"/>
  <c r="E1009"/>
  <c r="D1008"/>
  <c r="F1007"/>
  <c r="E1007"/>
  <c r="F1006"/>
  <c r="E1006"/>
  <c r="D1005"/>
  <c r="F1004"/>
  <c r="E1004"/>
  <c r="D1003"/>
  <c r="F1002"/>
  <c r="E1002"/>
  <c r="D1001"/>
  <c r="F1000"/>
  <c r="E1000"/>
  <c r="D999"/>
  <c r="G998"/>
  <c r="C998"/>
  <c r="F997"/>
  <c r="E997"/>
  <c r="F996"/>
  <c r="E996"/>
  <c r="F995"/>
  <c r="E995"/>
  <c r="D994"/>
  <c r="F993"/>
  <c r="E993"/>
  <c r="F992"/>
  <c r="E992"/>
  <c r="D991"/>
  <c r="F990"/>
  <c r="E990"/>
  <c r="D989"/>
  <c r="F988"/>
  <c r="E988"/>
  <c r="D987"/>
  <c r="F986"/>
  <c r="E986"/>
  <c r="D985"/>
  <c r="F984"/>
  <c r="E984"/>
  <c r="D983"/>
  <c r="G982"/>
  <c r="C982"/>
  <c r="F981"/>
  <c r="E981"/>
  <c r="D980"/>
  <c r="F979"/>
  <c r="E979"/>
  <c r="F978"/>
  <c r="E978"/>
  <c r="D977"/>
  <c r="G976"/>
  <c r="C976"/>
  <c r="F975"/>
  <c r="E975"/>
  <c r="D974"/>
  <c r="G973"/>
  <c r="C973"/>
  <c r="F972"/>
  <c r="E972"/>
  <c r="D971"/>
  <c r="G970"/>
  <c r="C970"/>
  <c r="F969"/>
  <c r="E969"/>
  <c r="D968"/>
  <c r="G967"/>
  <c r="C967"/>
  <c r="F966"/>
  <c r="E966"/>
  <c r="D965"/>
  <c r="G964"/>
  <c r="C964"/>
  <c r="F963"/>
  <c r="E963"/>
  <c r="D962"/>
  <c r="G961"/>
  <c r="C961"/>
  <c r="F958"/>
  <c r="E958"/>
  <c r="D957"/>
  <c r="F956"/>
  <c r="E956"/>
  <c r="F955"/>
  <c r="E955"/>
  <c r="D954"/>
  <c r="F953"/>
  <c r="E953"/>
  <c r="D952"/>
  <c r="F951"/>
  <c r="E951"/>
  <c r="D950"/>
  <c r="F949"/>
  <c r="E949"/>
  <c r="D948"/>
  <c r="G947"/>
  <c r="C947"/>
  <c r="F946"/>
  <c r="E946"/>
  <c r="F945"/>
  <c r="E945"/>
  <c r="F944"/>
  <c r="E944"/>
  <c r="D943"/>
  <c r="F942"/>
  <c r="E942"/>
  <c r="F941"/>
  <c r="E941"/>
  <c r="D940"/>
  <c r="F939"/>
  <c r="E939"/>
  <c r="D938"/>
  <c r="F937"/>
  <c r="E937"/>
  <c r="D936"/>
  <c r="F935"/>
  <c r="E935"/>
  <c r="D934"/>
  <c r="F933"/>
  <c r="E933"/>
  <c r="D932"/>
  <c r="G931"/>
  <c r="C931"/>
  <c r="F930"/>
  <c r="E930"/>
  <c r="D929"/>
  <c r="F928"/>
  <c r="E928"/>
  <c r="D927"/>
  <c r="F926"/>
  <c r="E926"/>
  <c r="F925"/>
  <c r="E925"/>
  <c r="D924"/>
  <c r="G923"/>
  <c r="C923"/>
  <c r="F922"/>
  <c r="E922"/>
  <c r="D921"/>
  <c r="G920"/>
  <c r="C920"/>
  <c r="F919"/>
  <c r="E919"/>
  <c r="D918"/>
  <c r="G917"/>
  <c r="C917"/>
  <c r="F916"/>
  <c r="E916"/>
  <c r="D915"/>
  <c r="G914"/>
  <c r="C914"/>
  <c r="F913"/>
  <c r="E913"/>
  <c r="D912"/>
  <c r="G911"/>
  <c r="C911"/>
  <c r="F910"/>
  <c r="E910"/>
  <c r="D909"/>
  <c r="G908"/>
  <c r="C908"/>
  <c r="F905"/>
  <c r="E905"/>
  <c r="F904"/>
  <c r="E904"/>
  <c r="F903"/>
  <c r="E903"/>
  <c r="D902"/>
  <c r="F901"/>
  <c r="E901"/>
  <c r="D900"/>
  <c r="F899"/>
  <c r="E899"/>
  <c r="D898"/>
  <c r="F897"/>
  <c r="E897"/>
  <c r="F896"/>
  <c r="E896"/>
  <c r="F895"/>
  <c r="E895"/>
  <c r="D894"/>
  <c r="F893"/>
  <c r="E893"/>
  <c r="F892"/>
  <c r="E892"/>
  <c r="D891"/>
  <c r="G890"/>
  <c r="C890"/>
  <c r="F889"/>
  <c r="E889"/>
  <c r="F888"/>
  <c r="E888"/>
  <c r="F887"/>
  <c r="E887"/>
  <c r="D886"/>
  <c r="F885"/>
  <c r="E885"/>
  <c r="F884"/>
  <c r="E884"/>
  <c r="D883"/>
  <c r="F882"/>
  <c r="E882"/>
  <c r="D881"/>
  <c r="F880"/>
  <c r="E880"/>
  <c r="D879"/>
  <c r="F878"/>
  <c r="E878"/>
  <c r="D877"/>
  <c r="F876"/>
  <c r="E876"/>
  <c r="D875"/>
  <c r="G874"/>
  <c r="C874"/>
  <c r="F873"/>
  <c r="E873"/>
  <c r="D872"/>
  <c r="F871"/>
  <c r="E871"/>
  <c r="D870"/>
  <c r="F869"/>
  <c r="E869"/>
  <c r="D868"/>
  <c r="F867"/>
  <c r="E867"/>
  <c r="F866"/>
  <c r="E866"/>
  <c r="D865"/>
  <c r="G864"/>
  <c r="C864"/>
  <c r="F863"/>
  <c r="E863"/>
  <c r="D862"/>
  <c r="G861"/>
  <c r="C861"/>
  <c r="F860"/>
  <c r="E860"/>
  <c r="D859"/>
  <c r="G858"/>
  <c r="C858"/>
  <c r="F857"/>
  <c r="E857"/>
  <c r="D856"/>
  <c r="G855"/>
  <c r="C855"/>
  <c r="F854"/>
  <c r="E854"/>
  <c r="D853"/>
  <c r="G852"/>
  <c r="C852"/>
  <c r="F851"/>
  <c r="E851"/>
  <c r="D850"/>
  <c r="G849"/>
  <c r="C849"/>
  <c r="F846"/>
  <c r="E846"/>
  <c r="F845"/>
  <c r="E845"/>
  <c r="D844"/>
  <c r="F843"/>
  <c r="E843"/>
  <c r="D842"/>
  <c r="F841"/>
  <c r="E841"/>
  <c r="D840"/>
  <c r="F839"/>
  <c r="E839"/>
  <c r="F838"/>
  <c r="E838"/>
  <c r="D837"/>
  <c r="G836"/>
  <c r="C836"/>
  <c r="F835"/>
  <c r="E835"/>
  <c r="F834"/>
  <c r="E834"/>
  <c r="D833"/>
  <c r="F832"/>
  <c r="E832"/>
  <c r="F831"/>
  <c r="E831"/>
  <c r="D830"/>
  <c r="F829"/>
  <c r="E829"/>
  <c r="D828"/>
  <c r="F827"/>
  <c r="E827"/>
  <c r="D826"/>
  <c r="F825"/>
  <c r="E825"/>
  <c r="D824"/>
  <c r="F823"/>
  <c r="E823"/>
  <c r="D822"/>
  <c r="G821"/>
  <c r="C821"/>
  <c r="F820"/>
  <c r="E820"/>
  <c r="D819"/>
  <c r="F818"/>
  <c r="E818"/>
  <c r="D817"/>
  <c r="G816"/>
  <c r="C816"/>
  <c r="F815"/>
  <c r="E815"/>
  <c r="D814"/>
  <c r="G813"/>
  <c r="C813"/>
  <c r="F812"/>
  <c r="E812"/>
  <c r="D811"/>
  <c r="G810"/>
  <c r="C810"/>
  <c r="F809"/>
  <c r="E809"/>
  <c r="D808"/>
  <c r="G807"/>
  <c r="C807"/>
  <c r="F806"/>
  <c r="E806"/>
  <c r="D805"/>
  <c r="G804"/>
  <c r="C804"/>
  <c r="F803"/>
  <c r="E803"/>
  <c r="D802"/>
  <c r="G801"/>
  <c r="C801"/>
  <c r="F798"/>
  <c r="E798"/>
  <c r="F797"/>
  <c r="E797"/>
  <c r="D796"/>
  <c r="F795"/>
  <c r="E795"/>
  <c r="D794"/>
  <c r="F793"/>
  <c r="E793"/>
  <c r="D792"/>
  <c r="F791"/>
  <c r="E791"/>
  <c r="D790"/>
  <c r="F789"/>
  <c r="E789"/>
  <c r="D788"/>
  <c r="G787"/>
  <c r="C787"/>
  <c r="F786"/>
  <c r="E786"/>
  <c r="F785"/>
  <c r="E785"/>
  <c r="F784"/>
  <c r="E784"/>
  <c r="D783"/>
  <c r="F782"/>
  <c r="E782"/>
  <c r="F781"/>
  <c r="E781"/>
  <c r="F780"/>
  <c r="E780"/>
  <c r="D779"/>
  <c r="F778"/>
  <c r="E778"/>
  <c r="D777"/>
  <c r="F776"/>
  <c r="E776"/>
  <c r="D775"/>
  <c r="F774"/>
  <c r="E774"/>
  <c r="D773"/>
  <c r="G772"/>
  <c r="C772"/>
  <c r="F771"/>
  <c r="E771"/>
  <c r="D770"/>
  <c r="F769"/>
  <c r="E769"/>
  <c r="D768"/>
  <c r="F767"/>
  <c r="E767"/>
  <c r="F766"/>
  <c r="E766"/>
  <c r="F765"/>
  <c r="E765"/>
  <c r="D764"/>
  <c r="F763"/>
  <c r="E763"/>
  <c r="F762"/>
  <c r="E762"/>
  <c r="D761"/>
  <c r="G760"/>
  <c r="C760"/>
  <c r="F759"/>
  <c r="E759"/>
  <c r="D758"/>
  <c r="G757"/>
  <c r="C757"/>
  <c r="F756"/>
  <c r="E756"/>
  <c r="D755"/>
  <c r="G754"/>
  <c r="C754"/>
  <c r="F753"/>
  <c r="E753"/>
  <c r="D752"/>
  <c r="G751"/>
  <c r="C751"/>
  <c r="F750"/>
  <c r="E750"/>
  <c r="D749"/>
  <c r="G748"/>
  <c r="C748"/>
  <c r="F745"/>
  <c r="E745"/>
  <c r="F744"/>
  <c r="E744"/>
  <c r="D743"/>
  <c r="F742"/>
  <c r="E742"/>
  <c r="D741"/>
  <c r="F740"/>
  <c r="E740"/>
  <c r="D739"/>
  <c r="F738"/>
  <c r="E738"/>
  <c r="F737"/>
  <c r="E737"/>
  <c r="D736"/>
  <c r="F735"/>
  <c r="E735"/>
  <c r="D734"/>
  <c r="G733"/>
  <c r="C733"/>
  <c r="F732"/>
  <c r="E732"/>
  <c r="F731"/>
  <c r="E731"/>
  <c r="D730"/>
  <c r="F729"/>
  <c r="E729"/>
  <c r="F728"/>
  <c r="E728"/>
  <c r="D727"/>
  <c r="F726"/>
  <c r="E726"/>
  <c r="D725"/>
  <c r="F724"/>
  <c r="E724"/>
  <c r="D723"/>
  <c r="F722"/>
  <c r="E722"/>
  <c r="D721"/>
  <c r="F720"/>
  <c r="E720"/>
  <c r="D719"/>
  <c r="G718"/>
  <c r="C718"/>
  <c r="F717"/>
  <c r="E717"/>
  <c r="D716"/>
  <c r="F715"/>
  <c r="E715"/>
  <c r="D714"/>
  <c r="F713"/>
  <c r="E713"/>
  <c r="F712"/>
  <c r="E712"/>
  <c r="D711"/>
  <c r="G710"/>
  <c r="C710"/>
  <c r="F709"/>
  <c r="E709"/>
  <c r="D708"/>
  <c r="G707"/>
  <c r="C707"/>
  <c r="F706"/>
  <c r="E706"/>
  <c r="D705"/>
  <c r="G704"/>
  <c r="C704"/>
  <c r="F703"/>
  <c r="E703"/>
  <c r="D702"/>
  <c r="G701"/>
  <c r="C701"/>
  <c r="F700"/>
  <c r="E700"/>
  <c r="D699"/>
  <c r="G698"/>
  <c r="C698"/>
  <c r="F697"/>
  <c r="E697"/>
  <c r="D696"/>
  <c r="G695"/>
  <c r="C695"/>
  <c r="F692"/>
  <c r="E692"/>
  <c r="F691"/>
  <c r="E691"/>
  <c r="F690"/>
  <c r="E690"/>
  <c r="D689"/>
  <c r="F688"/>
  <c r="E688"/>
  <c r="D687"/>
  <c r="F686"/>
  <c r="E686"/>
  <c r="D685"/>
  <c r="F684"/>
  <c r="E684"/>
  <c r="F683"/>
  <c r="E683"/>
  <c r="D682"/>
  <c r="F681"/>
  <c r="E681"/>
  <c r="D680"/>
  <c r="G679"/>
  <c r="C679"/>
  <c r="F678"/>
  <c r="E678"/>
  <c r="F677"/>
  <c r="E677"/>
  <c r="F676"/>
  <c r="E676"/>
  <c r="D675"/>
  <c r="F674"/>
  <c r="E674"/>
  <c r="F673"/>
  <c r="E673"/>
  <c r="D672"/>
  <c r="F671"/>
  <c r="E671"/>
  <c r="D670"/>
  <c r="F669"/>
  <c r="E669"/>
  <c r="D668"/>
  <c r="F667"/>
  <c r="E667"/>
  <c r="D666"/>
  <c r="F665"/>
  <c r="E665"/>
  <c r="D664"/>
  <c r="G663"/>
  <c r="C663"/>
  <c r="F662"/>
  <c r="E662"/>
  <c r="D661"/>
  <c r="F660"/>
  <c r="E660"/>
  <c r="D659"/>
  <c r="F658"/>
  <c r="E658"/>
  <c r="D657"/>
  <c r="F656"/>
  <c r="E656"/>
  <c r="F655"/>
  <c r="E655"/>
  <c r="F654"/>
  <c r="E654"/>
  <c r="D653"/>
  <c r="F652"/>
  <c r="E652"/>
  <c r="F651"/>
  <c r="E651"/>
  <c r="D650"/>
  <c r="G649"/>
  <c r="C649"/>
  <c r="F648"/>
  <c r="E648"/>
  <c r="D647"/>
  <c r="G646"/>
  <c r="C646"/>
  <c r="F645"/>
  <c r="E645"/>
  <c r="D644"/>
  <c r="G643"/>
  <c r="C643"/>
  <c r="F642"/>
  <c r="E642"/>
  <c r="D641"/>
  <c r="G640"/>
  <c r="C640"/>
  <c r="F639"/>
  <c r="E639"/>
  <c r="D638"/>
  <c r="G637"/>
  <c r="C637"/>
  <c r="F634"/>
  <c r="E634"/>
  <c r="F633"/>
  <c r="E633"/>
  <c r="D632"/>
  <c r="F631"/>
  <c r="E631"/>
  <c r="D630"/>
  <c r="F629"/>
  <c r="E629"/>
  <c r="D628"/>
  <c r="F627"/>
  <c r="E627"/>
  <c r="D626"/>
  <c r="G625"/>
  <c r="C625"/>
  <c r="F624"/>
  <c r="E624"/>
  <c r="F623"/>
  <c r="E623"/>
  <c r="F622"/>
  <c r="E622"/>
  <c r="D621"/>
  <c r="F620"/>
  <c r="E620"/>
  <c r="F619"/>
  <c r="E619"/>
  <c r="F618"/>
  <c r="E618"/>
  <c r="D617"/>
  <c r="F616"/>
  <c r="E616"/>
  <c r="D615"/>
  <c r="F614"/>
  <c r="E614"/>
  <c r="D613"/>
  <c r="F612"/>
  <c r="E612"/>
  <c r="D611"/>
  <c r="F610"/>
  <c r="E610"/>
  <c r="D609"/>
  <c r="G608"/>
  <c r="C608"/>
  <c r="F607"/>
  <c r="E607"/>
  <c r="D606"/>
  <c r="F605"/>
  <c r="E605"/>
  <c r="F604"/>
  <c r="E604"/>
  <c r="D603"/>
  <c r="F602"/>
  <c r="E602"/>
  <c r="F601"/>
  <c r="E601"/>
  <c r="D600"/>
  <c r="G599"/>
  <c r="C599"/>
  <c r="F598"/>
  <c r="E598"/>
  <c r="D597"/>
  <c r="G596"/>
  <c r="C596"/>
  <c r="F595"/>
  <c r="E595"/>
  <c r="D594"/>
  <c r="G593"/>
  <c r="C593"/>
  <c r="F592"/>
  <c r="E592"/>
  <c r="D591"/>
  <c r="G590"/>
  <c r="C590"/>
  <c r="F589"/>
  <c r="E589"/>
  <c r="D588"/>
  <c r="G587"/>
  <c r="C587"/>
  <c r="F586"/>
  <c r="E586"/>
  <c r="D585"/>
  <c r="G584"/>
  <c r="C584"/>
  <c r="F581"/>
  <c r="E581"/>
  <c r="D580"/>
  <c r="G579"/>
  <c r="C579"/>
  <c r="F578"/>
  <c r="E578"/>
  <c r="D577"/>
  <c r="G576"/>
  <c r="C576"/>
  <c r="F575"/>
  <c r="E575"/>
  <c r="D574"/>
  <c r="G573"/>
  <c r="C573"/>
  <c r="F572"/>
  <c r="E572"/>
  <c r="D571"/>
  <c r="G570"/>
  <c r="C570"/>
  <c r="F567"/>
  <c r="E567"/>
  <c r="D566"/>
  <c r="F565"/>
  <c r="E565"/>
  <c r="F564"/>
  <c r="E564"/>
  <c r="D563"/>
  <c r="F562"/>
  <c r="E562"/>
  <c r="D561"/>
  <c r="G560"/>
  <c r="C560"/>
  <c r="F559"/>
  <c r="E559"/>
  <c r="F558"/>
  <c r="E558"/>
  <c r="D557"/>
  <c r="F556"/>
  <c r="E556"/>
  <c r="F555"/>
  <c r="E555"/>
  <c r="D554"/>
  <c r="F553"/>
  <c r="E553"/>
  <c r="D552"/>
  <c r="F551"/>
  <c r="E551"/>
  <c r="D550"/>
  <c r="F549"/>
  <c r="E549"/>
  <c r="D548"/>
  <c r="F547"/>
  <c r="E547"/>
  <c r="D546"/>
  <c r="G545"/>
  <c r="C545"/>
  <c r="F544"/>
  <c r="E544"/>
  <c r="D543"/>
  <c r="F542"/>
  <c r="E542"/>
  <c r="D541"/>
  <c r="F540"/>
  <c r="E540"/>
  <c r="F539"/>
  <c r="E539"/>
  <c r="D538"/>
  <c r="G537"/>
  <c r="C537"/>
  <c r="F536"/>
  <c r="E536"/>
  <c r="D535"/>
  <c r="G534"/>
  <c r="C534"/>
  <c r="F533"/>
  <c r="E533"/>
  <c r="D532"/>
  <c r="G531"/>
  <c r="C531"/>
  <c r="F530"/>
  <c r="E530"/>
  <c r="D529"/>
  <c r="G528"/>
  <c r="C528"/>
  <c r="F527"/>
  <c r="E527"/>
  <c r="D526"/>
  <c r="G525"/>
  <c r="C525"/>
  <c r="F524"/>
  <c r="E524"/>
  <c r="D523"/>
  <c r="G522"/>
  <c r="C522"/>
  <c r="F519"/>
  <c r="E519"/>
  <c r="F518"/>
  <c r="E518"/>
  <c r="D517"/>
  <c r="F516"/>
  <c r="E516"/>
  <c r="D515"/>
  <c r="F514"/>
  <c r="E514"/>
  <c r="D513"/>
  <c r="F512"/>
  <c r="E512"/>
  <c r="D511"/>
  <c r="G510"/>
  <c r="C510"/>
  <c r="F509"/>
  <c r="E509"/>
  <c r="F508"/>
  <c r="E508"/>
  <c r="F507"/>
  <c r="E507"/>
  <c r="D506"/>
  <c r="F505"/>
  <c r="E505"/>
  <c r="F504"/>
  <c r="E504"/>
  <c r="D503"/>
  <c r="F502"/>
  <c r="E502"/>
  <c r="D501"/>
  <c r="F500"/>
  <c r="E500"/>
  <c r="D499"/>
  <c r="F498"/>
  <c r="E498"/>
  <c r="D497"/>
  <c r="F496"/>
  <c r="E496"/>
  <c r="D495"/>
  <c r="G494"/>
  <c r="C494"/>
  <c r="F493"/>
  <c r="E493"/>
  <c r="D492"/>
  <c r="F491"/>
  <c r="E491"/>
  <c r="D490"/>
  <c r="F489"/>
  <c r="E489"/>
  <c r="D488"/>
  <c r="F487"/>
  <c r="E487"/>
  <c r="F486"/>
  <c r="E486"/>
  <c r="D485"/>
  <c r="G484"/>
  <c r="C484"/>
  <c r="F483"/>
  <c r="E483"/>
  <c r="D482"/>
  <c r="G481"/>
  <c r="C481"/>
  <c r="F480"/>
  <c r="E480"/>
  <c r="D479"/>
  <c r="G478"/>
  <c r="C478"/>
  <c r="F477"/>
  <c r="E477"/>
  <c r="D476"/>
  <c r="G475"/>
  <c r="C475"/>
  <c r="F474"/>
  <c r="E474"/>
  <c r="D473"/>
  <c r="G472"/>
  <c r="C472"/>
  <c r="F471"/>
  <c r="E471"/>
  <c r="D470"/>
  <c r="G469"/>
  <c r="C469"/>
  <c r="F465"/>
  <c r="E465"/>
  <c r="D464"/>
  <c r="F463"/>
  <c r="E463"/>
  <c r="D462"/>
  <c r="F461"/>
  <c r="E461"/>
  <c r="D460"/>
  <c r="F459"/>
  <c r="E459"/>
  <c r="F458"/>
  <c r="E458"/>
  <c r="D457"/>
  <c r="G456"/>
  <c r="C456"/>
  <c r="F455"/>
  <c r="E455"/>
  <c r="F454"/>
  <c r="E454"/>
  <c r="D453"/>
  <c r="F452"/>
  <c r="E452"/>
  <c r="F451"/>
  <c r="E451"/>
  <c r="F450"/>
  <c r="E450"/>
  <c r="D449"/>
  <c r="F448"/>
  <c r="E448"/>
  <c r="F447"/>
  <c r="E447"/>
  <c r="D446"/>
  <c r="F445"/>
  <c r="E445"/>
  <c r="D444"/>
  <c r="F443"/>
  <c r="E443"/>
  <c r="D442"/>
  <c r="F441"/>
  <c r="E441"/>
  <c r="D440"/>
  <c r="F439"/>
  <c r="E439"/>
  <c r="D438"/>
  <c r="G437"/>
  <c r="C437"/>
  <c r="F436"/>
  <c r="E436"/>
  <c r="D435"/>
  <c r="F434"/>
  <c r="E434"/>
  <c r="F433"/>
  <c r="E433"/>
  <c r="D432"/>
  <c r="G431"/>
  <c r="C431"/>
  <c r="F430"/>
  <c r="E430"/>
  <c r="D429"/>
  <c r="G428"/>
  <c r="C428"/>
  <c r="F427"/>
  <c r="E427"/>
  <c r="D426"/>
  <c r="G425"/>
  <c r="C425"/>
  <c r="F424"/>
  <c r="E424"/>
  <c r="D423"/>
  <c r="G422"/>
  <c r="C422"/>
  <c r="F421"/>
  <c r="E421"/>
  <c r="D420"/>
  <c r="G419"/>
  <c r="C419"/>
  <c r="F418"/>
  <c r="E418"/>
  <c r="D417"/>
  <c r="G416"/>
  <c r="C416"/>
  <c r="F413"/>
  <c r="E413"/>
  <c r="D412"/>
  <c r="F411"/>
  <c r="E411"/>
  <c r="D410"/>
  <c r="F409"/>
  <c r="E409"/>
  <c r="F408"/>
  <c r="E408"/>
  <c r="D407"/>
  <c r="F406"/>
  <c r="E406"/>
  <c r="D405"/>
  <c r="G404"/>
  <c r="C404"/>
  <c r="F403"/>
  <c r="E403"/>
  <c r="F402"/>
  <c r="E402"/>
  <c r="D401"/>
  <c r="F400"/>
  <c r="E400"/>
  <c r="F399"/>
  <c r="E399"/>
  <c r="D398"/>
  <c r="F397"/>
  <c r="E397"/>
  <c r="D396"/>
  <c r="F395"/>
  <c r="E395"/>
  <c r="D394"/>
  <c r="F393"/>
  <c r="E393"/>
  <c r="D392"/>
  <c r="F391"/>
  <c r="E391"/>
  <c r="D390"/>
  <c r="G389"/>
  <c r="C389"/>
  <c r="F388"/>
  <c r="E388"/>
  <c r="D387"/>
  <c r="F386"/>
  <c r="E386"/>
  <c r="D385"/>
  <c r="F384"/>
  <c r="E384"/>
  <c r="F383"/>
  <c r="E383"/>
  <c r="D382"/>
  <c r="G381"/>
  <c r="C381"/>
  <c r="F380"/>
  <c r="E380"/>
  <c r="D379"/>
  <c r="G378"/>
  <c r="C378"/>
  <c r="F377"/>
  <c r="E377"/>
  <c r="D376"/>
  <c r="G375"/>
  <c r="C375"/>
  <c r="F374"/>
  <c r="E374"/>
  <c r="D373"/>
  <c r="G372"/>
  <c r="C372"/>
  <c r="F371"/>
  <c r="E371"/>
  <c r="D370"/>
  <c r="G369"/>
  <c r="C369"/>
  <c r="F368"/>
  <c r="E368"/>
  <c r="D367"/>
  <c r="G366"/>
  <c r="C366"/>
  <c r="F363"/>
  <c r="E363"/>
  <c r="F362"/>
  <c r="E362"/>
  <c r="F361"/>
  <c r="E361"/>
  <c r="D360"/>
  <c r="F359"/>
  <c r="E359"/>
  <c r="D358"/>
  <c r="F357"/>
  <c r="E357"/>
  <c r="D356"/>
  <c r="F355"/>
  <c r="E355"/>
  <c r="F354"/>
  <c r="E354"/>
  <c r="D353"/>
  <c r="F352"/>
  <c r="E352"/>
  <c r="F351"/>
  <c r="E351"/>
  <c r="D350"/>
  <c r="G349"/>
  <c r="C349"/>
  <c r="F348"/>
  <c r="E348"/>
  <c r="F347"/>
  <c r="E347"/>
  <c r="F346"/>
  <c r="E346"/>
  <c r="D345"/>
  <c r="F344"/>
  <c r="E344"/>
  <c r="F343"/>
  <c r="E343"/>
  <c r="D342"/>
  <c r="F341"/>
  <c r="E341"/>
  <c r="D340"/>
  <c r="F339"/>
  <c r="E339"/>
  <c r="D338"/>
  <c r="F337"/>
  <c r="E337"/>
  <c r="D336"/>
  <c r="F335"/>
  <c r="E335"/>
  <c r="D334"/>
  <c r="G333"/>
  <c r="C333"/>
  <c r="F332"/>
  <c r="E332"/>
  <c r="D331"/>
  <c r="F330"/>
  <c r="E330"/>
  <c r="D329"/>
  <c r="F328"/>
  <c r="E328"/>
  <c r="F327"/>
  <c r="E327"/>
  <c r="D326"/>
  <c r="G325"/>
  <c r="C325"/>
  <c r="F324"/>
  <c r="E324"/>
  <c r="D323"/>
  <c r="G322"/>
  <c r="C322"/>
  <c r="F321"/>
  <c r="E321"/>
  <c r="D320"/>
  <c r="G319"/>
  <c r="C319"/>
  <c r="F318"/>
  <c r="E318"/>
  <c r="D317"/>
  <c r="G316"/>
  <c r="C316"/>
  <c r="F315"/>
  <c r="E315"/>
  <c r="D314"/>
  <c r="G313"/>
  <c r="C313"/>
  <c r="F310"/>
  <c r="E310"/>
  <c r="D309"/>
  <c r="F308"/>
  <c r="E308"/>
  <c r="D307"/>
  <c r="F306"/>
  <c r="E306"/>
  <c r="F305"/>
  <c r="E305"/>
  <c r="D304"/>
  <c r="G303"/>
  <c r="C303"/>
  <c r="F302"/>
  <c r="E302"/>
  <c r="F301"/>
  <c r="E301"/>
  <c r="F300"/>
  <c r="E300"/>
  <c r="D299"/>
  <c r="F298"/>
  <c r="E298"/>
  <c r="F297"/>
  <c r="E297"/>
  <c r="D296"/>
  <c r="F295"/>
  <c r="E295"/>
  <c r="D294"/>
  <c r="F293"/>
  <c r="E293"/>
  <c r="D292"/>
  <c r="F291"/>
  <c r="E291"/>
  <c r="D290"/>
  <c r="F289"/>
  <c r="E289"/>
  <c r="D288"/>
  <c r="G287"/>
  <c r="C287"/>
  <c r="F286"/>
  <c r="E286"/>
  <c r="D285"/>
  <c r="F284"/>
  <c r="E284"/>
  <c r="D283"/>
  <c r="F282"/>
  <c r="E282"/>
  <c r="F281"/>
  <c r="E281"/>
  <c r="D280"/>
  <c r="G279"/>
  <c r="C279"/>
  <c r="F278"/>
  <c r="E278"/>
  <c r="D277"/>
  <c r="G276"/>
  <c r="C276"/>
  <c r="F275"/>
  <c r="E275"/>
  <c r="D274"/>
  <c r="G273"/>
  <c r="C273"/>
  <c r="F272"/>
  <c r="E272"/>
  <c r="D271"/>
  <c r="G270"/>
  <c r="C270"/>
  <c r="F269"/>
  <c r="E269"/>
  <c r="D268"/>
  <c r="G267"/>
  <c r="C267"/>
  <c r="F266"/>
  <c r="E266"/>
  <c r="D265"/>
  <c r="G264"/>
  <c r="C264"/>
  <c r="F261"/>
  <c r="E261"/>
  <c r="D260"/>
  <c r="F259"/>
  <c r="E259"/>
  <c r="D258"/>
  <c r="F257"/>
  <c r="E257"/>
  <c r="F256"/>
  <c r="E256"/>
  <c r="F255"/>
  <c r="E255"/>
  <c r="D254"/>
  <c r="F253"/>
  <c r="E253"/>
  <c r="D252"/>
  <c r="G251"/>
  <c r="C251"/>
  <c r="F250"/>
  <c r="E250"/>
  <c r="F249"/>
  <c r="E249"/>
  <c r="D248"/>
  <c r="F247"/>
  <c r="E247"/>
  <c r="F246"/>
  <c r="E246"/>
  <c r="D245"/>
  <c r="F244"/>
  <c r="E244"/>
  <c r="D243"/>
  <c r="F242"/>
  <c r="E242"/>
  <c r="D241"/>
  <c r="F240"/>
  <c r="E240"/>
  <c r="D239"/>
  <c r="F238"/>
  <c r="E238"/>
  <c r="D237"/>
  <c r="G236"/>
  <c r="C236"/>
  <c r="F235"/>
  <c r="E235"/>
  <c r="D234"/>
  <c r="F233"/>
  <c r="E233"/>
  <c r="D232"/>
  <c r="F231"/>
  <c r="E231"/>
  <c r="D230"/>
  <c r="G229"/>
  <c r="C229"/>
  <c r="F228"/>
  <c r="E228"/>
  <c r="D227"/>
  <c r="G226"/>
  <c r="C226"/>
  <c r="F225"/>
  <c r="E225"/>
  <c r="D224"/>
  <c r="G223"/>
  <c r="C223"/>
  <c r="F222"/>
  <c r="E222"/>
  <c r="D221"/>
  <c r="G220"/>
  <c r="C220"/>
  <c r="F219"/>
  <c r="E219"/>
  <c r="D218"/>
  <c r="G217"/>
  <c r="C217"/>
  <c r="F216"/>
  <c r="E216"/>
  <c r="D215"/>
  <c r="G214"/>
  <c r="C214"/>
  <c r="F211"/>
  <c r="E211"/>
  <c r="D210"/>
  <c r="F209"/>
  <c r="E209"/>
  <c r="D208"/>
  <c r="F207"/>
  <c r="E207"/>
  <c r="D206"/>
  <c r="F205"/>
  <c r="E205"/>
  <c r="F204"/>
  <c r="E204"/>
  <c r="D203"/>
  <c r="F202"/>
  <c r="E202"/>
  <c r="D201"/>
  <c r="G200"/>
  <c r="C200"/>
  <c r="F199"/>
  <c r="E199"/>
  <c r="F198"/>
  <c r="E198"/>
  <c r="F197"/>
  <c r="E197"/>
  <c r="D196"/>
  <c r="F195"/>
  <c r="E195"/>
  <c r="F194"/>
  <c r="E194"/>
  <c r="D193"/>
  <c r="F192"/>
  <c r="E192"/>
  <c r="D191"/>
  <c r="F190"/>
  <c r="E190"/>
  <c r="D189"/>
  <c r="F188"/>
  <c r="E188"/>
  <c r="D187"/>
  <c r="F186"/>
  <c r="E186"/>
  <c r="D185"/>
  <c r="G184"/>
  <c r="C184"/>
  <c r="F183"/>
  <c r="E183"/>
  <c r="D182"/>
  <c r="F181"/>
  <c r="E181"/>
  <c r="F180"/>
  <c r="E180"/>
  <c r="D179"/>
  <c r="G178"/>
  <c r="C178"/>
  <c r="F177"/>
  <c r="E177"/>
  <c r="D176"/>
  <c r="G175"/>
  <c r="C175"/>
  <c r="F174"/>
  <c r="E174"/>
  <c r="D173"/>
  <c r="G172"/>
  <c r="C172"/>
  <c r="F171"/>
  <c r="E171"/>
  <c r="D170"/>
  <c r="G169"/>
  <c r="C169"/>
  <c r="F168"/>
  <c r="E168"/>
  <c r="D167"/>
  <c r="G166"/>
  <c r="C166"/>
  <c r="F165"/>
  <c r="E165"/>
  <c r="D164"/>
  <c r="G163"/>
  <c r="C163"/>
  <c r="F160"/>
  <c r="E160"/>
  <c r="F159"/>
  <c r="E159"/>
  <c r="D158"/>
  <c r="F157"/>
  <c r="E157"/>
  <c r="D156"/>
  <c r="F155"/>
  <c r="E155"/>
  <c r="F154"/>
  <c r="E154"/>
  <c r="D153"/>
  <c r="F152"/>
  <c r="E152"/>
  <c r="F151"/>
  <c r="E151"/>
  <c r="D150"/>
  <c r="G149"/>
  <c r="C149"/>
  <c r="F148"/>
  <c r="E148"/>
  <c r="F147"/>
  <c r="E147"/>
  <c r="F146"/>
  <c r="E146"/>
  <c r="D145"/>
  <c r="F144"/>
  <c r="E144"/>
  <c r="F143"/>
  <c r="E143"/>
  <c r="D142"/>
  <c r="F141"/>
  <c r="E141"/>
  <c r="D140"/>
  <c r="F139"/>
  <c r="E139"/>
  <c r="D138"/>
  <c r="F137"/>
  <c r="E137"/>
  <c r="D136"/>
  <c r="F135"/>
  <c r="E135"/>
  <c r="D134"/>
  <c r="G133"/>
  <c r="C133"/>
  <c r="F132"/>
  <c r="E132"/>
  <c r="D131"/>
  <c r="F130"/>
  <c r="E130"/>
  <c r="D129"/>
  <c r="F128"/>
  <c r="E128"/>
  <c r="F127"/>
  <c r="E127"/>
  <c r="D126"/>
  <c r="F125"/>
  <c r="E125"/>
  <c r="F124"/>
  <c r="E124"/>
  <c r="D123"/>
  <c r="G122"/>
  <c r="C122"/>
  <c r="F121"/>
  <c r="E121"/>
  <c r="D120"/>
  <c r="G119"/>
  <c r="C119"/>
  <c r="F118"/>
  <c r="E118"/>
  <c r="D117"/>
  <c r="G116"/>
  <c r="C116"/>
  <c r="F115"/>
  <c r="E115"/>
  <c r="D114"/>
  <c r="G113"/>
  <c r="C113"/>
  <c r="F112"/>
  <c r="E112"/>
  <c r="D111"/>
  <c r="G110"/>
  <c r="C110"/>
  <c r="F109"/>
  <c r="E109"/>
  <c r="D108"/>
  <c r="G107"/>
  <c r="C107"/>
  <c r="F104"/>
  <c r="E104"/>
  <c r="F103"/>
  <c r="E103"/>
  <c r="D102"/>
  <c r="F101"/>
  <c r="E101"/>
  <c r="D100"/>
  <c r="F99"/>
  <c r="E99"/>
  <c r="D98"/>
  <c r="F97"/>
  <c r="E97"/>
  <c r="D96"/>
  <c r="G95"/>
  <c r="C95"/>
  <c r="F94"/>
  <c r="E94"/>
  <c r="F93"/>
  <c r="E93"/>
  <c r="D92"/>
  <c r="F91"/>
  <c r="E91"/>
  <c r="F90"/>
  <c r="E90"/>
  <c r="D89"/>
  <c r="F88"/>
  <c r="E88"/>
  <c r="D87"/>
  <c r="F86"/>
  <c r="E86"/>
  <c r="D85"/>
  <c r="F84"/>
  <c r="E84"/>
  <c r="D83"/>
  <c r="F82"/>
  <c r="E82"/>
  <c r="D81"/>
  <c r="G80"/>
  <c r="C80"/>
  <c r="F79"/>
  <c r="E79"/>
  <c r="D78"/>
  <c r="F77"/>
  <c r="E77"/>
  <c r="D76"/>
  <c r="F75"/>
  <c r="E75"/>
  <c r="D74"/>
  <c r="F73"/>
  <c r="E73"/>
  <c r="D72"/>
  <c r="G71"/>
  <c r="C71"/>
  <c r="F70"/>
  <c r="E70"/>
  <c r="D69"/>
  <c r="G68"/>
  <c r="C68"/>
  <c r="F67"/>
  <c r="E67"/>
  <c r="D66"/>
  <c r="G65"/>
  <c r="C65"/>
  <c r="F64"/>
  <c r="E64"/>
  <c r="D63"/>
  <c r="G62"/>
  <c r="C62"/>
  <c r="F61"/>
  <c r="E61"/>
  <c r="D60"/>
  <c r="G59"/>
  <c r="C59"/>
  <c r="F56"/>
  <c r="E56"/>
  <c r="F55"/>
  <c r="E55"/>
  <c r="D54"/>
  <c r="F53"/>
  <c r="E53"/>
  <c r="F52"/>
  <c r="E52"/>
  <c r="D51"/>
  <c r="F50"/>
  <c r="E50"/>
  <c r="D49"/>
  <c r="F48"/>
  <c r="E48"/>
  <c r="D47"/>
  <c r="F46"/>
  <c r="E46"/>
  <c r="D45"/>
  <c r="G44"/>
  <c r="C44"/>
  <c r="F43"/>
  <c r="E43"/>
  <c r="F42"/>
  <c r="E42"/>
  <c r="F41"/>
  <c r="E41"/>
  <c r="D40"/>
  <c r="F39"/>
  <c r="E39"/>
  <c r="F38"/>
  <c r="E38"/>
  <c r="D37"/>
  <c r="F36"/>
  <c r="E36"/>
  <c r="D35"/>
  <c r="F34"/>
  <c r="E34"/>
  <c r="D33"/>
  <c r="F32"/>
  <c r="E32"/>
  <c r="D31"/>
  <c r="F30"/>
  <c r="E30"/>
  <c r="D29"/>
  <c r="G28"/>
  <c r="C28"/>
  <c r="F27"/>
  <c r="E27"/>
  <c r="D26"/>
  <c r="F25"/>
  <c r="E25"/>
  <c r="F24"/>
  <c r="E24"/>
  <c r="D23"/>
  <c r="G22"/>
  <c r="C22"/>
  <c r="F21"/>
  <c r="E21"/>
  <c r="D20"/>
  <c r="G19"/>
  <c r="C19"/>
  <c r="F18"/>
  <c r="E18"/>
  <c r="D17"/>
  <c r="G16"/>
  <c r="C16"/>
  <c r="F15"/>
  <c r="E15"/>
  <c r="D14"/>
  <c r="G13"/>
  <c r="C13"/>
  <c r="F12" i="31"/>
  <c r="C162" i="57"/>
  <c r="D156"/>
  <c r="D142"/>
  <c r="D131"/>
  <c r="D121"/>
  <c r="D109"/>
  <c r="D102"/>
  <c r="D95"/>
  <c r="D65"/>
  <c r="D38"/>
  <c r="K365" i="50"/>
  <c r="G29"/>
  <c r="F29"/>
  <c r="BA19" i="22"/>
  <c r="BE23"/>
  <c r="E306" i="50"/>
  <c r="D305"/>
  <c r="G307"/>
  <c r="F307"/>
  <c r="BA148" i="22"/>
  <c r="AZ148"/>
  <c r="G56" i="50"/>
  <c r="F56"/>
  <c r="AZ31" i="22"/>
  <c r="BE35"/>
  <c r="AM173"/>
  <c r="D65" i="54"/>
  <c r="D62"/>
  <c r="D60"/>
  <c r="B66"/>
  <c r="B65"/>
  <c r="B64"/>
  <c r="D56"/>
  <c r="D54"/>
  <c r="D51"/>
  <c r="D49"/>
  <c r="D47"/>
  <c r="D45"/>
  <c r="D43"/>
  <c r="D40"/>
  <c r="D34"/>
  <c r="B34"/>
  <c r="B33"/>
  <c r="B29"/>
  <c r="D23"/>
  <c r="D21"/>
  <c r="B18"/>
  <c r="D14"/>
  <c r="D11"/>
  <c r="D8"/>
  <c r="H157" i="56"/>
  <c r="H156"/>
  <c r="H155"/>
  <c r="H154"/>
  <c r="H152"/>
  <c r="H150"/>
  <c r="H149"/>
  <c r="H148"/>
  <c r="H145"/>
  <c r="H144"/>
  <c r="H143"/>
  <c r="H142"/>
  <c r="H141"/>
  <c r="H140"/>
  <c r="H139"/>
  <c r="H138"/>
  <c r="H137"/>
  <c r="H135"/>
  <c r="H134"/>
  <c r="H133"/>
  <c r="H132"/>
  <c r="H131"/>
  <c r="H130"/>
  <c r="H129"/>
  <c r="H128"/>
  <c r="H127"/>
  <c r="H125"/>
  <c r="H124"/>
  <c r="H123"/>
  <c r="H122"/>
  <c r="H121"/>
  <c r="H119"/>
  <c r="H117"/>
  <c r="H116"/>
  <c r="H115"/>
  <c r="H113"/>
  <c r="H111"/>
  <c r="H110"/>
  <c r="H109"/>
  <c r="H108"/>
  <c r="H106"/>
  <c r="H105"/>
  <c r="H104"/>
  <c r="H103"/>
  <c r="H102"/>
  <c r="H101"/>
  <c r="H99"/>
  <c r="H98"/>
  <c r="H96"/>
  <c r="H93"/>
  <c r="H92"/>
  <c r="H91"/>
  <c r="H90"/>
  <c r="H89"/>
  <c r="H88"/>
  <c r="H87"/>
  <c r="H85"/>
  <c r="D69" i="54" s="1"/>
  <c r="H84" i="56"/>
  <c r="D68" i="54" s="1"/>
  <c r="H82" i="56"/>
  <c r="D66" i="54" s="1"/>
  <c r="H81" i="56"/>
  <c r="H80"/>
  <c r="D63" i="54" s="1"/>
  <c r="H79" i="56"/>
  <c r="H78"/>
  <c r="D61" i="54" s="1"/>
  <c r="H77" i="56"/>
  <c r="H76"/>
  <c r="D59" i="54" s="1"/>
  <c r="H75" i="56"/>
  <c r="H74"/>
  <c r="D64" i="54" s="1"/>
  <c r="H73" i="56"/>
  <c r="H72"/>
  <c r="H71"/>
  <c r="H69"/>
  <c r="D57" i="54" s="1"/>
  <c r="H68" i="56"/>
  <c r="H67"/>
  <c r="D55" i="54" s="1"/>
  <c r="H66" i="56"/>
  <c r="H64"/>
  <c r="D52" i="54" s="1"/>
  <c r="H63" i="56"/>
  <c r="H62"/>
  <c r="D50" i="54" s="1"/>
  <c r="H61" i="56"/>
  <c r="H60"/>
  <c r="D48" i="54" s="1"/>
  <c r="H59" i="56"/>
  <c r="H58"/>
  <c r="D46" i="54" s="1"/>
  <c r="H57" i="56"/>
  <c r="H56"/>
  <c r="D44" i="54" s="1"/>
  <c r="H55" i="56"/>
  <c r="H54"/>
  <c r="D42" i="54" s="1"/>
  <c r="H52" i="56"/>
  <c r="H51"/>
  <c r="H50"/>
  <c r="D39" i="54" s="1"/>
  <c r="H49" i="56"/>
  <c r="H48"/>
  <c r="H47"/>
  <c r="D38" i="54" s="1"/>
  <c r="H46" i="56"/>
  <c r="H45"/>
  <c r="H41"/>
  <c r="H38"/>
  <c r="D31" i="54" s="1"/>
  <c r="H40" i="56"/>
  <c r="D33" i="54" s="1"/>
  <c r="H36" i="56"/>
  <c r="D29" i="54" s="1"/>
  <c r="H35" i="56"/>
  <c r="D28" i="54" s="1"/>
  <c r="H32" i="56"/>
  <c r="H25"/>
  <c r="D18" i="54" s="1"/>
  <c r="H24" i="56"/>
  <c r="D17" i="54" s="1"/>
  <c r="H23" i="56"/>
  <c r="D16" i="54" s="1"/>
  <c r="H22" i="56"/>
  <c r="D15" i="54" s="1"/>
  <c r="H19" i="56"/>
  <c r="D12" i="54" s="1"/>
  <c r="H18" i="56"/>
  <c r="H17"/>
  <c r="D10" i="54" s="1"/>
  <c r="H15" i="56"/>
  <c r="H14"/>
  <c r="D7" i="54" s="1"/>
  <c r="D24" i="55"/>
  <c r="D23"/>
  <c r="B24"/>
  <c r="B23"/>
  <c r="D71"/>
  <c r="D69"/>
  <c r="D64" s="1"/>
  <c r="B69"/>
  <c r="D54"/>
  <c r="B54"/>
  <c r="D53"/>
  <c r="B53"/>
  <c r="D50"/>
  <c r="D47"/>
  <c r="D52"/>
  <c r="B52"/>
  <c r="D40"/>
  <c r="D29" s="1"/>
  <c r="B40"/>
  <c r="D27"/>
  <c r="D19"/>
  <c r="D17" s="1"/>
  <c r="B19"/>
  <c r="D16"/>
  <c r="B16"/>
  <c r="D15"/>
  <c r="D13"/>
  <c r="B167" i="56"/>
  <c r="C161"/>
  <c r="H158"/>
  <c r="G153"/>
  <c r="F153"/>
  <c r="D153"/>
  <c r="G151"/>
  <c r="F151"/>
  <c r="E151"/>
  <c r="D151"/>
  <c r="G147"/>
  <c r="F147"/>
  <c r="E147"/>
  <c r="D147"/>
  <c r="C147"/>
  <c r="H146"/>
  <c r="G136"/>
  <c r="F136"/>
  <c r="D136"/>
  <c r="C136"/>
  <c r="G126"/>
  <c r="F126"/>
  <c r="E126"/>
  <c r="D126"/>
  <c r="C126"/>
  <c r="G120"/>
  <c r="F120"/>
  <c r="G118"/>
  <c r="F118"/>
  <c r="G114"/>
  <c r="F114"/>
  <c r="C114"/>
  <c r="G112"/>
  <c r="F112"/>
  <c r="G107"/>
  <c r="F107"/>
  <c r="C107"/>
  <c r="G100"/>
  <c r="F100"/>
  <c r="E100"/>
  <c r="D100"/>
  <c r="C100"/>
  <c r="H100" s="1"/>
  <c r="G97"/>
  <c r="F97"/>
  <c r="E97"/>
  <c r="D97"/>
  <c r="H97" s="1"/>
  <c r="G95"/>
  <c r="F95"/>
  <c r="E95"/>
  <c r="D95"/>
  <c r="H94"/>
  <c r="G86"/>
  <c r="F86"/>
  <c r="E86"/>
  <c r="D86"/>
  <c r="G83"/>
  <c r="F83"/>
  <c r="E83"/>
  <c r="D83"/>
  <c r="G70"/>
  <c r="F70"/>
  <c r="D70"/>
  <c r="C70"/>
  <c r="G65"/>
  <c r="F65"/>
  <c r="G53"/>
  <c r="F53"/>
  <c r="E53"/>
  <c r="D53"/>
  <c r="H44"/>
  <c r="D37" i="54" s="1"/>
  <c r="G43" i="56"/>
  <c r="F43"/>
  <c r="E43"/>
  <c r="D43"/>
  <c r="C43"/>
  <c r="H42"/>
  <c r="G39"/>
  <c r="H39" s="1"/>
  <c r="G37"/>
  <c r="F37"/>
  <c r="G34"/>
  <c r="F34"/>
  <c r="H33"/>
  <c r="G31"/>
  <c r="F31"/>
  <c r="H31" s="1"/>
  <c r="H30"/>
  <c r="H29"/>
  <c r="D22" i="54" s="1"/>
  <c r="H28" i="56"/>
  <c r="G27"/>
  <c r="F27"/>
  <c r="E27"/>
  <c r="D27"/>
  <c r="D26"/>
  <c r="H26" s="1"/>
  <c r="H21"/>
  <c r="G20"/>
  <c r="F20"/>
  <c r="E20"/>
  <c r="D20"/>
  <c r="G16"/>
  <c r="F16"/>
  <c r="E16"/>
  <c r="D16"/>
  <c r="G13"/>
  <c r="F13"/>
  <c r="E13"/>
  <c r="D13"/>
  <c r="G350" i="59" l="1"/>
  <c r="D159" i="56"/>
  <c r="F159"/>
  <c r="C159"/>
  <c r="H53"/>
  <c r="H107"/>
  <c r="H118"/>
  <c r="F1649" i="60"/>
  <c r="G125" i="59"/>
  <c r="F569" i="58"/>
  <c r="F694"/>
  <c r="F1649"/>
  <c r="F694" i="60"/>
  <c r="F1270"/>
  <c r="F1593"/>
  <c r="G340" i="61"/>
  <c r="G125"/>
  <c r="F569" i="60"/>
  <c r="F636"/>
  <c r="F1059"/>
  <c r="F1114"/>
  <c r="F636" i="58"/>
  <c r="G167" i="59"/>
  <c r="F1222" i="60"/>
  <c r="F12"/>
  <c r="F1540" i="58"/>
  <c r="G69" i="59"/>
  <c r="F960" i="60"/>
  <c r="F1167"/>
  <c r="F1540"/>
  <c r="F1593" i="58"/>
  <c r="F583"/>
  <c r="F583" i="60"/>
  <c r="F1430" i="58"/>
  <c r="F1378" i="60"/>
  <c r="F1322"/>
  <c r="F848" i="58"/>
  <c r="F312" i="60"/>
  <c r="F106"/>
  <c r="F468"/>
  <c r="F1059" i="58"/>
  <c r="F848" i="60"/>
  <c r="F468" i="58"/>
  <c r="F365" i="60"/>
  <c r="F907"/>
  <c r="F1430"/>
  <c r="F521" i="58"/>
  <c r="F521" i="60"/>
  <c r="F58" i="58"/>
  <c r="F365"/>
  <c r="F213"/>
  <c r="F415" i="60"/>
  <c r="F162"/>
  <c r="F1270" i="58"/>
  <c r="F1378"/>
  <c r="F58" i="60"/>
  <c r="G281" i="61"/>
  <c r="G101" i="59"/>
  <c r="F213" i="60"/>
  <c r="F800"/>
  <c r="F1011"/>
  <c r="F1490"/>
  <c r="G32" i="61"/>
  <c r="G157"/>
  <c r="F263" i="60"/>
  <c r="F747"/>
  <c r="F162" i="58"/>
  <c r="F312"/>
  <c r="F415"/>
  <c r="F1222"/>
  <c r="F1322"/>
  <c r="G69" i="61"/>
  <c r="G101"/>
  <c r="F12" i="58"/>
  <c r="F106"/>
  <c r="F263"/>
  <c r="F747"/>
  <c r="F907"/>
  <c r="F960"/>
  <c r="F1114"/>
  <c r="F1167"/>
  <c r="F1490"/>
  <c r="F800"/>
  <c r="F1011"/>
  <c r="G32" i="59"/>
  <c r="G291"/>
  <c r="D154" i="57"/>
  <c r="D22" i="55"/>
  <c r="D46"/>
  <c r="G60" i="54"/>
  <c r="D12" i="55"/>
  <c r="H20" i="56"/>
  <c r="H34"/>
  <c r="H65"/>
  <c r="H83"/>
  <c r="H86"/>
  <c r="H95"/>
  <c r="H112"/>
  <c r="H120"/>
  <c r="H126"/>
  <c r="H136"/>
  <c r="H153"/>
  <c r="E159"/>
  <c r="G159"/>
  <c r="H16"/>
  <c r="H27"/>
  <c r="H37"/>
  <c r="H70"/>
  <c r="H114"/>
  <c r="H147"/>
  <c r="H151"/>
  <c r="F163"/>
  <c r="H160"/>
  <c r="H13"/>
  <c r="H43"/>
  <c r="E1217" i="48"/>
  <c r="D1216"/>
  <c r="AX181" i="22"/>
  <c r="D70" i="55"/>
  <c r="D62"/>
  <c r="D60"/>
  <c r="D58"/>
  <c r="D55"/>
  <c r="D41"/>
  <c r="D25"/>
  <c r="D20"/>
  <c r="D10"/>
  <c r="D8"/>
  <c r="D7"/>
  <c r="G340" i="50"/>
  <c r="F340"/>
  <c r="E339"/>
  <c r="G289"/>
  <c r="F289"/>
  <c r="E288"/>
  <c r="G214"/>
  <c r="F214"/>
  <c r="G165"/>
  <c r="G164"/>
  <c r="G163"/>
  <c r="F165"/>
  <c r="F164"/>
  <c r="F163"/>
  <c r="E162"/>
  <c r="G140"/>
  <c r="F140"/>
  <c r="E139"/>
  <c r="G119"/>
  <c r="F119"/>
  <c r="E118"/>
  <c r="H101"/>
  <c r="G105"/>
  <c r="G104"/>
  <c r="F105"/>
  <c r="F104"/>
  <c r="E103"/>
  <c r="D102"/>
  <c r="C101"/>
  <c r="G100"/>
  <c r="F100"/>
  <c r="G99"/>
  <c r="F99"/>
  <c r="G98"/>
  <c r="F98"/>
  <c r="G97"/>
  <c r="F97"/>
  <c r="G96"/>
  <c r="F96"/>
  <c r="G95"/>
  <c r="F95"/>
  <c r="G94"/>
  <c r="F94"/>
  <c r="E93"/>
  <c r="D92"/>
  <c r="L91"/>
  <c r="H91"/>
  <c r="C91"/>
  <c r="G82"/>
  <c r="F82"/>
  <c r="E81"/>
  <c r="E42"/>
  <c r="G45"/>
  <c r="G44"/>
  <c r="G43"/>
  <c r="F45"/>
  <c r="F44"/>
  <c r="F43"/>
  <c r="BA106" i="22"/>
  <c r="AZ92"/>
  <c r="F1451" i="48"/>
  <c r="E1451"/>
  <c r="D1450"/>
  <c r="AS173" i="22"/>
  <c r="AR173"/>
  <c r="AQ173"/>
  <c r="AP173"/>
  <c r="AO173"/>
  <c r="AN173"/>
  <c r="G163" i="56" l="1"/>
  <c r="G377" i="59"/>
  <c r="G369" i="61"/>
  <c r="G367"/>
  <c r="M61"/>
  <c r="L61" i="59"/>
  <c r="M354" i="61"/>
  <c r="L364" i="59"/>
  <c r="M59" i="61"/>
  <c r="L59" i="59"/>
  <c r="L210"/>
  <c r="M200" i="61"/>
  <c r="F1693" i="60"/>
  <c r="F1706" i="58"/>
  <c r="F1706" i="60"/>
  <c r="J1693" i="58"/>
  <c r="F1693"/>
  <c r="K1693" i="60"/>
  <c r="G368" i="61"/>
  <c r="G356"/>
  <c r="G379" i="59"/>
  <c r="G372" i="61"/>
  <c r="G381"/>
  <c r="G382" i="59"/>
  <c r="G391"/>
  <c r="G378"/>
  <c r="G366"/>
  <c r="E152" i="57"/>
  <c r="D73" i="55"/>
  <c r="H162" i="56"/>
  <c r="G160"/>
  <c r="D163"/>
  <c r="H159"/>
  <c r="I159"/>
  <c r="G90" i="50"/>
  <c r="D15" i="53"/>
  <c r="BC24" i="22"/>
  <c r="BC127"/>
  <c r="BC45"/>
  <c r="BE45" s="1"/>
  <c r="BC165"/>
  <c r="AZ165"/>
  <c r="BC163"/>
  <c r="BC159"/>
  <c r="BC148"/>
  <c r="BC137"/>
  <c r="BC124"/>
  <c r="BC120"/>
  <c r="BC118"/>
  <c r="BC113"/>
  <c r="BC106"/>
  <c r="BC103"/>
  <c r="BC101"/>
  <c r="BC92"/>
  <c r="BC89"/>
  <c r="BC71"/>
  <c r="BC59"/>
  <c r="BC49"/>
  <c r="BC43"/>
  <c r="BC39"/>
  <c r="BC36"/>
  <c r="BC31"/>
  <c r="BC19"/>
  <c r="BC13"/>
  <c r="F131" i="48"/>
  <c r="E131"/>
  <c r="D130"/>
  <c r="G80" i="50"/>
  <c r="G72" s="1"/>
  <c r="F80"/>
  <c r="BB39" i="22"/>
  <c r="BE39" s="1"/>
  <c r="BE41"/>
  <c r="C12" i="24"/>
  <c r="C10"/>
  <c r="C8"/>
  <c r="C6"/>
  <c r="C11" i="26"/>
  <c r="C9"/>
  <c r="C7"/>
  <c r="C5"/>
  <c r="C11" i="27"/>
  <c r="C9"/>
  <c r="C7"/>
  <c r="C5"/>
  <c r="C11" i="28"/>
  <c r="C9"/>
  <c r="C7"/>
  <c r="C5"/>
  <c r="C12" i="33"/>
  <c r="C10"/>
  <c r="C8"/>
  <c r="C6"/>
  <c r="L11" i="32"/>
  <c r="L9"/>
  <c r="L7"/>
  <c r="K11"/>
  <c r="K9"/>
  <c r="K7"/>
  <c r="J11"/>
  <c r="J9"/>
  <c r="J7"/>
  <c r="H11"/>
  <c r="H9"/>
  <c r="I11"/>
  <c r="I9"/>
  <c r="G11"/>
  <c r="G9"/>
  <c r="G7"/>
  <c r="F11"/>
  <c r="F9"/>
  <c r="F7"/>
  <c r="D11"/>
  <c r="D9"/>
  <c r="E11"/>
  <c r="E9"/>
  <c r="C11"/>
  <c r="C9"/>
  <c r="C7"/>
  <c r="C8" i="55"/>
  <c r="C7"/>
  <c r="C6"/>
  <c r="C5"/>
  <c r="O8" i="47"/>
  <c r="O9"/>
  <c r="N9"/>
  <c r="M9"/>
  <c r="M90" i="50" l="1"/>
  <c r="M65" i="61"/>
  <c r="L84" i="59"/>
  <c r="M84" i="61"/>
  <c r="L65" i="59"/>
  <c r="BC173" i="22"/>
  <c r="E15" i="53" s="1"/>
  <c r="AS9" i="22"/>
  <c r="M8" i="47"/>
  <c r="M7"/>
  <c r="L9"/>
  <c r="L8"/>
  <c r="K9"/>
  <c r="K8"/>
  <c r="K7"/>
  <c r="J9"/>
  <c r="J8"/>
  <c r="I9"/>
  <c r="I8"/>
  <c r="I7"/>
  <c r="H9"/>
  <c r="H8"/>
  <c r="G9"/>
  <c r="G8"/>
  <c r="F9"/>
  <c r="F8"/>
  <c r="E9"/>
  <c r="E8"/>
  <c r="E7"/>
  <c r="D9"/>
  <c r="D8"/>
  <c r="C9"/>
  <c r="C8"/>
  <c r="C7"/>
  <c r="J12" i="31"/>
  <c r="J10"/>
  <c r="J8"/>
  <c r="I12"/>
  <c r="I10"/>
  <c r="I8"/>
  <c r="H12"/>
  <c r="H10"/>
  <c r="H8"/>
  <c r="G12"/>
  <c r="G10"/>
  <c r="F10"/>
  <c r="E12"/>
  <c r="E10"/>
  <c r="E8"/>
  <c r="D12"/>
  <c r="D10"/>
  <c r="C12"/>
  <c r="C10"/>
  <c r="C8"/>
  <c r="M55" i="61" l="1"/>
  <c r="L69" i="59"/>
  <c r="M69" i="61"/>
  <c r="L55" i="59"/>
  <c r="F1597" i="48"/>
  <c r="G1595"/>
  <c r="E1597"/>
  <c r="D1596"/>
  <c r="C1595"/>
  <c r="F907"/>
  <c r="G905"/>
  <c r="E907"/>
  <c r="D906"/>
  <c r="C905"/>
  <c r="F216"/>
  <c r="G214"/>
  <c r="E216"/>
  <c r="D215"/>
  <c r="C214"/>
  <c r="H244" i="50"/>
  <c r="G247"/>
  <c r="G239" s="1"/>
  <c r="F247"/>
  <c r="E246"/>
  <c r="D245"/>
  <c r="C244"/>
  <c r="G231"/>
  <c r="G227" s="1"/>
  <c r="F231"/>
  <c r="H228"/>
  <c r="E230"/>
  <c r="D229"/>
  <c r="C228"/>
  <c r="H335"/>
  <c r="G338"/>
  <c r="F338"/>
  <c r="C70" i="55"/>
  <c r="C64"/>
  <c r="C62"/>
  <c r="C60"/>
  <c r="C58"/>
  <c r="C55"/>
  <c r="C46"/>
  <c r="C41"/>
  <c r="C29"/>
  <c r="C25"/>
  <c r="C22" s="1"/>
  <c r="C20"/>
  <c r="C17"/>
  <c r="C12"/>
  <c r="C10"/>
  <c r="B12" i="54"/>
  <c r="E12"/>
  <c r="D96"/>
  <c r="E96" s="1"/>
  <c r="B96"/>
  <c r="D94"/>
  <c r="E94" s="1"/>
  <c r="B94"/>
  <c r="D114"/>
  <c r="BB165" i="22"/>
  <c r="BE165" s="1"/>
  <c r="D101" i="54"/>
  <c r="E101" s="1"/>
  <c r="D100"/>
  <c r="E100" s="1"/>
  <c r="D99"/>
  <c r="E99" s="1"/>
  <c r="D98"/>
  <c r="E98" s="1"/>
  <c r="B101"/>
  <c r="B100"/>
  <c r="B99"/>
  <c r="B98"/>
  <c r="D92"/>
  <c r="E92" s="1"/>
  <c r="B92"/>
  <c r="B90"/>
  <c r="D90"/>
  <c r="E90" s="1"/>
  <c r="D89"/>
  <c r="E89" s="1"/>
  <c r="B89"/>
  <c r="E62"/>
  <c r="E61"/>
  <c r="E59"/>
  <c r="B63"/>
  <c r="B62"/>
  <c r="B61"/>
  <c r="B60"/>
  <c r="B59"/>
  <c r="E63"/>
  <c r="E60"/>
  <c r="E55"/>
  <c r="E54"/>
  <c r="B57"/>
  <c r="B56"/>
  <c r="B55"/>
  <c r="B54"/>
  <c r="E57"/>
  <c r="E56"/>
  <c r="E52"/>
  <c r="E51"/>
  <c r="E50"/>
  <c r="E49"/>
  <c r="E48"/>
  <c r="E47"/>
  <c r="E46"/>
  <c r="E45"/>
  <c r="E43"/>
  <c r="B52"/>
  <c r="B51"/>
  <c r="B50"/>
  <c r="B49"/>
  <c r="B48"/>
  <c r="B47"/>
  <c r="B46"/>
  <c r="B45"/>
  <c r="B44"/>
  <c r="B43"/>
  <c r="E44"/>
  <c r="E39"/>
  <c r="E38"/>
  <c r="B40"/>
  <c r="B39"/>
  <c r="B38"/>
  <c r="E40"/>
  <c r="B31"/>
  <c r="E31"/>
  <c r="B28"/>
  <c r="E28"/>
  <c r="B17"/>
  <c r="B16"/>
  <c r="B15"/>
  <c r="E15"/>
  <c r="E16"/>
  <c r="E17"/>
  <c r="H260" i="50"/>
  <c r="G263"/>
  <c r="G249" s="1"/>
  <c r="F263"/>
  <c r="E262"/>
  <c r="D261"/>
  <c r="C260"/>
  <c r="G255"/>
  <c r="F255"/>
  <c r="G254"/>
  <c r="F254"/>
  <c r="G253"/>
  <c r="F253"/>
  <c r="E252"/>
  <c r="D251"/>
  <c r="C250"/>
  <c r="D14" i="53"/>
  <c r="C13"/>
  <c r="B12"/>
  <c r="H221" i="50"/>
  <c r="G225"/>
  <c r="G224"/>
  <c r="F225"/>
  <c r="F224"/>
  <c r="E223"/>
  <c r="D222"/>
  <c r="C221"/>
  <c r="E337"/>
  <c r="D336"/>
  <c r="C335"/>
  <c r="H281"/>
  <c r="G287"/>
  <c r="G286"/>
  <c r="G285"/>
  <c r="G284"/>
  <c r="F287"/>
  <c r="F286"/>
  <c r="F285"/>
  <c r="F284"/>
  <c r="E283"/>
  <c r="D282"/>
  <c r="C281"/>
  <c r="G271"/>
  <c r="F271"/>
  <c r="G270"/>
  <c r="F270"/>
  <c r="G269"/>
  <c r="F269"/>
  <c r="E268"/>
  <c r="D267"/>
  <c r="L266"/>
  <c r="H266"/>
  <c r="C266"/>
  <c r="H154"/>
  <c r="G161"/>
  <c r="G160"/>
  <c r="G159"/>
  <c r="G158"/>
  <c r="G157"/>
  <c r="F161"/>
  <c r="F160"/>
  <c r="F159"/>
  <c r="F158"/>
  <c r="F157"/>
  <c r="E156"/>
  <c r="D155"/>
  <c r="C154"/>
  <c r="H145"/>
  <c r="G151"/>
  <c r="G150"/>
  <c r="G149"/>
  <c r="G148"/>
  <c r="F151"/>
  <c r="F150"/>
  <c r="F149"/>
  <c r="F148"/>
  <c r="E147"/>
  <c r="D146"/>
  <c r="C145"/>
  <c r="G138"/>
  <c r="G137"/>
  <c r="G136"/>
  <c r="G135"/>
  <c r="G134"/>
  <c r="G133"/>
  <c r="G132"/>
  <c r="G131"/>
  <c r="G130"/>
  <c r="G129"/>
  <c r="F138"/>
  <c r="F137"/>
  <c r="F136"/>
  <c r="F135"/>
  <c r="F134"/>
  <c r="F133"/>
  <c r="F132"/>
  <c r="F131"/>
  <c r="F130"/>
  <c r="F129"/>
  <c r="H126"/>
  <c r="E128"/>
  <c r="D127"/>
  <c r="C126"/>
  <c r="F117"/>
  <c r="G116"/>
  <c r="G115"/>
  <c r="F116"/>
  <c r="F115"/>
  <c r="G117"/>
  <c r="H112"/>
  <c r="E114"/>
  <c r="D113"/>
  <c r="C112"/>
  <c r="H85"/>
  <c r="G88"/>
  <c r="G84" s="1"/>
  <c r="F88"/>
  <c r="E87"/>
  <c r="D86"/>
  <c r="C85"/>
  <c r="H77"/>
  <c r="E79"/>
  <c r="D78"/>
  <c r="C77"/>
  <c r="G41"/>
  <c r="G40"/>
  <c r="G39"/>
  <c r="F40"/>
  <c r="F39"/>
  <c r="E38"/>
  <c r="D37"/>
  <c r="C36"/>
  <c r="H36"/>
  <c r="F41"/>
  <c r="H30"/>
  <c r="G33"/>
  <c r="F33"/>
  <c r="E32"/>
  <c r="D31"/>
  <c r="C30"/>
  <c r="BE86" i="22"/>
  <c r="BB59"/>
  <c r="BB24"/>
  <c r="BB113"/>
  <c r="BE113" s="1"/>
  <c r="BB71"/>
  <c r="BE71" s="1"/>
  <c r="BB163"/>
  <c r="BB159"/>
  <c r="BB148"/>
  <c r="BE148" s="1"/>
  <c r="BB137"/>
  <c r="BB127"/>
  <c r="BE127" s="1"/>
  <c r="BB124"/>
  <c r="BE124" s="1"/>
  <c r="BB120"/>
  <c r="BE120" s="1"/>
  <c r="BB118"/>
  <c r="BE118" s="1"/>
  <c r="BB106"/>
  <c r="BB103"/>
  <c r="BB101"/>
  <c r="BB92"/>
  <c r="BB89"/>
  <c r="BB49"/>
  <c r="BB43"/>
  <c r="BE43" s="1"/>
  <c r="M72" i="50"/>
  <c r="BB36" i="22"/>
  <c r="BB31"/>
  <c r="BB19"/>
  <c r="BB13"/>
  <c r="BE70"/>
  <c r="BE22"/>
  <c r="BE125"/>
  <c r="BE119"/>
  <c r="AU119"/>
  <c r="BE131"/>
  <c r="BE130"/>
  <c r="BE129"/>
  <c r="BE128"/>
  <c r="BE85"/>
  <c r="BE84"/>
  <c r="BE83"/>
  <c r="BE82"/>
  <c r="BE75"/>
  <c r="BE74"/>
  <c r="BE73"/>
  <c r="BE72"/>
  <c r="BE69"/>
  <c r="BE68"/>
  <c r="BE67"/>
  <c r="BE66"/>
  <c r="BE65"/>
  <c r="BE64"/>
  <c r="BE63"/>
  <c r="BE62"/>
  <c r="BE61"/>
  <c r="BE58"/>
  <c r="BE44"/>
  <c r="BE40"/>
  <c r="BE28"/>
  <c r="BE27"/>
  <c r="BE26"/>
  <c r="F1183" i="48"/>
  <c r="E1183"/>
  <c r="D1182"/>
  <c r="BB173" i="22" l="1"/>
  <c r="E14" i="53" s="1"/>
  <c r="E13" s="1"/>
  <c r="E12" s="1"/>
  <c r="G265" i="50"/>
  <c r="G216"/>
  <c r="G153"/>
  <c r="M57" i="61"/>
  <c r="L57" i="59"/>
  <c r="M340" i="61"/>
  <c r="L350" i="59"/>
  <c r="G35" i="50"/>
  <c r="C73" i="55"/>
  <c r="G144" i="50"/>
  <c r="D44" i="52"/>
  <c r="D30"/>
  <c r="G47" i="31"/>
  <c r="G46"/>
  <c r="G45"/>
  <c r="G44"/>
  <c r="G43"/>
  <c r="G42"/>
  <c r="G41"/>
  <c r="G40"/>
  <c r="G39"/>
  <c r="G38"/>
  <c r="G37"/>
  <c r="G36"/>
  <c r="G35"/>
  <c r="G34"/>
  <c r="G33"/>
  <c r="G32"/>
  <c r="G31"/>
  <c r="G30"/>
  <c r="G29"/>
  <c r="G28"/>
  <c r="G27"/>
  <c r="G26"/>
  <c r="G25"/>
  <c r="G24"/>
  <c r="G23"/>
  <c r="G22"/>
  <c r="G21"/>
  <c r="G20"/>
  <c r="G19"/>
  <c r="G18"/>
  <c r="G17"/>
  <c r="G16"/>
  <c r="G15"/>
  <c r="F47"/>
  <c r="F46"/>
  <c r="F45"/>
  <c r="F44"/>
  <c r="F43"/>
  <c r="F42"/>
  <c r="F41"/>
  <c r="F40"/>
  <c r="F39"/>
  <c r="F38"/>
  <c r="F37"/>
  <c r="F36"/>
  <c r="F35"/>
  <c r="F34"/>
  <c r="F33"/>
  <c r="F32"/>
  <c r="F31"/>
  <c r="F30"/>
  <c r="F29"/>
  <c r="F28"/>
  <c r="F27"/>
  <c r="F26"/>
  <c r="F25"/>
  <c r="F24"/>
  <c r="F23"/>
  <c r="F22"/>
  <c r="F21"/>
  <c r="F20"/>
  <c r="F19"/>
  <c r="F18"/>
  <c r="F17"/>
  <c r="F16"/>
  <c r="F15"/>
  <c r="F1612" i="48"/>
  <c r="E1612"/>
  <c r="F1341"/>
  <c r="E1341"/>
  <c r="F762"/>
  <c r="E762"/>
  <c r="E650"/>
  <c r="F651"/>
  <c r="E651"/>
  <c r="F600"/>
  <c r="E600"/>
  <c r="F540"/>
  <c r="E540"/>
  <c r="D539"/>
  <c r="F437"/>
  <c r="E437"/>
  <c r="F127"/>
  <c r="E127"/>
  <c r="E30" i="52"/>
  <c r="F1131" i="48"/>
  <c r="E1131"/>
  <c r="F868"/>
  <c r="E868"/>
  <c r="D867"/>
  <c r="F761"/>
  <c r="E761"/>
  <c r="F650"/>
  <c r="F436"/>
  <c r="E436"/>
  <c r="D435"/>
  <c r="D29" i="52"/>
  <c r="E29"/>
  <c r="L365" i="50"/>
  <c r="E1078" i="48"/>
  <c r="F1052"/>
  <c r="F1050"/>
  <c r="E1052"/>
  <c r="E1050"/>
  <c r="F1048"/>
  <c r="F1047"/>
  <c r="F1045"/>
  <c r="F1043"/>
  <c r="F1042"/>
  <c r="F1040"/>
  <c r="F1021"/>
  <c r="F1019"/>
  <c r="F1017"/>
  <c r="F1016"/>
  <c r="F1013"/>
  <c r="F1010"/>
  <c r="F1007"/>
  <c r="G220"/>
  <c r="E52"/>
  <c r="C16"/>
  <c r="D108" i="54"/>
  <c r="E108" s="1"/>
  <c r="D107"/>
  <c r="E107" s="1"/>
  <c r="D106"/>
  <c r="E106" s="1"/>
  <c r="D105"/>
  <c r="E105" s="1"/>
  <c r="D116"/>
  <c r="E116" s="1"/>
  <c r="D115"/>
  <c r="E115" s="1"/>
  <c r="E114"/>
  <c r="B115"/>
  <c r="B116"/>
  <c r="B114"/>
  <c r="D112"/>
  <c r="E112" s="1"/>
  <c r="B112"/>
  <c r="B110"/>
  <c r="B108"/>
  <c r="B107"/>
  <c r="B106"/>
  <c r="B105"/>
  <c r="B103"/>
  <c r="B87"/>
  <c r="B86"/>
  <c r="B85"/>
  <c r="B83"/>
  <c r="B82"/>
  <c r="B80"/>
  <c r="B77"/>
  <c r="B76"/>
  <c r="B75"/>
  <c r="B74"/>
  <c r="B73"/>
  <c r="B72"/>
  <c r="B71"/>
  <c r="B69"/>
  <c r="B68"/>
  <c r="B42"/>
  <c r="B37"/>
  <c r="B23"/>
  <c r="B22"/>
  <c r="B21"/>
  <c r="B14"/>
  <c r="BE169" i="22"/>
  <c r="BE168"/>
  <c r="BE167"/>
  <c r="BE166"/>
  <c r="BE162"/>
  <c r="BE161"/>
  <c r="D110" i="54" s="1"/>
  <c r="E110" s="1"/>
  <c r="BE160" i="22"/>
  <c r="BE158"/>
  <c r="BE157"/>
  <c r="BE156"/>
  <c r="BE155"/>
  <c r="BE154"/>
  <c r="BE153"/>
  <c r="BE152"/>
  <c r="BE151"/>
  <c r="BE150"/>
  <c r="BE149"/>
  <c r="BE146"/>
  <c r="D103" i="54" s="1"/>
  <c r="E103" s="1"/>
  <c r="BE145" i="22"/>
  <c r="BE144"/>
  <c r="BE143"/>
  <c r="BE142"/>
  <c r="BE141"/>
  <c r="BE140"/>
  <c r="BE139"/>
  <c r="BE138"/>
  <c r="BE123"/>
  <c r="BE122"/>
  <c r="BE121"/>
  <c r="BE117"/>
  <c r="BE116"/>
  <c r="BE115"/>
  <c r="BE114"/>
  <c r="BE111"/>
  <c r="D87" i="54" s="1"/>
  <c r="E87" s="1"/>
  <c r="BE110" i="22"/>
  <c r="D86" i="54" s="1"/>
  <c r="E86" s="1"/>
  <c r="BE109" i="22"/>
  <c r="BE108"/>
  <c r="BE107"/>
  <c r="D85" i="54" s="1"/>
  <c r="E85" s="1"/>
  <c r="BE105" i="22"/>
  <c r="D83" i="54" s="1"/>
  <c r="E83" s="1"/>
  <c r="BE104" i="22"/>
  <c r="D82" i="54" s="1"/>
  <c r="E82" s="1"/>
  <c r="BE102" i="22"/>
  <c r="D80" i="54" s="1"/>
  <c r="E80" s="1"/>
  <c r="BE99" i="22"/>
  <c r="D77" i="54" s="1"/>
  <c r="E77" s="1"/>
  <c r="BE98" i="22"/>
  <c r="D76" i="54" s="1"/>
  <c r="E76" s="1"/>
  <c r="BE97" i="22"/>
  <c r="D75" i="54" s="1"/>
  <c r="E75" s="1"/>
  <c r="BE96" i="22"/>
  <c r="D74" i="54" s="1"/>
  <c r="E74" s="1"/>
  <c r="BE95" i="22"/>
  <c r="D73" i="54" s="1"/>
  <c r="E73" s="1"/>
  <c r="BE94" i="22"/>
  <c r="D72" i="54" s="1"/>
  <c r="E72" s="1"/>
  <c r="BE93" i="22"/>
  <c r="D71" i="54" s="1"/>
  <c r="E71" s="1"/>
  <c r="BE91" i="22"/>
  <c r="E69" i="54" s="1"/>
  <c r="BE90" i="22"/>
  <c r="E68" i="54" s="1"/>
  <c r="BE81" i="22"/>
  <c r="BE80"/>
  <c r="BE79"/>
  <c r="BE78"/>
  <c r="BE60"/>
  <c r="E42" i="54" s="1"/>
  <c r="BE57" i="22"/>
  <c r="BE56"/>
  <c r="BE55"/>
  <c r="BE54"/>
  <c r="BE53"/>
  <c r="BE52"/>
  <c r="BE51"/>
  <c r="BE50"/>
  <c r="E37" i="54" s="1"/>
  <c r="BE34" i="22"/>
  <c r="E23" i="54" s="1"/>
  <c r="BE33" i="22"/>
  <c r="E22" i="54" s="1"/>
  <c r="BE32" i="22"/>
  <c r="E21" i="54" s="1"/>
  <c r="BE25" i="22"/>
  <c r="E14" i="54" s="1"/>
  <c r="BE21" i="22"/>
  <c r="E11" i="54" s="1"/>
  <c r="BE20" i="22"/>
  <c r="E10" i="54" s="1"/>
  <c r="E8"/>
  <c r="B11"/>
  <c r="B10"/>
  <c r="B8"/>
  <c r="B7"/>
  <c r="D633" i="48"/>
  <c r="G70" i="50"/>
  <c r="F37" i="52"/>
  <c r="D11" i="53"/>
  <c r="C10"/>
  <c r="D9"/>
  <c r="C8"/>
  <c r="B7"/>
  <c r="D54" i="52"/>
  <c r="D52"/>
  <c r="C51"/>
  <c r="D50"/>
  <c r="D49"/>
  <c r="C48"/>
  <c r="D47"/>
  <c r="D46"/>
  <c r="C45"/>
  <c r="D43"/>
  <c r="D42"/>
  <c r="C41"/>
  <c r="D40"/>
  <c r="D39"/>
  <c r="C38"/>
  <c r="B37"/>
  <c r="D36"/>
  <c r="C35"/>
  <c r="D34"/>
  <c r="C33"/>
  <c r="D32"/>
  <c r="C31"/>
  <c r="D28"/>
  <c r="C27"/>
  <c r="F23"/>
  <c r="D26"/>
  <c r="D25"/>
  <c r="C24"/>
  <c r="B23"/>
  <c r="F17"/>
  <c r="F20"/>
  <c r="D22"/>
  <c r="C21"/>
  <c r="B20"/>
  <c r="D19"/>
  <c r="C18"/>
  <c r="B17"/>
  <c r="F11"/>
  <c r="F14"/>
  <c r="D16"/>
  <c r="C15"/>
  <c r="B14"/>
  <c r="D13"/>
  <c r="C12"/>
  <c r="B11"/>
  <c r="F8"/>
  <c r="D10"/>
  <c r="C9"/>
  <c r="B8"/>
  <c r="H319" i="50"/>
  <c r="C28" i="48"/>
  <c r="G28"/>
  <c r="D29"/>
  <c r="E30"/>
  <c r="F30"/>
  <c r="D31"/>
  <c r="E32"/>
  <c r="F32"/>
  <c r="D33"/>
  <c r="E34"/>
  <c r="F34"/>
  <c r="D35"/>
  <c r="E36"/>
  <c r="F36"/>
  <c r="D37"/>
  <c r="E38"/>
  <c r="F38"/>
  <c r="E39"/>
  <c r="F39"/>
  <c r="D40"/>
  <c r="E41"/>
  <c r="F41"/>
  <c r="E42"/>
  <c r="F42"/>
  <c r="C79"/>
  <c r="G79"/>
  <c r="D80"/>
  <c r="E81"/>
  <c r="F81"/>
  <c r="D82"/>
  <c r="E83"/>
  <c r="F83"/>
  <c r="D84"/>
  <c r="E85"/>
  <c r="F85"/>
  <c r="D86"/>
  <c r="E87"/>
  <c r="F87"/>
  <c r="D88"/>
  <c r="E89"/>
  <c r="F89"/>
  <c r="E90"/>
  <c r="F90"/>
  <c r="D91"/>
  <c r="E92"/>
  <c r="F92"/>
  <c r="E93"/>
  <c r="F93"/>
  <c r="H325" i="50"/>
  <c r="D210"/>
  <c r="H205"/>
  <c r="E110"/>
  <c r="D109"/>
  <c r="E17"/>
  <c r="D16"/>
  <c r="C122" i="51"/>
  <c r="F118"/>
  <c r="D113"/>
  <c r="F113" s="1"/>
  <c r="E111"/>
  <c r="D111"/>
  <c r="E107"/>
  <c r="D107"/>
  <c r="C107"/>
  <c r="D96"/>
  <c r="C96"/>
  <c r="E86"/>
  <c r="D86"/>
  <c r="C86"/>
  <c r="F86" s="1"/>
  <c r="F85"/>
  <c r="F84"/>
  <c r="C80"/>
  <c r="F80" s="1"/>
  <c r="F79"/>
  <c r="C74"/>
  <c r="F74" s="1"/>
  <c r="E68"/>
  <c r="D68"/>
  <c r="C68"/>
  <c r="F68" s="1"/>
  <c r="E65"/>
  <c r="D65"/>
  <c r="E63"/>
  <c r="D63"/>
  <c r="F63" s="1"/>
  <c r="F62"/>
  <c r="E54"/>
  <c r="D54"/>
  <c r="E51"/>
  <c r="D51"/>
  <c r="D45"/>
  <c r="C45"/>
  <c r="F44"/>
  <c r="E42"/>
  <c r="D42"/>
  <c r="F42" s="1"/>
  <c r="E33"/>
  <c r="D33"/>
  <c r="C33"/>
  <c r="F32"/>
  <c r="F31"/>
  <c r="F30"/>
  <c r="F29"/>
  <c r="F28"/>
  <c r="F27"/>
  <c r="F26"/>
  <c r="E22"/>
  <c r="D22"/>
  <c r="D21"/>
  <c r="F21" s="1"/>
  <c r="E19"/>
  <c r="D19"/>
  <c r="E16"/>
  <c r="D16"/>
  <c r="E13"/>
  <c r="D13"/>
  <c r="G1653" i="48"/>
  <c r="G1650"/>
  <c r="G1647"/>
  <c r="E1481"/>
  <c r="E1480"/>
  <c r="E1371"/>
  <c r="D1368"/>
  <c r="G925"/>
  <c r="D825"/>
  <c r="D683"/>
  <c r="G535"/>
  <c r="G558"/>
  <c r="D328"/>
  <c r="G330" i="50"/>
  <c r="G329"/>
  <c r="G328"/>
  <c r="F330"/>
  <c r="E327"/>
  <c r="D326"/>
  <c r="C325"/>
  <c r="G322"/>
  <c r="G318" s="1"/>
  <c r="F322"/>
  <c r="E321"/>
  <c r="D320"/>
  <c r="C319"/>
  <c r="H310"/>
  <c r="C310"/>
  <c r="H298"/>
  <c r="G304"/>
  <c r="G303"/>
  <c r="G302"/>
  <c r="G301"/>
  <c r="F304"/>
  <c r="F303"/>
  <c r="F302"/>
  <c r="F301"/>
  <c r="E300"/>
  <c r="D299"/>
  <c r="C298"/>
  <c r="G213"/>
  <c r="G212"/>
  <c r="F213"/>
  <c r="F212"/>
  <c r="E211"/>
  <c r="G208"/>
  <c r="F208"/>
  <c r="E207"/>
  <c r="D206"/>
  <c r="C205"/>
  <c r="H198"/>
  <c r="G202"/>
  <c r="G201"/>
  <c r="F202"/>
  <c r="F201"/>
  <c r="E200"/>
  <c r="D199"/>
  <c r="C198"/>
  <c r="H190"/>
  <c r="G193"/>
  <c r="G189" s="1"/>
  <c r="F193"/>
  <c r="E192"/>
  <c r="D191"/>
  <c r="C190"/>
  <c r="H176"/>
  <c r="G187"/>
  <c r="F187"/>
  <c r="E186"/>
  <c r="D185"/>
  <c r="G184"/>
  <c r="G183"/>
  <c r="G182"/>
  <c r="G181"/>
  <c r="G180"/>
  <c r="G179"/>
  <c r="F184"/>
  <c r="F183"/>
  <c r="F182"/>
  <c r="F181"/>
  <c r="F180"/>
  <c r="F179"/>
  <c r="E178"/>
  <c r="D177"/>
  <c r="C176"/>
  <c r="H169"/>
  <c r="G173"/>
  <c r="G172"/>
  <c r="F173"/>
  <c r="F172"/>
  <c r="E171"/>
  <c r="D170"/>
  <c r="C169"/>
  <c r="H122"/>
  <c r="G125"/>
  <c r="G121" s="1"/>
  <c r="F125"/>
  <c r="E124"/>
  <c r="D123"/>
  <c r="C122"/>
  <c r="C108"/>
  <c r="H108"/>
  <c r="G111"/>
  <c r="G107" s="1"/>
  <c r="F111"/>
  <c r="H50"/>
  <c r="G55"/>
  <c r="G54"/>
  <c r="G53"/>
  <c r="F55"/>
  <c r="F54"/>
  <c r="F53"/>
  <c r="E52"/>
  <c r="D51"/>
  <c r="C50"/>
  <c r="G27"/>
  <c r="H24"/>
  <c r="H12"/>
  <c r="G28"/>
  <c r="F28"/>
  <c r="F27"/>
  <c r="E26"/>
  <c r="D25"/>
  <c r="C24"/>
  <c r="G18"/>
  <c r="F18"/>
  <c r="G15"/>
  <c r="G11" s="1"/>
  <c r="F15"/>
  <c r="E14"/>
  <c r="D13"/>
  <c r="C12"/>
  <c r="H363"/>
  <c r="G237"/>
  <c r="G235"/>
  <c r="G233"/>
  <c r="G195"/>
  <c r="G142"/>
  <c r="G68"/>
  <c r="G66"/>
  <c r="G64"/>
  <c r="G60"/>
  <c r="G58"/>
  <c r="G47"/>
  <c r="M348"/>
  <c r="M233"/>
  <c r="M195"/>
  <c r="M68"/>
  <c r="M66"/>
  <c r="M58"/>
  <c r="M62"/>
  <c r="M64"/>
  <c r="M60"/>
  <c r="F1682" i="48"/>
  <c r="E1682"/>
  <c r="D1681"/>
  <c r="F1680"/>
  <c r="E1680"/>
  <c r="D1679"/>
  <c r="G1675"/>
  <c r="D1676"/>
  <c r="C1675"/>
  <c r="F1674"/>
  <c r="F1672"/>
  <c r="F1671"/>
  <c r="F1669"/>
  <c r="F1667"/>
  <c r="F1665"/>
  <c r="F1663"/>
  <c r="E1674"/>
  <c r="D1673"/>
  <c r="E1672"/>
  <c r="E1671"/>
  <c r="D1670"/>
  <c r="E1669"/>
  <c r="D1668"/>
  <c r="E1667"/>
  <c r="D1666"/>
  <c r="E1665"/>
  <c r="D1664"/>
  <c r="E1663"/>
  <c r="D1662"/>
  <c r="G1661"/>
  <c r="C1661"/>
  <c r="F1660"/>
  <c r="F1658"/>
  <c r="G1656"/>
  <c r="E1660"/>
  <c r="D1659"/>
  <c r="E1658"/>
  <c r="D1657"/>
  <c r="C1656"/>
  <c r="G1644"/>
  <c r="F1655"/>
  <c r="F1652"/>
  <c r="F1649"/>
  <c r="F1646"/>
  <c r="E1655"/>
  <c r="D1654"/>
  <c r="C1653"/>
  <c r="E1652"/>
  <c r="D1651"/>
  <c r="C1650"/>
  <c r="E1649"/>
  <c r="D1648"/>
  <c r="C1647"/>
  <c r="E1646"/>
  <c r="D1645"/>
  <c r="C1644"/>
  <c r="F1641"/>
  <c r="F1640"/>
  <c r="F1638"/>
  <c r="F1636"/>
  <c r="F1635"/>
  <c r="F1633"/>
  <c r="E1640"/>
  <c r="D1639"/>
  <c r="E1638"/>
  <c r="D1637"/>
  <c r="E1636"/>
  <c r="E1635"/>
  <c r="D1634"/>
  <c r="E1633"/>
  <c r="D1632"/>
  <c r="G1631"/>
  <c r="C1631"/>
  <c r="F1630"/>
  <c r="F1628"/>
  <c r="F1627"/>
  <c r="F1625"/>
  <c r="F1623"/>
  <c r="F1621"/>
  <c r="F1619"/>
  <c r="G1617"/>
  <c r="E1630"/>
  <c r="D1629"/>
  <c r="E1628"/>
  <c r="E1627"/>
  <c r="D1626"/>
  <c r="E1625"/>
  <c r="D1624"/>
  <c r="E1623"/>
  <c r="D1622"/>
  <c r="E1621"/>
  <c r="D1620"/>
  <c r="E1619"/>
  <c r="D1618"/>
  <c r="C1617"/>
  <c r="F1616"/>
  <c r="F1614"/>
  <c r="F1611"/>
  <c r="F1609"/>
  <c r="G1607"/>
  <c r="E1616"/>
  <c r="D1615"/>
  <c r="E1614"/>
  <c r="D1613"/>
  <c r="E1611"/>
  <c r="D1610"/>
  <c r="E1609"/>
  <c r="D1608"/>
  <c r="C1607"/>
  <c r="G1604"/>
  <c r="G1601"/>
  <c r="G1598"/>
  <c r="G1592"/>
  <c r="F1606"/>
  <c r="F1603"/>
  <c r="F1600"/>
  <c r="F1594"/>
  <c r="E1606"/>
  <c r="D1605"/>
  <c r="C1604"/>
  <c r="E1603"/>
  <c r="D1602"/>
  <c r="C1601"/>
  <c r="E1600"/>
  <c r="D1599"/>
  <c r="C1598"/>
  <c r="E1594"/>
  <c r="D1593"/>
  <c r="C1592"/>
  <c r="F1589"/>
  <c r="E1589"/>
  <c r="D1588"/>
  <c r="F1587"/>
  <c r="F1585"/>
  <c r="F1584"/>
  <c r="G1579"/>
  <c r="E1587"/>
  <c r="D1586"/>
  <c r="E1585"/>
  <c r="E1584"/>
  <c r="D1583"/>
  <c r="D1580"/>
  <c r="C1579"/>
  <c r="G1563"/>
  <c r="F1578"/>
  <c r="F1577"/>
  <c r="F1576"/>
  <c r="F1574"/>
  <c r="F1573"/>
  <c r="F1571"/>
  <c r="F1569"/>
  <c r="F1567"/>
  <c r="F1565"/>
  <c r="E1578"/>
  <c r="E1577"/>
  <c r="E1576"/>
  <c r="D1575"/>
  <c r="E1574"/>
  <c r="E1573"/>
  <c r="D1572"/>
  <c r="E1571"/>
  <c r="D1570"/>
  <c r="E1569"/>
  <c r="D1568"/>
  <c r="E1567"/>
  <c r="D1566"/>
  <c r="E1565"/>
  <c r="D1564"/>
  <c r="C1563"/>
  <c r="F1562"/>
  <c r="E1562"/>
  <c r="D1561"/>
  <c r="F1560"/>
  <c r="E1560"/>
  <c r="D1559"/>
  <c r="F1558"/>
  <c r="E1558"/>
  <c r="D1557"/>
  <c r="G1554"/>
  <c r="F1556"/>
  <c r="E1556"/>
  <c r="D1555"/>
  <c r="C1554"/>
  <c r="F1553"/>
  <c r="F1550"/>
  <c r="F1547"/>
  <c r="F1544"/>
  <c r="F1541"/>
  <c r="G1551"/>
  <c r="G1548"/>
  <c r="G1545"/>
  <c r="G1542"/>
  <c r="G1539"/>
  <c r="E1553"/>
  <c r="D1552"/>
  <c r="C1551"/>
  <c r="E1550"/>
  <c r="D1549"/>
  <c r="C1548"/>
  <c r="E1547"/>
  <c r="D1546"/>
  <c r="C1545"/>
  <c r="E1544"/>
  <c r="D1543"/>
  <c r="C1542"/>
  <c r="E1541"/>
  <c r="D1540"/>
  <c r="C1539"/>
  <c r="G1511"/>
  <c r="G1527"/>
  <c r="F1536"/>
  <c r="E1536"/>
  <c r="D1535"/>
  <c r="F1534"/>
  <c r="E1534"/>
  <c r="D1533"/>
  <c r="F1532"/>
  <c r="E1532"/>
  <c r="D1531"/>
  <c r="D1528"/>
  <c r="C1527"/>
  <c r="F1526"/>
  <c r="F1525"/>
  <c r="F1523"/>
  <c r="F1522"/>
  <c r="F1521"/>
  <c r="F1519"/>
  <c r="F1517"/>
  <c r="F1515"/>
  <c r="F1513"/>
  <c r="E1526"/>
  <c r="E1525"/>
  <c r="D1524"/>
  <c r="E1523"/>
  <c r="E1522"/>
  <c r="E1521"/>
  <c r="D1520"/>
  <c r="E1519"/>
  <c r="D1518"/>
  <c r="E1517"/>
  <c r="D1516"/>
  <c r="E1515"/>
  <c r="D1514"/>
  <c r="E1513"/>
  <c r="D1512"/>
  <c r="C1511"/>
  <c r="G1503"/>
  <c r="F1510"/>
  <c r="F1508"/>
  <c r="F1506"/>
  <c r="F1505"/>
  <c r="E1510"/>
  <c r="D1509"/>
  <c r="E1508"/>
  <c r="D1507"/>
  <c r="E1506"/>
  <c r="E1505"/>
  <c r="D1504"/>
  <c r="C1503"/>
  <c r="F1502"/>
  <c r="F1499"/>
  <c r="F1496"/>
  <c r="F1493"/>
  <c r="F1490"/>
  <c r="G1500"/>
  <c r="G1497"/>
  <c r="G1494"/>
  <c r="G1491"/>
  <c r="G1488"/>
  <c r="E1502"/>
  <c r="D1501"/>
  <c r="C1500"/>
  <c r="E1499"/>
  <c r="D1498"/>
  <c r="C1497"/>
  <c r="E1496"/>
  <c r="D1495"/>
  <c r="C1494"/>
  <c r="E1493"/>
  <c r="D1492"/>
  <c r="C1491"/>
  <c r="E1490"/>
  <c r="D1489"/>
  <c r="C1488"/>
  <c r="G1441"/>
  <c r="G1438"/>
  <c r="G1435"/>
  <c r="G1432"/>
  <c r="G1429"/>
  <c r="F1443"/>
  <c r="F1440"/>
  <c r="F1437"/>
  <c r="F1434"/>
  <c r="F1431"/>
  <c r="F1485"/>
  <c r="F1484"/>
  <c r="F1483"/>
  <c r="F1481"/>
  <c r="F1480"/>
  <c r="F1478"/>
  <c r="F1476"/>
  <c r="F1475"/>
  <c r="E1485"/>
  <c r="E1483"/>
  <c r="D1482"/>
  <c r="D1479"/>
  <c r="E1478"/>
  <c r="D1477"/>
  <c r="E1476"/>
  <c r="E1475"/>
  <c r="D1474"/>
  <c r="G1470"/>
  <c r="D1471"/>
  <c r="C1470"/>
  <c r="F1469"/>
  <c r="F1468"/>
  <c r="F1466"/>
  <c r="F1465"/>
  <c r="F1464"/>
  <c r="F1462"/>
  <c r="F1460"/>
  <c r="F1458"/>
  <c r="F1456"/>
  <c r="E1469"/>
  <c r="E1468"/>
  <c r="D1467"/>
  <c r="E1466"/>
  <c r="E1465"/>
  <c r="E1464"/>
  <c r="D1463"/>
  <c r="E1462"/>
  <c r="D1461"/>
  <c r="E1460"/>
  <c r="D1459"/>
  <c r="E1458"/>
  <c r="D1457"/>
  <c r="E1456"/>
  <c r="D1455"/>
  <c r="G1454"/>
  <c r="C1454"/>
  <c r="G1444"/>
  <c r="F1453"/>
  <c r="F1449"/>
  <c r="F1447"/>
  <c r="F1446"/>
  <c r="E1453"/>
  <c r="D1452"/>
  <c r="E1449"/>
  <c r="D1448"/>
  <c r="E1447"/>
  <c r="E1446"/>
  <c r="D1445"/>
  <c r="C1444"/>
  <c r="E1443"/>
  <c r="D1442"/>
  <c r="C1441"/>
  <c r="E1440"/>
  <c r="D1439"/>
  <c r="C1438"/>
  <c r="E1437"/>
  <c r="D1436"/>
  <c r="C1435"/>
  <c r="E1434"/>
  <c r="D1433"/>
  <c r="C1432"/>
  <c r="E1431"/>
  <c r="D1430"/>
  <c r="C1429"/>
  <c r="F1426"/>
  <c r="F1424"/>
  <c r="F1422"/>
  <c r="F1420"/>
  <c r="D1425"/>
  <c r="E1424"/>
  <c r="D1423"/>
  <c r="E1422"/>
  <c r="D1421"/>
  <c r="E1420"/>
  <c r="D1419"/>
  <c r="D1416"/>
  <c r="G1415"/>
  <c r="C1415"/>
  <c r="F1413"/>
  <c r="F1411"/>
  <c r="F1410"/>
  <c r="F1409"/>
  <c r="F1407"/>
  <c r="F1405"/>
  <c r="F1403"/>
  <c r="F1401"/>
  <c r="E1413"/>
  <c r="D1412"/>
  <c r="E1411"/>
  <c r="E1410"/>
  <c r="E1409"/>
  <c r="D1408"/>
  <c r="E1407"/>
  <c r="D1406"/>
  <c r="E1405"/>
  <c r="D1404"/>
  <c r="E1403"/>
  <c r="D1402"/>
  <c r="G1399"/>
  <c r="E1401"/>
  <c r="D1400"/>
  <c r="C1399"/>
  <c r="F1398"/>
  <c r="F1396"/>
  <c r="F1394"/>
  <c r="F1393"/>
  <c r="G1391"/>
  <c r="E1398"/>
  <c r="D1397"/>
  <c r="E1396"/>
  <c r="D1395"/>
  <c r="E1394"/>
  <c r="E1393"/>
  <c r="D1392"/>
  <c r="C1391"/>
  <c r="G1388"/>
  <c r="G1385"/>
  <c r="G1382"/>
  <c r="G1379"/>
  <c r="G1376"/>
  <c r="F1390"/>
  <c r="F1387"/>
  <c r="F1384"/>
  <c r="F1381"/>
  <c r="F1378"/>
  <c r="E1390"/>
  <c r="D1389"/>
  <c r="C1388"/>
  <c r="E1387"/>
  <c r="D1386"/>
  <c r="C1385"/>
  <c r="E1384"/>
  <c r="D1383"/>
  <c r="C1382"/>
  <c r="E1381"/>
  <c r="D1380"/>
  <c r="C1379"/>
  <c r="E1378"/>
  <c r="D1377"/>
  <c r="C1376"/>
  <c r="F1373"/>
  <c r="E1373"/>
  <c r="D1372"/>
  <c r="F1371"/>
  <c r="F1369"/>
  <c r="F1367"/>
  <c r="D1370"/>
  <c r="E1369"/>
  <c r="E1367"/>
  <c r="D1366"/>
  <c r="G1362"/>
  <c r="D1363"/>
  <c r="C1362"/>
  <c r="G1346"/>
  <c r="F1361"/>
  <c r="F1360"/>
  <c r="F1359"/>
  <c r="F1357"/>
  <c r="F1356"/>
  <c r="F1354"/>
  <c r="F1352"/>
  <c r="F1350"/>
  <c r="F1348"/>
  <c r="E1361"/>
  <c r="E1360"/>
  <c r="E1359"/>
  <c r="D1358"/>
  <c r="E1357"/>
  <c r="E1356"/>
  <c r="D1355"/>
  <c r="E1354"/>
  <c r="D1353"/>
  <c r="E1352"/>
  <c r="D1351"/>
  <c r="E1350"/>
  <c r="D1349"/>
  <c r="E1348"/>
  <c r="D1347"/>
  <c r="C1346"/>
  <c r="G1335"/>
  <c r="F1345"/>
  <c r="F1343"/>
  <c r="F1340"/>
  <c r="E1345"/>
  <c r="D1344"/>
  <c r="E1343"/>
  <c r="D1342"/>
  <c r="E1340"/>
  <c r="D1339"/>
  <c r="F1338"/>
  <c r="F1337"/>
  <c r="E1338"/>
  <c r="E1337"/>
  <c r="D1336"/>
  <c r="C1335"/>
  <c r="F1334"/>
  <c r="F1331"/>
  <c r="F1328"/>
  <c r="F1325"/>
  <c r="F1322"/>
  <c r="G1332"/>
  <c r="G1329"/>
  <c r="G1326"/>
  <c r="G1323"/>
  <c r="G1320"/>
  <c r="E1334"/>
  <c r="D1333"/>
  <c r="C1332"/>
  <c r="E1331"/>
  <c r="D1330"/>
  <c r="C1329"/>
  <c r="E1328"/>
  <c r="D1327"/>
  <c r="C1326"/>
  <c r="E1325"/>
  <c r="D1324"/>
  <c r="C1323"/>
  <c r="E1322"/>
  <c r="D1321"/>
  <c r="C1320"/>
  <c r="F1317"/>
  <c r="F1316"/>
  <c r="E1317"/>
  <c r="E1316"/>
  <c r="D1315"/>
  <c r="F1314"/>
  <c r="E1314"/>
  <c r="D1313"/>
  <c r="F1312"/>
  <c r="F1311"/>
  <c r="E1312"/>
  <c r="E1311"/>
  <c r="D1310"/>
  <c r="D1307"/>
  <c r="G1306"/>
  <c r="C1306"/>
  <c r="F1305"/>
  <c r="F1304"/>
  <c r="F1302"/>
  <c r="F1301"/>
  <c r="F1299"/>
  <c r="F1297"/>
  <c r="F1295"/>
  <c r="F1293"/>
  <c r="E1305"/>
  <c r="E1304"/>
  <c r="D1303"/>
  <c r="E1302"/>
  <c r="E1301"/>
  <c r="D1300"/>
  <c r="E1299"/>
  <c r="D1298"/>
  <c r="E1297"/>
  <c r="D1296"/>
  <c r="E1295"/>
  <c r="D1294"/>
  <c r="E1293"/>
  <c r="D1292"/>
  <c r="G1291"/>
  <c r="C1291"/>
  <c r="G1283"/>
  <c r="F1290"/>
  <c r="F1288"/>
  <c r="F1286"/>
  <c r="F1285"/>
  <c r="E1290"/>
  <c r="D1289"/>
  <c r="E1288"/>
  <c r="D1287"/>
  <c r="E1286"/>
  <c r="E1285"/>
  <c r="D1284"/>
  <c r="C1283"/>
  <c r="F1282"/>
  <c r="F1279"/>
  <c r="F1276"/>
  <c r="F1273"/>
  <c r="F1270"/>
  <c r="G1280"/>
  <c r="G1277"/>
  <c r="G1274"/>
  <c r="G1271"/>
  <c r="G1268"/>
  <c r="E1282"/>
  <c r="D1281"/>
  <c r="C1280"/>
  <c r="E1279"/>
  <c r="D1278"/>
  <c r="C1277"/>
  <c r="E1276"/>
  <c r="D1275"/>
  <c r="C1274"/>
  <c r="E1273"/>
  <c r="D1272"/>
  <c r="C1271"/>
  <c r="E1270"/>
  <c r="D1269"/>
  <c r="C1268"/>
  <c r="G1259"/>
  <c r="F1265"/>
  <c r="F1264"/>
  <c r="E1265"/>
  <c r="E1264"/>
  <c r="D1263"/>
  <c r="D1260"/>
  <c r="C1259"/>
  <c r="F1258"/>
  <c r="F1257"/>
  <c r="F1255"/>
  <c r="F1254"/>
  <c r="F1253"/>
  <c r="F1251"/>
  <c r="F1249"/>
  <c r="F1247"/>
  <c r="E1258"/>
  <c r="E1257"/>
  <c r="D1256"/>
  <c r="E1255"/>
  <c r="E1254"/>
  <c r="E1253"/>
  <c r="D1252"/>
  <c r="E1251"/>
  <c r="D1250"/>
  <c r="E1249"/>
  <c r="D1248"/>
  <c r="E1247"/>
  <c r="D1246"/>
  <c r="G1243"/>
  <c r="F1245"/>
  <c r="E1245"/>
  <c r="D1244"/>
  <c r="C1243"/>
  <c r="F1242"/>
  <c r="E1242"/>
  <c r="D1241"/>
  <c r="F1240"/>
  <c r="E1240"/>
  <c r="D1239"/>
  <c r="F1238"/>
  <c r="F1237"/>
  <c r="E1238"/>
  <c r="E1237"/>
  <c r="D1236"/>
  <c r="G1235"/>
  <c r="C1235"/>
  <c r="F1234"/>
  <c r="F1231"/>
  <c r="F1228"/>
  <c r="F1225"/>
  <c r="F1222"/>
  <c r="G1232"/>
  <c r="G1229"/>
  <c r="G1226"/>
  <c r="G1223"/>
  <c r="G1220"/>
  <c r="E1234"/>
  <c r="D1233"/>
  <c r="C1232"/>
  <c r="E1231"/>
  <c r="D1230"/>
  <c r="C1229"/>
  <c r="E1228"/>
  <c r="D1227"/>
  <c r="C1226"/>
  <c r="E1225"/>
  <c r="D1224"/>
  <c r="C1223"/>
  <c r="E1222"/>
  <c r="D1221"/>
  <c r="C1220"/>
  <c r="F1217"/>
  <c r="F1215"/>
  <c r="F1214"/>
  <c r="E1215"/>
  <c r="E1214"/>
  <c r="D1213"/>
  <c r="F1212"/>
  <c r="E1212"/>
  <c r="D1211"/>
  <c r="F1210"/>
  <c r="E1210"/>
  <c r="D1209"/>
  <c r="G1206"/>
  <c r="F1208"/>
  <c r="E1208"/>
  <c r="D1207"/>
  <c r="C1206"/>
  <c r="F1204"/>
  <c r="F1201"/>
  <c r="F1200"/>
  <c r="F1198"/>
  <c r="F1196"/>
  <c r="F1194"/>
  <c r="F1192"/>
  <c r="G1190"/>
  <c r="E1204"/>
  <c r="D1202"/>
  <c r="E1201"/>
  <c r="E1200"/>
  <c r="D1199"/>
  <c r="E1198"/>
  <c r="D1197"/>
  <c r="E1196"/>
  <c r="D1195"/>
  <c r="E1194"/>
  <c r="D1193"/>
  <c r="E1192"/>
  <c r="D1191"/>
  <c r="C1190"/>
  <c r="G1178"/>
  <c r="F1189"/>
  <c r="E1189"/>
  <c r="D1188"/>
  <c r="F1187"/>
  <c r="E1187"/>
  <c r="D1186"/>
  <c r="D1184"/>
  <c r="E1185"/>
  <c r="F1185"/>
  <c r="F1181"/>
  <c r="F1180"/>
  <c r="E1181"/>
  <c r="E1180"/>
  <c r="D1179"/>
  <c r="C1178"/>
  <c r="G1175"/>
  <c r="G1172"/>
  <c r="G1169"/>
  <c r="G1166"/>
  <c r="G1163"/>
  <c r="F1177"/>
  <c r="F1174"/>
  <c r="F1171"/>
  <c r="F1168"/>
  <c r="F1165"/>
  <c r="E1177"/>
  <c r="D1176"/>
  <c r="C1175"/>
  <c r="E1174"/>
  <c r="D1173"/>
  <c r="C1172"/>
  <c r="E1171"/>
  <c r="D1170"/>
  <c r="C1169"/>
  <c r="E1168"/>
  <c r="D1167"/>
  <c r="C1166"/>
  <c r="E1165"/>
  <c r="D1164"/>
  <c r="C1163"/>
  <c r="F1160"/>
  <c r="E1160"/>
  <c r="D1159"/>
  <c r="F1158"/>
  <c r="E1158"/>
  <c r="D1157"/>
  <c r="F1156"/>
  <c r="E1156"/>
  <c r="D1155"/>
  <c r="G1152"/>
  <c r="F1154"/>
  <c r="E1154"/>
  <c r="D1153"/>
  <c r="C1152"/>
  <c r="F1151"/>
  <c r="F1150"/>
  <c r="F1148"/>
  <c r="F1147"/>
  <c r="F1146"/>
  <c r="F1144"/>
  <c r="F1142"/>
  <c r="F1140"/>
  <c r="F1138"/>
  <c r="E1151"/>
  <c r="E1150"/>
  <c r="D1149"/>
  <c r="E1148"/>
  <c r="E1147"/>
  <c r="E1146"/>
  <c r="D1145"/>
  <c r="E1144"/>
  <c r="D1143"/>
  <c r="E1142"/>
  <c r="D1141"/>
  <c r="E1140"/>
  <c r="D1139"/>
  <c r="E1138"/>
  <c r="D1137"/>
  <c r="G1136"/>
  <c r="C1136"/>
  <c r="F1135"/>
  <c r="E1135"/>
  <c r="D1134"/>
  <c r="F1133"/>
  <c r="F1130"/>
  <c r="F1128"/>
  <c r="E1133"/>
  <c r="D1132"/>
  <c r="E1130"/>
  <c r="D1129"/>
  <c r="G1125"/>
  <c r="F1127"/>
  <c r="E1128"/>
  <c r="E1127"/>
  <c r="D1126"/>
  <c r="C1125"/>
  <c r="G1122"/>
  <c r="G1119"/>
  <c r="G1116"/>
  <c r="G1113"/>
  <c r="G1110"/>
  <c r="F1124"/>
  <c r="F1121"/>
  <c r="F1118"/>
  <c r="F1115"/>
  <c r="F1112"/>
  <c r="E1124"/>
  <c r="D1123"/>
  <c r="C1122"/>
  <c r="G324" i="50" l="1"/>
  <c r="G204"/>
  <c r="F1219" i="48"/>
  <c r="F1162"/>
  <c r="F1375"/>
  <c r="F1643"/>
  <c r="M265" i="50"/>
  <c r="M281" i="61"/>
  <c r="L263" i="59"/>
  <c r="M253" i="61"/>
  <c r="L291" i="59"/>
  <c r="M249" i="50"/>
  <c r="M269" i="61"/>
  <c r="M251"/>
  <c r="L279" i="59"/>
  <c r="L261"/>
  <c r="M227" i="50"/>
  <c r="M249" i="61"/>
  <c r="M234"/>
  <c r="L259" i="59"/>
  <c r="L244"/>
  <c r="M144" i="50"/>
  <c r="M148" i="61"/>
  <c r="L158" i="59"/>
  <c r="M146" i="61"/>
  <c r="L146" i="59"/>
  <c r="M84" i="50"/>
  <c r="L78" i="59"/>
  <c r="L63"/>
  <c r="M78" i="61"/>
  <c r="M63"/>
  <c r="G168" i="50"/>
  <c r="M237"/>
  <c r="G49"/>
  <c r="M235"/>
  <c r="M142"/>
  <c r="F1428" i="48"/>
  <c r="E7" i="54"/>
  <c r="D118"/>
  <c r="G48" i="31"/>
  <c r="F13" i="51"/>
  <c r="F19"/>
  <c r="C120"/>
  <c r="F96"/>
  <c r="F107"/>
  <c r="F51"/>
  <c r="F48" i="31"/>
  <c r="E120" i="51"/>
  <c r="F16"/>
  <c r="F22"/>
  <c r="F45"/>
  <c r="F54"/>
  <c r="F65"/>
  <c r="F111"/>
  <c r="D120"/>
  <c r="D124" s="1"/>
  <c r="F33"/>
  <c r="G309" i="50"/>
  <c r="G297"/>
  <c r="G197"/>
  <c r="G175"/>
  <c r="G23"/>
  <c r="G62"/>
  <c r="D1120" i="48"/>
  <c r="C1119"/>
  <c r="E1118"/>
  <c r="D1117"/>
  <c r="C1116"/>
  <c r="E1115"/>
  <c r="D1114"/>
  <c r="C1113"/>
  <c r="E1112"/>
  <c r="D1111"/>
  <c r="C1110"/>
  <c r="F1107"/>
  <c r="D1106"/>
  <c r="F1105"/>
  <c r="E1105"/>
  <c r="D1104"/>
  <c r="F1103"/>
  <c r="E1103"/>
  <c r="D1102"/>
  <c r="F1101"/>
  <c r="F1100"/>
  <c r="E1101"/>
  <c r="E1100"/>
  <c r="D1099"/>
  <c r="F1098"/>
  <c r="E1098"/>
  <c r="D1097"/>
  <c r="C1096"/>
  <c r="F1095"/>
  <c r="F1094"/>
  <c r="F1093"/>
  <c r="F1091"/>
  <c r="F1090"/>
  <c r="F1089"/>
  <c r="F1087"/>
  <c r="F1085"/>
  <c r="F1083"/>
  <c r="F1081"/>
  <c r="E1095"/>
  <c r="E1094"/>
  <c r="E1093"/>
  <c r="D1092"/>
  <c r="E1091"/>
  <c r="E1090"/>
  <c r="E1089"/>
  <c r="D1088"/>
  <c r="E1087"/>
  <c r="D1086"/>
  <c r="E1085"/>
  <c r="D1084"/>
  <c r="E1083"/>
  <c r="D1082"/>
  <c r="E1081"/>
  <c r="D1080"/>
  <c r="C1079"/>
  <c r="F1078"/>
  <c r="D1077"/>
  <c r="F1076"/>
  <c r="E1076"/>
  <c r="D1075"/>
  <c r="G1070"/>
  <c r="F1074"/>
  <c r="E1074"/>
  <c r="D1073"/>
  <c r="F1072"/>
  <c r="E1072"/>
  <c r="D1071"/>
  <c r="C1070"/>
  <c r="G1067"/>
  <c r="G1064"/>
  <c r="G1061"/>
  <c r="G1058"/>
  <c r="G1055"/>
  <c r="F1069"/>
  <c r="F1066"/>
  <c r="F1063"/>
  <c r="F1060"/>
  <c r="F1057"/>
  <c r="E1069"/>
  <c r="D1068"/>
  <c r="C1067"/>
  <c r="E1066"/>
  <c r="D1065"/>
  <c r="C1064"/>
  <c r="E1063"/>
  <c r="D1062"/>
  <c r="C1061"/>
  <c r="E1060"/>
  <c r="D1059"/>
  <c r="C1058"/>
  <c r="E1057"/>
  <c r="D1056"/>
  <c r="C1055"/>
  <c r="G1096"/>
  <c r="G1079"/>
  <c r="D1049"/>
  <c r="E1048"/>
  <c r="E1047"/>
  <c r="D1046"/>
  <c r="E1045"/>
  <c r="D1044"/>
  <c r="E1043"/>
  <c r="E1042"/>
  <c r="D1041"/>
  <c r="E1040"/>
  <c r="D1039"/>
  <c r="F1037"/>
  <c r="F1036"/>
  <c r="F1033"/>
  <c r="F1032"/>
  <c r="F1030"/>
  <c r="F1028"/>
  <c r="F1026"/>
  <c r="F1024"/>
  <c r="E1037"/>
  <c r="E1036"/>
  <c r="D1034"/>
  <c r="E1033"/>
  <c r="E1032"/>
  <c r="D1031"/>
  <c r="E1030"/>
  <c r="D1029"/>
  <c r="E1028"/>
  <c r="D1027"/>
  <c r="E1026"/>
  <c r="D1025"/>
  <c r="E1024"/>
  <c r="D1023"/>
  <c r="C1022"/>
  <c r="E1021"/>
  <c r="D1020"/>
  <c r="E1019"/>
  <c r="D1018"/>
  <c r="E1017"/>
  <c r="E1016"/>
  <c r="D1015"/>
  <c r="F1002"/>
  <c r="E1002"/>
  <c r="D1001"/>
  <c r="F1000"/>
  <c r="E1000"/>
  <c r="F999"/>
  <c r="E999"/>
  <c r="D998"/>
  <c r="G991"/>
  <c r="F997"/>
  <c r="E997"/>
  <c r="D996"/>
  <c r="F995"/>
  <c r="E995"/>
  <c r="D994"/>
  <c r="F993"/>
  <c r="E993"/>
  <c r="D992"/>
  <c r="C991"/>
  <c r="F990"/>
  <c r="F989"/>
  <c r="F988"/>
  <c r="F986"/>
  <c r="F985"/>
  <c r="F983"/>
  <c r="F981"/>
  <c r="F979"/>
  <c r="F977"/>
  <c r="E990"/>
  <c r="E989"/>
  <c r="E988"/>
  <c r="D987"/>
  <c r="E986"/>
  <c r="E985"/>
  <c r="D984"/>
  <c r="E983"/>
  <c r="D982"/>
  <c r="E981"/>
  <c r="D980"/>
  <c r="E979"/>
  <c r="D978"/>
  <c r="E977"/>
  <c r="D976"/>
  <c r="C975"/>
  <c r="G969"/>
  <c r="F974"/>
  <c r="F972"/>
  <c r="F971"/>
  <c r="E974"/>
  <c r="D973"/>
  <c r="E972"/>
  <c r="E971"/>
  <c r="D970"/>
  <c r="C969"/>
  <c r="G966"/>
  <c r="G963"/>
  <c r="G960"/>
  <c r="G957"/>
  <c r="G954"/>
  <c r="F968"/>
  <c r="F965"/>
  <c r="F962"/>
  <c r="F959"/>
  <c r="F956"/>
  <c r="E968"/>
  <c r="D967"/>
  <c r="C966"/>
  <c r="E965"/>
  <c r="D964"/>
  <c r="C963"/>
  <c r="E962"/>
  <c r="D961"/>
  <c r="C960"/>
  <c r="E959"/>
  <c r="D958"/>
  <c r="C957"/>
  <c r="E956"/>
  <c r="D955"/>
  <c r="C954"/>
  <c r="G940"/>
  <c r="G1038"/>
  <c r="C1038"/>
  <c r="G1022"/>
  <c r="G1014"/>
  <c r="C1014"/>
  <c r="G1011"/>
  <c r="G1008"/>
  <c r="G1005"/>
  <c r="E1013"/>
  <c r="D1012"/>
  <c r="C1011"/>
  <c r="E1010"/>
  <c r="D1009"/>
  <c r="C1008"/>
  <c r="E1007"/>
  <c r="D1006"/>
  <c r="C1005"/>
  <c r="F951"/>
  <c r="E951"/>
  <c r="D950"/>
  <c r="F949"/>
  <c r="F948"/>
  <c r="E949"/>
  <c r="E948"/>
  <c r="D947"/>
  <c r="F946"/>
  <c r="E946"/>
  <c r="D945"/>
  <c r="F944"/>
  <c r="E944"/>
  <c r="D943"/>
  <c r="F942"/>
  <c r="E942"/>
  <c r="D941"/>
  <c r="C940"/>
  <c r="F939"/>
  <c r="F938"/>
  <c r="F936"/>
  <c r="F935"/>
  <c r="F933"/>
  <c r="F931"/>
  <c r="F929"/>
  <c r="F927"/>
  <c r="E939"/>
  <c r="E938"/>
  <c r="D937"/>
  <c r="E936"/>
  <c r="E935"/>
  <c r="D934"/>
  <c r="E933"/>
  <c r="D932"/>
  <c r="E931"/>
  <c r="D930"/>
  <c r="E929"/>
  <c r="D928"/>
  <c r="E927"/>
  <c r="D926"/>
  <c r="C925"/>
  <c r="G917"/>
  <c r="F924"/>
  <c r="E924"/>
  <c r="D923"/>
  <c r="F922"/>
  <c r="E922"/>
  <c r="D921"/>
  <c r="F920"/>
  <c r="F919"/>
  <c r="E920"/>
  <c r="E919"/>
  <c r="D918"/>
  <c r="C917"/>
  <c r="F916"/>
  <c r="F913"/>
  <c r="F910"/>
  <c r="F904"/>
  <c r="G914"/>
  <c r="G911"/>
  <c r="G908"/>
  <c r="G902"/>
  <c r="E916"/>
  <c r="D915"/>
  <c r="C914"/>
  <c r="E913"/>
  <c r="D912"/>
  <c r="C911"/>
  <c r="E910"/>
  <c r="D909"/>
  <c r="C908"/>
  <c r="E904"/>
  <c r="D903"/>
  <c r="C902"/>
  <c r="G884"/>
  <c r="F899"/>
  <c r="F898"/>
  <c r="F897"/>
  <c r="E899"/>
  <c r="E897"/>
  <c r="D896"/>
  <c r="F895"/>
  <c r="E895"/>
  <c r="D894"/>
  <c r="F893"/>
  <c r="E893"/>
  <c r="D892"/>
  <c r="F891"/>
  <c r="F890"/>
  <c r="F889"/>
  <c r="E891"/>
  <c r="E890"/>
  <c r="E889"/>
  <c r="D888"/>
  <c r="D885"/>
  <c r="C884"/>
  <c r="F883"/>
  <c r="F882"/>
  <c r="F880"/>
  <c r="F879"/>
  <c r="F877"/>
  <c r="F875"/>
  <c r="F873"/>
  <c r="F871"/>
  <c r="E883"/>
  <c r="E882"/>
  <c r="D881"/>
  <c r="E880"/>
  <c r="E879"/>
  <c r="D878"/>
  <c r="E877"/>
  <c r="D876"/>
  <c r="E875"/>
  <c r="D874"/>
  <c r="E873"/>
  <c r="D872"/>
  <c r="E871"/>
  <c r="D870"/>
  <c r="G869"/>
  <c r="C869"/>
  <c r="F866"/>
  <c r="F864"/>
  <c r="F862"/>
  <c r="F861"/>
  <c r="E866"/>
  <c r="D865"/>
  <c r="E864"/>
  <c r="D863"/>
  <c r="E862"/>
  <c r="E861"/>
  <c r="D860"/>
  <c r="G859"/>
  <c r="C859"/>
  <c r="F858"/>
  <c r="F855"/>
  <c r="F852"/>
  <c r="F849"/>
  <c r="F846"/>
  <c r="G856"/>
  <c r="G853"/>
  <c r="G850"/>
  <c r="G847"/>
  <c r="G844"/>
  <c r="E858"/>
  <c r="D857"/>
  <c r="C856"/>
  <c r="E855"/>
  <c r="D854"/>
  <c r="C853"/>
  <c r="E852"/>
  <c r="D851"/>
  <c r="C850"/>
  <c r="E849"/>
  <c r="D848"/>
  <c r="C847"/>
  <c r="E846"/>
  <c r="D845"/>
  <c r="C844"/>
  <c r="F815"/>
  <c r="D814"/>
  <c r="E815"/>
  <c r="F841"/>
  <c r="F840"/>
  <c r="E840"/>
  <c r="D839"/>
  <c r="F836"/>
  <c r="F838"/>
  <c r="E838"/>
  <c r="D837"/>
  <c r="E836"/>
  <c r="D835"/>
  <c r="G831"/>
  <c r="D832"/>
  <c r="C831"/>
  <c r="F830"/>
  <c r="F829"/>
  <c r="F827"/>
  <c r="F826"/>
  <c r="F824"/>
  <c r="F822"/>
  <c r="F820"/>
  <c r="F818"/>
  <c r="G816"/>
  <c r="E830"/>
  <c r="E829"/>
  <c r="D828"/>
  <c r="E827"/>
  <c r="E826"/>
  <c r="E824"/>
  <c r="D823"/>
  <c r="E822"/>
  <c r="D821"/>
  <c r="E820"/>
  <c r="D819"/>
  <c r="E818"/>
  <c r="D817"/>
  <c r="C816"/>
  <c r="G811"/>
  <c r="F813"/>
  <c r="E813"/>
  <c r="D812"/>
  <c r="C811"/>
  <c r="F810"/>
  <c r="F807"/>
  <c r="F804"/>
  <c r="F801"/>
  <c r="F798"/>
  <c r="G808"/>
  <c r="G805"/>
  <c r="G802"/>
  <c r="G799"/>
  <c r="G796"/>
  <c r="E810"/>
  <c r="D809"/>
  <c r="C808"/>
  <c r="E807"/>
  <c r="D806"/>
  <c r="C805"/>
  <c r="E804"/>
  <c r="D803"/>
  <c r="C802"/>
  <c r="E801"/>
  <c r="D800"/>
  <c r="C799"/>
  <c r="E798"/>
  <c r="D797"/>
  <c r="C796"/>
  <c r="F740"/>
  <c r="F739"/>
  <c r="E739"/>
  <c r="D738"/>
  <c r="F737"/>
  <c r="E737"/>
  <c r="D736"/>
  <c r="F735"/>
  <c r="E735"/>
  <c r="D734"/>
  <c r="F733"/>
  <c r="F732"/>
  <c r="E733"/>
  <c r="E732"/>
  <c r="D731"/>
  <c r="G728"/>
  <c r="F730"/>
  <c r="E730"/>
  <c r="D729"/>
  <c r="C728"/>
  <c r="G712"/>
  <c r="F727"/>
  <c r="F726"/>
  <c r="F723"/>
  <c r="F722"/>
  <c r="F720"/>
  <c r="F718"/>
  <c r="F716"/>
  <c r="F714"/>
  <c r="E727"/>
  <c r="E726"/>
  <c r="D724"/>
  <c r="E723"/>
  <c r="E722"/>
  <c r="D721"/>
  <c r="E720"/>
  <c r="D719"/>
  <c r="E718"/>
  <c r="D717"/>
  <c r="E716"/>
  <c r="D715"/>
  <c r="E714"/>
  <c r="D713"/>
  <c r="C712"/>
  <c r="F711"/>
  <c r="F709"/>
  <c r="E711"/>
  <c r="D710"/>
  <c r="E709"/>
  <c r="D708"/>
  <c r="G704"/>
  <c r="F707"/>
  <c r="F706"/>
  <c r="E707"/>
  <c r="E706"/>
  <c r="D705"/>
  <c r="C704"/>
  <c r="F703"/>
  <c r="F700"/>
  <c r="F697"/>
  <c r="F694"/>
  <c r="F691"/>
  <c r="G701"/>
  <c r="G698"/>
  <c r="G695"/>
  <c r="G692"/>
  <c r="G689"/>
  <c r="E703"/>
  <c r="D702"/>
  <c r="C701"/>
  <c r="E700"/>
  <c r="D699"/>
  <c r="C698"/>
  <c r="E697"/>
  <c r="D696"/>
  <c r="C695"/>
  <c r="E694"/>
  <c r="D693"/>
  <c r="C692"/>
  <c r="E691"/>
  <c r="D690"/>
  <c r="C689"/>
  <c r="F793"/>
  <c r="F792"/>
  <c r="E793"/>
  <c r="E792"/>
  <c r="D791"/>
  <c r="F790"/>
  <c r="E790"/>
  <c r="D789"/>
  <c r="F788"/>
  <c r="E788"/>
  <c r="D787"/>
  <c r="F786"/>
  <c r="E786"/>
  <c r="D785"/>
  <c r="F784"/>
  <c r="E784"/>
  <c r="D783"/>
  <c r="C782"/>
  <c r="G782"/>
  <c r="F781"/>
  <c r="F780"/>
  <c r="F779"/>
  <c r="F777"/>
  <c r="F776"/>
  <c r="F775"/>
  <c r="F773"/>
  <c r="F771"/>
  <c r="F769"/>
  <c r="G767"/>
  <c r="E781"/>
  <c r="E780"/>
  <c r="E779"/>
  <c r="D778"/>
  <c r="E777"/>
  <c r="E776"/>
  <c r="E775"/>
  <c r="D774"/>
  <c r="E773"/>
  <c r="D772"/>
  <c r="E771"/>
  <c r="D770"/>
  <c r="E769"/>
  <c r="D768"/>
  <c r="C767"/>
  <c r="F766"/>
  <c r="F764"/>
  <c r="F760"/>
  <c r="F758"/>
  <c r="F757"/>
  <c r="E766"/>
  <c r="D765"/>
  <c r="E764"/>
  <c r="D763"/>
  <c r="E760"/>
  <c r="D759"/>
  <c r="E758"/>
  <c r="E757"/>
  <c r="D756"/>
  <c r="G755"/>
  <c r="C755"/>
  <c r="F754"/>
  <c r="F751"/>
  <c r="F748"/>
  <c r="F745"/>
  <c r="G752"/>
  <c r="G749"/>
  <c r="G746"/>
  <c r="G743"/>
  <c r="E754"/>
  <c r="D753"/>
  <c r="C752"/>
  <c r="E751"/>
  <c r="D750"/>
  <c r="C749"/>
  <c r="E748"/>
  <c r="D747"/>
  <c r="C746"/>
  <c r="E745"/>
  <c r="D744"/>
  <c r="C743"/>
  <c r="F680"/>
  <c r="F649"/>
  <c r="F647"/>
  <c r="F646"/>
  <c r="F643"/>
  <c r="F640"/>
  <c r="F637"/>
  <c r="F634"/>
  <c r="F686"/>
  <c r="F685"/>
  <c r="F684"/>
  <c r="E686"/>
  <c r="E684"/>
  <c r="F682"/>
  <c r="E682"/>
  <c r="D681"/>
  <c r="E680"/>
  <c r="D679"/>
  <c r="F678"/>
  <c r="F677"/>
  <c r="E678"/>
  <c r="E677"/>
  <c r="D676"/>
  <c r="F675"/>
  <c r="G673"/>
  <c r="E675"/>
  <c r="D674"/>
  <c r="C673"/>
  <c r="F672"/>
  <c r="F671"/>
  <c r="F669"/>
  <c r="F668"/>
  <c r="F666"/>
  <c r="F664"/>
  <c r="F662"/>
  <c r="F660"/>
  <c r="E672"/>
  <c r="E671"/>
  <c r="D670"/>
  <c r="E669"/>
  <c r="E668"/>
  <c r="D667"/>
  <c r="E666"/>
  <c r="D665"/>
  <c r="E664"/>
  <c r="D663"/>
  <c r="E662"/>
  <c r="D661"/>
  <c r="E660"/>
  <c r="G658"/>
  <c r="D659"/>
  <c r="C658"/>
  <c r="G644"/>
  <c r="F657"/>
  <c r="F655"/>
  <c r="E657"/>
  <c r="D656"/>
  <c r="E655"/>
  <c r="D654"/>
  <c r="F653"/>
  <c r="E647"/>
  <c r="E653"/>
  <c r="D652"/>
  <c r="E649"/>
  <c r="D648"/>
  <c r="E646"/>
  <c r="D645"/>
  <c r="C644"/>
  <c r="G641"/>
  <c r="G638"/>
  <c r="G635"/>
  <c r="G632"/>
  <c r="E643"/>
  <c r="D642"/>
  <c r="C641"/>
  <c r="E640"/>
  <c r="D639"/>
  <c r="C638"/>
  <c r="E637"/>
  <c r="D636"/>
  <c r="C635"/>
  <c r="E634"/>
  <c r="C632"/>
  <c r="F629"/>
  <c r="F628"/>
  <c r="E628"/>
  <c r="D627"/>
  <c r="F626"/>
  <c r="E626"/>
  <c r="D625"/>
  <c r="F624"/>
  <c r="E624"/>
  <c r="D623"/>
  <c r="F622"/>
  <c r="E622"/>
  <c r="G620"/>
  <c r="D621"/>
  <c r="C620"/>
  <c r="F619"/>
  <c r="F618"/>
  <c r="F617"/>
  <c r="F615"/>
  <c r="F614"/>
  <c r="F613"/>
  <c r="F611"/>
  <c r="F609"/>
  <c r="F607"/>
  <c r="G603"/>
  <c r="F605"/>
  <c r="E619"/>
  <c r="E618"/>
  <c r="E617"/>
  <c r="D616"/>
  <c r="E615"/>
  <c r="E614"/>
  <c r="E613"/>
  <c r="D612"/>
  <c r="E611"/>
  <c r="D610"/>
  <c r="E609"/>
  <c r="D608"/>
  <c r="E607"/>
  <c r="D606"/>
  <c r="E605"/>
  <c r="D604"/>
  <c r="C603"/>
  <c r="F602"/>
  <c r="F599"/>
  <c r="E602"/>
  <c r="D601"/>
  <c r="E599"/>
  <c r="D598"/>
  <c r="F597"/>
  <c r="F596"/>
  <c r="E597"/>
  <c r="E596"/>
  <c r="D595"/>
  <c r="G594"/>
  <c r="C594"/>
  <c r="F593"/>
  <c r="F590"/>
  <c r="F587"/>
  <c r="F584"/>
  <c r="F581"/>
  <c r="G591"/>
  <c r="G588"/>
  <c r="G585"/>
  <c r="G582"/>
  <c r="G579"/>
  <c r="E593"/>
  <c r="D592"/>
  <c r="C591"/>
  <c r="E590"/>
  <c r="D589"/>
  <c r="C588"/>
  <c r="E587"/>
  <c r="D586"/>
  <c r="C585"/>
  <c r="E584"/>
  <c r="D583"/>
  <c r="C582"/>
  <c r="E581"/>
  <c r="D580"/>
  <c r="C579"/>
  <c r="G571"/>
  <c r="G568"/>
  <c r="F576"/>
  <c r="E576"/>
  <c r="D575"/>
  <c r="G574"/>
  <c r="C574"/>
  <c r="C571"/>
  <c r="F570"/>
  <c r="E570"/>
  <c r="D569"/>
  <c r="C568"/>
  <c r="F573"/>
  <c r="E573"/>
  <c r="D572"/>
  <c r="F565"/>
  <c r="D564"/>
  <c r="F563"/>
  <c r="E563"/>
  <c r="F562"/>
  <c r="E562"/>
  <c r="D561"/>
  <c r="F560"/>
  <c r="E560"/>
  <c r="D559"/>
  <c r="C558"/>
  <c r="F556"/>
  <c r="F554"/>
  <c r="F553"/>
  <c r="F551"/>
  <c r="F549"/>
  <c r="F547"/>
  <c r="F545"/>
  <c r="G543"/>
  <c r="E556"/>
  <c r="D555"/>
  <c r="E554"/>
  <c r="E553"/>
  <c r="D552"/>
  <c r="E551"/>
  <c r="D550"/>
  <c r="E549"/>
  <c r="D548"/>
  <c r="E547"/>
  <c r="D546"/>
  <c r="E545"/>
  <c r="D544"/>
  <c r="C543"/>
  <c r="F542"/>
  <c r="E542"/>
  <c r="D541"/>
  <c r="F538"/>
  <c r="F537"/>
  <c r="E538"/>
  <c r="E537"/>
  <c r="D536"/>
  <c r="C535"/>
  <c r="F534"/>
  <c r="F531"/>
  <c r="F528"/>
  <c r="F525"/>
  <c r="F522"/>
  <c r="G532"/>
  <c r="G529"/>
  <c r="G526"/>
  <c r="G523"/>
  <c r="G520"/>
  <c r="E534"/>
  <c r="D533"/>
  <c r="C532"/>
  <c r="E531"/>
  <c r="D530"/>
  <c r="C529"/>
  <c r="E528"/>
  <c r="D527"/>
  <c r="C526"/>
  <c r="E525"/>
  <c r="D524"/>
  <c r="C523"/>
  <c r="E522"/>
  <c r="D521"/>
  <c r="C520"/>
  <c r="F517"/>
  <c r="E517"/>
  <c r="F510"/>
  <c r="E510"/>
  <c r="D509"/>
  <c r="F508"/>
  <c r="E508"/>
  <c r="D507"/>
  <c r="G506"/>
  <c r="C506"/>
  <c r="F505"/>
  <c r="F504"/>
  <c r="F502"/>
  <c r="F501"/>
  <c r="F499"/>
  <c r="F497"/>
  <c r="F495"/>
  <c r="F493"/>
  <c r="E505"/>
  <c r="E504"/>
  <c r="D503"/>
  <c r="E502"/>
  <c r="E501"/>
  <c r="D500"/>
  <c r="E499"/>
  <c r="D498"/>
  <c r="E497"/>
  <c r="D496"/>
  <c r="E495"/>
  <c r="D494"/>
  <c r="E493"/>
  <c r="D492"/>
  <c r="G491"/>
  <c r="C491"/>
  <c r="F490"/>
  <c r="E490"/>
  <c r="D489"/>
  <c r="F488"/>
  <c r="F486"/>
  <c r="F484"/>
  <c r="F483"/>
  <c r="E488"/>
  <c r="D487"/>
  <c r="E486"/>
  <c r="D485"/>
  <c r="G481"/>
  <c r="E484"/>
  <c r="E483"/>
  <c r="D482"/>
  <c r="C481"/>
  <c r="G478"/>
  <c r="G475"/>
  <c r="G472"/>
  <c r="G469"/>
  <c r="F480"/>
  <c r="F477"/>
  <c r="F474"/>
  <c r="F471"/>
  <c r="E480"/>
  <c r="D479"/>
  <c r="C478"/>
  <c r="E477"/>
  <c r="D476"/>
  <c r="C475"/>
  <c r="E474"/>
  <c r="D473"/>
  <c r="C472"/>
  <c r="E471"/>
  <c r="D470"/>
  <c r="C469"/>
  <c r="G466"/>
  <c r="F468"/>
  <c r="E468"/>
  <c r="D467"/>
  <c r="C466"/>
  <c r="G454"/>
  <c r="F463"/>
  <c r="E463"/>
  <c r="D462"/>
  <c r="F461"/>
  <c r="F459"/>
  <c r="E461"/>
  <c r="D460"/>
  <c r="E459"/>
  <c r="D458"/>
  <c r="D455"/>
  <c r="C454"/>
  <c r="F453"/>
  <c r="F452"/>
  <c r="F451"/>
  <c r="E453"/>
  <c r="E452"/>
  <c r="E451"/>
  <c r="D450"/>
  <c r="F449"/>
  <c r="E449"/>
  <c r="F448"/>
  <c r="F446"/>
  <c r="F444"/>
  <c r="F442"/>
  <c r="F440"/>
  <c r="E448"/>
  <c r="D447"/>
  <c r="E446"/>
  <c r="D445"/>
  <c r="E444"/>
  <c r="D443"/>
  <c r="E442"/>
  <c r="D441"/>
  <c r="E440"/>
  <c r="D439"/>
  <c r="G429"/>
  <c r="G438"/>
  <c r="C438"/>
  <c r="F434"/>
  <c r="E434"/>
  <c r="D433"/>
  <c r="F432"/>
  <c r="F431"/>
  <c r="E432"/>
  <c r="E431"/>
  <c r="D430"/>
  <c r="C429"/>
  <c r="F428"/>
  <c r="F425"/>
  <c r="F422"/>
  <c r="F419"/>
  <c r="F416"/>
  <c r="G426"/>
  <c r="E428"/>
  <c r="D427"/>
  <c r="C426"/>
  <c r="G423"/>
  <c r="E425"/>
  <c r="D424"/>
  <c r="C423"/>
  <c r="G420"/>
  <c r="G417"/>
  <c r="E422"/>
  <c r="D421"/>
  <c r="C420"/>
  <c r="E419"/>
  <c r="D418"/>
  <c r="C417"/>
  <c r="G414"/>
  <c r="E416"/>
  <c r="D415"/>
  <c r="C414"/>
  <c r="F361"/>
  <c r="F336"/>
  <c r="E336"/>
  <c r="D335"/>
  <c r="F334"/>
  <c r="E334"/>
  <c r="D333"/>
  <c r="F331"/>
  <c r="E331"/>
  <c r="D330"/>
  <c r="E329"/>
  <c r="F327"/>
  <c r="F326"/>
  <c r="E327"/>
  <c r="E326"/>
  <c r="D325"/>
  <c r="F323"/>
  <c r="F320"/>
  <c r="F317"/>
  <c r="F314"/>
  <c r="F411"/>
  <c r="E411"/>
  <c r="D410"/>
  <c r="F409"/>
  <c r="E409"/>
  <c r="D408"/>
  <c r="F407"/>
  <c r="E407"/>
  <c r="F406"/>
  <c r="E406"/>
  <c r="D405"/>
  <c r="G402"/>
  <c r="F404"/>
  <c r="E404"/>
  <c r="D403"/>
  <c r="C402"/>
  <c r="F401"/>
  <c r="F400"/>
  <c r="E401"/>
  <c r="E400"/>
  <c r="D399"/>
  <c r="F398"/>
  <c r="F397"/>
  <c r="F395"/>
  <c r="F393"/>
  <c r="F391"/>
  <c r="F389"/>
  <c r="E398"/>
  <c r="E397"/>
  <c r="D396"/>
  <c r="E395"/>
  <c r="D394"/>
  <c r="E393"/>
  <c r="D392"/>
  <c r="E391"/>
  <c r="D390"/>
  <c r="E389"/>
  <c r="D388"/>
  <c r="C387"/>
  <c r="G379"/>
  <c r="F386"/>
  <c r="E386"/>
  <c r="D385"/>
  <c r="F384"/>
  <c r="E384"/>
  <c r="D383"/>
  <c r="F382"/>
  <c r="F381"/>
  <c r="E382"/>
  <c r="E381"/>
  <c r="D380"/>
  <c r="C379"/>
  <c r="G376"/>
  <c r="F378"/>
  <c r="E378"/>
  <c r="D377"/>
  <c r="C376"/>
  <c r="F375"/>
  <c r="G373"/>
  <c r="E375"/>
  <c r="D374"/>
  <c r="C373"/>
  <c r="G370"/>
  <c r="F372"/>
  <c r="E372"/>
  <c r="D371"/>
  <c r="C370"/>
  <c r="G367"/>
  <c r="F369"/>
  <c r="E369"/>
  <c r="D368"/>
  <c r="C367"/>
  <c r="F366"/>
  <c r="G364"/>
  <c r="E366"/>
  <c r="D365"/>
  <c r="C364"/>
  <c r="F360"/>
  <c r="F359"/>
  <c r="E361"/>
  <c r="E359"/>
  <c r="D358"/>
  <c r="F357"/>
  <c r="E357"/>
  <c r="D356"/>
  <c r="F355"/>
  <c r="E355"/>
  <c r="D354"/>
  <c r="F353"/>
  <c r="E353"/>
  <c r="F352"/>
  <c r="E352"/>
  <c r="D351"/>
  <c r="G347"/>
  <c r="D348"/>
  <c r="C347"/>
  <c r="F346"/>
  <c r="F345"/>
  <c r="E346"/>
  <c r="E345"/>
  <c r="D344"/>
  <c r="F343"/>
  <c r="E343"/>
  <c r="F342"/>
  <c r="E342"/>
  <c r="D341"/>
  <c r="F340"/>
  <c r="E340"/>
  <c r="D339"/>
  <c r="F338"/>
  <c r="E338"/>
  <c r="D337"/>
  <c r="G332"/>
  <c r="C332"/>
  <c r="G324"/>
  <c r="F329"/>
  <c r="C324"/>
  <c r="G321"/>
  <c r="E323"/>
  <c r="D322"/>
  <c r="C321"/>
  <c r="G318"/>
  <c r="E320"/>
  <c r="D319"/>
  <c r="C318"/>
  <c r="G315"/>
  <c r="E317"/>
  <c r="D316"/>
  <c r="C315"/>
  <c r="G312"/>
  <c r="E314"/>
  <c r="D313"/>
  <c r="C312"/>
  <c r="G300"/>
  <c r="F305"/>
  <c r="E305"/>
  <c r="D304"/>
  <c r="D301"/>
  <c r="C300"/>
  <c r="F299"/>
  <c r="F298"/>
  <c r="E299"/>
  <c r="E298"/>
  <c r="D297"/>
  <c r="F296"/>
  <c r="E296"/>
  <c r="F295"/>
  <c r="E295"/>
  <c r="D294"/>
  <c r="F293"/>
  <c r="E293"/>
  <c r="D292"/>
  <c r="G285"/>
  <c r="F291"/>
  <c r="E291"/>
  <c r="D290"/>
  <c r="G277"/>
  <c r="F289"/>
  <c r="F287"/>
  <c r="E289"/>
  <c r="D288"/>
  <c r="E287"/>
  <c r="D286"/>
  <c r="C285"/>
  <c r="F284"/>
  <c r="E284"/>
  <c r="D283"/>
  <c r="F282"/>
  <c r="E282"/>
  <c r="D281"/>
  <c r="F280"/>
  <c r="F279"/>
  <c r="E279"/>
  <c r="E280"/>
  <c r="D278"/>
  <c r="C277"/>
  <c r="G274"/>
  <c r="F276"/>
  <c r="E276"/>
  <c r="D275"/>
  <c r="C274"/>
  <c r="G271"/>
  <c r="F273"/>
  <c r="E273"/>
  <c r="D272"/>
  <c r="C271"/>
  <c r="G268"/>
  <c r="F270"/>
  <c r="E270"/>
  <c r="D269"/>
  <c r="C268"/>
  <c r="G265"/>
  <c r="F267"/>
  <c r="E267"/>
  <c r="D266"/>
  <c r="C265"/>
  <c r="G262"/>
  <c r="F264"/>
  <c r="E264"/>
  <c r="D263"/>
  <c r="C262"/>
  <c r="G249"/>
  <c r="G233"/>
  <c r="F259"/>
  <c r="D258"/>
  <c r="D250"/>
  <c r="C249"/>
  <c r="F257"/>
  <c r="E257"/>
  <c r="D256"/>
  <c r="F255"/>
  <c r="F254"/>
  <c r="F253"/>
  <c r="E255"/>
  <c r="E254"/>
  <c r="E253"/>
  <c r="D252"/>
  <c r="F251"/>
  <c r="E251"/>
  <c r="F248"/>
  <c r="F247"/>
  <c r="E248"/>
  <c r="E247"/>
  <c r="D245"/>
  <c r="F244"/>
  <c r="E244"/>
  <c r="F243"/>
  <c r="E243"/>
  <c r="D242"/>
  <c r="F241"/>
  <c r="E241"/>
  <c r="D240"/>
  <c r="F239"/>
  <c r="E239"/>
  <c r="D238"/>
  <c r="F237"/>
  <c r="E237"/>
  <c r="D236"/>
  <c r="F235"/>
  <c r="E235"/>
  <c r="D234"/>
  <c r="C233"/>
  <c r="F232"/>
  <c r="E232"/>
  <c r="D231"/>
  <c r="F230"/>
  <c r="E230"/>
  <c r="D229"/>
  <c r="F228"/>
  <c r="E228"/>
  <c r="G226"/>
  <c r="D227"/>
  <c r="C226"/>
  <c r="F225"/>
  <c r="G223"/>
  <c r="E225"/>
  <c r="D224"/>
  <c r="C223"/>
  <c r="F222"/>
  <c r="E222"/>
  <c r="D221"/>
  <c r="C220"/>
  <c r="G217"/>
  <c r="F219"/>
  <c r="E219"/>
  <c r="D218"/>
  <c r="C217"/>
  <c r="G211"/>
  <c r="F213"/>
  <c r="E213"/>
  <c r="D212"/>
  <c r="C211"/>
  <c r="F208"/>
  <c r="E208"/>
  <c r="D207"/>
  <c r="F206"/>
  <c r="E206"/>
  <c r="D205"/>
  <c r="F204"/>
  <c r="E204"/>
  <c r="D203"/>
  <c r="F202"/>
  <c r="E202"/>
  <c r="F201"/>
  <c r="E201"/>
  <c r="D200"/>
  <c r="F199"/>
  <c r="E199"/>
  <c r="D198"/>
  <c r="G197"/>
  <c r="C197"/>
  <c r="F196"/>
  <c r="F195"/>
  <c r="E196"/>
  <c r="E195"/>
  <c r="D194"/>
  <c r="F193"/>
  <c r="E193"/>
  <c r="F192"/>
  <c r="E192"/>
  <c r="D191"/>
  <c r="F190"/>
  <c r="E190"/>
  <c r="D189"/>
  <c r="F188"/>
  <c r="E188"/>
  <c r="D187"/>
  <c r="F186"/>
  <c r="E186"/>
  <c r="D185"/>
  <c r="F184"/>
  <c r="E184"/>
  <c r="D183"/>
  <c r="G182"/>
  <c r="C182"/>
  <c r="F181"/>
  <c r="E181"/>
  <c r="D180"/>
  <c r="G176"/>
  <c r="F179"/>
  <c r="F178"/>
  <c r="E179"/>
  <c r="E178"/>
  <c r="D177"/>
  <c r="C176"/>
  <c r="G173"/>
  <c r="G170"/>
  <c r="G167"/>
  <c r="G164"/>
  <c r="G161"/>
  <c r="F175"/>
  <c r="E175"/>
  <c r="D174"/>
  <c r="C173"/>
  <c r="F172"/>
  <c r="E172"/>
  <c r="D171"/>
  <c r="C170"/>
  <c r="F169"/>
  <c r="E169"/>
  <c r="D168"/>
  <c r="C167"/>
  <c r="F166"/>
  <c r="E166"/>
  <c r="D165"/>
  <c r="C164"/>
  <c r="F163"/>
  <c r="E163"/>
  <c r="D162"/>
  <c r="C161"/>
  <c r="AE165" i="22"/>
  <c r="AE163"/>
  <c r="AE159"/>
  <c r="AE148"/>
  <c r="AE137"/>
  <c r="AE127"/>
  <c r="AE124"/>
  <c r="AE120"/>
  <c r="AE118"/>
  <c r="AE113"/>
  <c r="AE106"/>
  <c r="AE103"/>
  <c r="AE101"/>
  <c r="AE100"/>
  <c r="AE92"/>
  <c r="AE89"/>
  <c r="AE76"/>
  <c r="AE71"/>
  <c r="AE59"/>
  <c r="AE49"/>
  <c r="AE48"/>
  <c r="AE45"/>
  <c r="AE43"/>
  <c r="AE39"/>
  <c r="AE38"/>
  <c r="AE37"/>
  <c r="AE36"/>
  <c r="AE31"/>
  <c r="AE30"/>
  <c r="AE24"/>
  <c r="AE19"/>
  <c r="AE13"/>
  <c r="F158" i="48"/>
  <c r="F157"/>
  <c r="E158"/>
  <c r="D156"/>
  <c r="F155"/>
  <c r="E155"/>
  <c r="D154"/>
  <c r="F153"/>
  <c r="F152"/>
  <c r="E153"/>
  <c r="E152"/>
  <c r="D151"/>
  <c r="D148"/>
  <c r="G147"/>
  <c r="C147"/>
  <c r="F146"/>
  <c r="F145"/>
  <c r="E146"/>
  <c r="E145"/>
  <c r="D144"/>
  <c r="F143"/>
  <c r="E143"/>
  <c r="F142"/>
  <c r="E142"/>
  <c r="D141"/>
  <c r="F140"/>
  <c r="E140"/>
  <c r="D139"/>
  <c r="F138"/>
  <c r="E138"/>
  <c r="D137"/>
  <c r="F136"/>
  <c r="E136"/>
  <c r="D135"/>
  <c r="F134"/>
  <c r="E134"/>
  <c r="D133"/>
  <c r="G132"/>
  <c r="C132"/>
  <c r="G121"/>
  <c r="F129"/>
  <c r="E129"/>
  <c r="D128"/>
  <c r="F126"/>
  <c r="E126"/>
  <c r="D125"/>
  <c r="F124"/>
  <c r="F123"/>
  <c r="E124"/>
  <c r="E123"/>
  <c r="D122"/>
  <c r="C121"/>
  <c r="G118"/>
  <c r="F120"/>
  <c r="E120"/>
  <c r="D119"/>
  <c r="C118"/>
  <c r="F117"/>
  <c r="E117"/>
  <c r="D116"/>
  <c r="G112"/>
  <c r="G115"/>
  <c r="C115"/>
  <c r="F114"/>
  <c r="E114"/>
  <c r="D113"/>
  <c r="C112"/>
  <c r="G106"/>
  <c r="G109"/>
  <c r="F111"/>
  <c r="E111"/>
  <c r="D110"/>
  <c r="C109"/>
  <c r="F108"/>
  <c r="E108"/>
  <c r="D107"/>
  <c r="C106"/>
  <c r="D101"/>
  <c r="G94"/>
  <c r="F103"/>
  <c r="F102"/>
  <c r="E102"/>
  <c r="F100"/>
  <c r="E100"/>
  <c r="D99"/>
  <c r="F98"/>
  <c r="E98"/>
  <c r="D97"/>
  <c r="F96"/>
  <c r="E96"/>
  <c r="D95"/>
  <c r="C94"/>
  <c r="G70"/>
  <c r="G67"/>
  <c r="F78"/>
  <c r="E78"/>
  <c r="D77"/>
  <c r="F76"/>
  <c r="E76"/>
  <c r="D75"/>
  <c r="F74"/>
  <c r="E74"/>
  <c r="D73"/>
  <c r="F72"/>
  <c r="E72"/>
  <c r="D71"/>
  <c r="C70"/>
  <c r="F69"/>
  <c r="E69"/>
  <c r="D68"/>
  <c r="C67"/>
  <c r="F66"/>
  <c r="G64"/>
  <c r="E66"/>
  <c r="D65"/>
  <c r="C64"/>
  <c r="G61"/>
  <c r="F63"/>
  <c r="E63"/>
  <c r="D62"/>
  <c r="C61"/>
  <c r="G58"/>
  <c r="F60"/>
  <c r="E60"/>
  <c r="D59"/>
  <c r="C58"/>
  <c r="G43"/>
  <c r="G22"/>
  <c r="E49"/>
  <c r="F55"/>
  <c r="E55"/>
  <c r="F54"/>
  <c r="E54"/>
  <c r="D53"/>
  <c r="F52"/>
  <c r="F51"/>
  <c r="E51"/>
  <c r="D50"/>
  <c r="F49"/>
  <c r="D48"/>
  <c r="F47"/>
  <c r="E47"/>
  <c r="D46"/>
  <c r="F45"/>
  <c r="E45"/>
  <c r="D44"/>
  <c r="C43"/>
  <c r="F27"/>
  <c r="E27"/>
  <c r="D26"/>
  <c r="F25"/>
  <c r="F24"/>
  <c r="E25"/>
  <c r="E24"/>
  <c r="D23"/>
  <c r="C22"/>
  <c r="F21"/>
  <c r="E21"/>
  <c r="D20"/>
  <c r="C19"/>
  <c r="F18"/>
  <c r="E18"/>
  <c r="D17"/>
  <c r="F15"/>
  <c r="E15"/>
  <c r="D14"/>
  <c r="C13"/>
  <c r="G19"/>
  <c r="G16"/>
  <c r="G13"/>
  <c r="G363" i="50" l="1"/>
  <c r="F261" i="48"/>
  <c r="F465"/>
  <c r="F519"/>
  <c r="F413"/>
  <c r="F210"/>
  <c r="F105"/>
  <c r="F57"/>
  <c r="C121" i="54"/>
  <c r="F120" i="51"/>
  <c r="F631" i="48"/>
  <c r="G120" i="51"/>
  <c r="F121"/>
  <c r="F1267" i="48"/>
  <c r="F1319"/>
  <c r="F1487"/>
  <c r="F1591"/>
  <c r="F1538"/>
  <c r="F1109"/>
  <c r="F1054"/>
  <c r="F901"/>
  <c r="F953"/>
  <c r="F1004"/>
  <c r="F843"/>
  <c r="F795"/>
  <c r="F688"/>
  <c r="F742"/>
  <c r="F578"/>
  <c r="F567"/>
  <c r="F363"/>
  <c r="F311"/>
  <c r="F160"/>
  <c r="F12"/>
  <c r="E173" i="22"/>
  <c r="Q124" i="47"/>
  <c r="P122"/>
  <c r="T120"/>
  <c r="O118"/>
  <c r="N118"/>
  <c r="M118"/>
  <c r="L118"/>
  <c r="K118"/>
  <c r="J118"/>
  <c r="I118"/>
  <c r="H118"/>
  <c r="G118"/>
  <c r="F118"/>
  <c r="E118"/>
  <c r="D118"/>
  <c r="C118"/>
  <c r="P117"/>
  <c r="W116"/>
  <c r="P116"/>
  <c r="Q116"/>
  <c r="U111"/>
  <c r="W111"/>
  <c r="P111"/>
  <c r="V109"/>
  <c r="U109"/>
  <c r="W109"/>
  <c r="P109"/>
  <c r="P108"/>
  <c r="P107"/>
  <c r="P106"/>
  <c r="V105"/>
  <c r="U105"/>
  <c r="T105"/>
  <c r="P105"/>
  <c r="P101"/>
  <c r="P100"/>
  <c r="P99"/>
  <c r="P98"/>
  <c r="P97"/>
  <c r="P96"/>
  <c r="P95"/>
  <c r="U94"/>
  <c r="T94"/>
  <c r="P94"/>
  <c r="Q94" s="1"/>
  <c r="P92"/>
  <c r="P91"/>
  <c r="P90"/>
  <c r="P89"/>
  <c r="P88"/>
  <c r="P87"/>
  <c r="P86"/>
  <c r="P85"/>
  <c r="V84"/>
  <c r="U84"/>
  <c r="T84"/>
  <c r="P84"/>
  <c r="Q84" s="1"/>
  <c r="W83"/>
  <c r="P83"/>
  <c r="W82"/>
  <c r="P82"/>
  <c r="Q82" s="1"/>
  <c r="X82" s="1"/>
  <c r="P81"/>
  <c r="P80"/>
  <c r="P79"/>
  <c r="T78"/>
  <c r="W78" s="1"/>
  <c r="P78"/>
  <c r="W77"/>
  <c r="P77"/>
  <c r="Q77" s="1"/>
  <c r="X77" s="1"/>
  <c r="P76"/>
  <c r="P75"/>
  <c r="P74"/>
  <c r="P73"/>
  <c r="T72"/>
  <c r="W72" s="1"/>
  <c r="P72"/>
  <c r="Q72" s="1"/>
  <c r="X72" s="1"/>
  <c r="V66"/>
  <c r="U66"/>
  <c r="T66"/>
  <c r="P66"/>
  <c r="V63"/>
  <c r="U63"/>
  <c r="W63" s="1"/>
  <c r="P63"/>
  <c r="V61"/>
  <c r="U61"/>
  <c r="W61" s="1"/>
  <c r="P61"/>
  <c r="W60"/>
  <c r="P60"/>
  <c r="Q60"/>
  <c r="X60" s="1"/>
  <c r="V52"/>
  <c r="U52"/>
  <c r="W52" s="1"/>
  <c r="P52"/>
  <c r="Q52" s="1"/>
  <c r="V49"/>
  <c r="U49"/>
  <c r="W49"/>
  <c r="P49"/>
  <c r="Q49"/>
  <c r="U43"/>
  <c r="T43"/>
  <c r="W43" s="1"/>
  <c r="P43"/>
  <c r="Q43"/>
  <c r="W42"/>
  <c r="P42"/>
  <c r="Q42" s="1"/>
  <c r="X42" s="1"/>
  <c r="V40"/>
  <c r="U40"/>
  <c r="W40" s="1"/>
  <c r="P40"/>
  <c r="Q40" s="1"/>
  <c r="V31"/>
  <c r="U31"/>
  <c r="T31"/>
  <c r="P31"/>
  <c r="Q31" s="1"/>
  <c r="W30"/>
  <c r="P30"/>
  <c r="Q30"/>
  <c r="X30" s="1"/>
  <c r="W29"/>
  <c r="P29"/>
  <c r="Q29" s="1"/>
  <c r="X29" s="1"/>
  <c r="W28"/>
  <c r="P28"/>
  <c r="Q28" s="1"/>
  <c r="X28" s="1"/>
  <c r="W27"/>
  <c r="P27"/>
  <c r="Q27" s="1"/>
  <c r="W26"/>
  <c r="P26"/>
  <c r="Q26"/>
  <c r="W25"/>
  <c r="P25"/>
  <c r="Q25" s="1"/>
  <c r="X25" s="1"/>
  <c r="W24"/>
  <c r="P24"/>
  <c r="Q24" s="1"/>
  <c r="X24" s="1"/>
  <c r="V20"/>
  <c r="U20"/>
  <c r="P20"/>
  <c r="Q20" s="1"/>
  <c r="X20" s="1"/>
  <c r="U19"/>
  <c r="W19" s="1"/>
  <c r="P19"/>
  <c r="Q19" s="1"/>
  <c r="X19" s="1"/>
  <c r="V17"/>
  <c r="U17"/>
  <c r="W17" s="1"/>
  <c r="P17"/>
  <c r="Q17" s="1"/>
  <c r="V14"/>
  <c r="U14"/>
  <c r="W14" s="1"/>
  <c r="P14"/>
  <c r="Q14" s="1"/>
  <c r="X14" s="1"/>
  <c r="V11"/>
  <c r="U11"/>
  <c r="W11"/>
  <c r="P11"/>
  <c r="C120" i="45"/>
  <c r="C10"/>
  <c r="C13"/>
  <c r="C16"/>
  <c r="C19"/>
  <c r="C110"/>
  <c r="D108"/>
  <c r="C108"/>
  <c r="D104"/>
  <c r="C104"/>
  <c r="C93"/>
  <c r="D83"/>
  <c r="C83"/>
  <c r="D65"/>
  <c r="C65"/>
  <c r="D62"/>
  <c r="C62"/>
  <c r="D60"/>
  <c r="C60"/>
  <c r="D51"/>
  <c r="C51"/>
  <c r="D48"/>
  <c r="C48"/>
  <c r="C42"/>
  <c r="D39"/>
  <c r="C39"/>
  <c r="D30"/>
  <c r="C30"/>
  <c r="D19"/>
  <c r="D16"/>
  <c r="D13"/>
  <c r="D10"/>
  <c r="BA163" i="22"/>
  <c r="BA159"/>
  <c r="BE159" s="1"/>
  <c r="BA103"/>
  <c r="BA101"/>
  <c r="BA92"/>
  <c r="BE92" s="1"/>
  <c r="BA89"/>
  <c r="BA59"/>
  <c r="BA49"/>
  <c r="BA31"/>
  <c r="BE31" s="1"/>
  <c r="BA24"/>
  <c r="AZ163"/>
  <c r="BE163" s="1"/>
  <c r="AZ137"/>
  <c r="BE137" s="1"/>
  <c r="AZ106"/>
  <c r="BE106" s="1"/>
  <c r="AZ103"/>
  <c r="BE103" s="1"/>
  <c r="AZ101"/>
  <c r="BE101" s="1"/>
  <c r="AZ89"/>
  <c r="BE89" s="1"/>
  <c r="AZ76"/>
  <c r="BE76" s="1"/>
  <c r="AZ59"/>
  <c r="BE59" s="1"/>
  <c r="AZ49"/>
  <c r="BE49" s="1"/>
  <c r="AZ30"/>
  <c r="AZ24"/>
  <c r="BE24" s="1"/>
  <c r="AZ19"/>
  <c r="BE19" s="1"/>
  <c r="AZ13"/>
  <c r="BE13" s="1"/>
  <c r="X26" i="47"/>
  <c r="X49"/>
  <c r="W66"/>
  <c r="X116"/>
  <c r="W94"/>
  <c r="P119"/>
  <c r="T118"/>
  <c r="W105"/>
  <c r="V118"/>
  <c r="Q61"/>
  <c r="Q63"/>
  <c r="X63" s="1"/>
  <c r="Q66"/>
  <c r="X66" s="1"/>
  <c r="Q78"/>
  <c r="Q83"/>
  <c r="X83"/>
  <c r="W84"/>
  <c r="Q105"/>
  <c r="Q109"/>
  <c r="X109" s="1"/>
  <c r="Q111"/>
  <c r="X111" s="1"/>
  <c r="Q11"/>
  <c r="W20"/>
  <c r="X120"/>
  <c r="X105"/>
  <c r="Q120"/>
  <c r="E117" i="45"/>
  <c r="E53" i="52"/>
  <c r="L46" i="32"/>
  <c r="L45"/>
  <c r="L44"/>
  <c r="L43"/>
  <c r="L42"/>
  <c r="L41"/>
  <c r="L40"/>
  <c r="L39"/>
  <c r="L38"/>
  <c r="L37"/>
  <c r="L36"/>
  <c r="L35"/>
  <c r="L34"/>
  <c r="L33"/>
  <c r="L32"/>
  <c r="L31"/>
  <c r="L30"/>
  <c r="L29"/>
  <c r="L28"/>
  <c r="L27"/>
  <c r="L26"/>
  <c r="L25"/>
  <c r="L24"/>
  <c r="L23"/>
  <c r="L22"/>
  <c r="L21"/>
  <c r="L20"/>
  <c r="L19"/>
  <c r="L18"/>
  <c r="L17"/>
  <c r="L16"/>
  <c r="L15"/>
  <c r="L14"/>
  <c r="K46"/>
  <c r="K45"/>
  <c r="K44"/>
  <c r="K43"/>
  <c r="K42"/>
  <c r="K41"/>
  <c r="K40"/>
  <c r="K39"/>
  <c r="K38"/>
  <c r="K37"/>
  <c r="K36"/>
  <c r="K35"/>
  <c r="K34"/>
  <c r="K33"/>
  <c r="K32"/>
  <c r="K31"/>
  <c r="K30"/>
  <c r="K29"/>
  <c r="K28"/>
  <c r="K27"/>
  <c r="K26"/>
  <c r="K25"/>
  <c r="K24"/>
  <c r="K23"/>
  <c r="K22"/>
  <c r="K21"/>
  <c r="K20"/>
  <c r="K19"/>
  <c r="K18"/>
  <c r="K17"/>
  <c r="K16"/>
  <c r="K15"/>
  <c r="K14"/>
  <c r="J46"/>
  <c r="J45"/>
  <c r="J44"/>
  <c r="J43"/>
  <c r="J42"/>
  <c r="J41"/>
  <c r="J40"/>
  <c r="J39"/>
  <c r="J38"/>
  <c r="J37"/>
  <c r="J36"/>
  <c r="J35"/>
  <c r="J34"/>
  <c r="J33"/>
  <c r="J32"/>
  <c r="J31"/>
  <c r="J30"/>
  <c r="J29"/>
  <c r="J28"/>
  <c r="J27"/>
  <c r="J26"/>
  <c r="J25"/>
  <c r="J24"/>
  <c r="J23"/>
  <c r="J22"/>
  <c r="J21"/>
  <c r="J20"/>
  <c r="J19"/>
  <c r="J18"/>
  <c r="J17"/>
  <c r="J16"/>
  <c r="J15"/>
  <c r="J14"/>
  <c r="I46"/>
  <c r="I45"/>
  <c r="I44"/>
  <c r="I43"/>
  <c r="I42"/>
  <c r="I41"/>
  <c r="I40"/>
  <c r="I39"/>
  <c r="I38"/>
  <c r="I37"/>
  <c r="I36"/>
  <c r="I35"/>
  <c r="I34"/>
  <c r="I33"/>
  <c r="I32"/>
  <c r="I31"/>
  <c r="I30"/>
  <c r="I29"/>
  <c r="I28"/>
  <c r="I27"/>
  <c r="I26"/>
  <c r="I25"/>
  <c r="I24"/>
  <c r="I23"/>
  <c r="I22"/>
  <c r="I21"/>
  <c r="I20"/>
  <c r="I19"/>
  <c r="I18"/>
  <c r="I17"/>
  <c r="I16"/>
  <c r="I15"/>
  <c r="I14"/>
  <c r="H34"/>
  <c r="H35"/>
  <c r="H36"/>
  <c r="H37"/>
  <c r="H38"/>
  <c r="H39"/>
  <c r="H40"/>
  <c r="H41"/>
  <c r="H42"/>
  <c r="H43"/>
  <c r="H44"/>
  <c r="H45"/>
  <c r="H46"/>
  <c r="H14"/>
  <c r="H33"/>
  <c r="H32"/>
  <c r="H31"/>
  <c r="H30"/>
  <c r="H29"/>
  <c r="H28"/>
  <c r="H27"/>
  <c r="H26"/>
  <c r="H25"/>
  <c r="H24"/>
  <c r="H23"/>
  <c r="H22"/>
  <c r="H21"/>
  <c r="H20"/>
  <c r="H19"/>
  <c r="H18"/>
  <c r="H17"/>
  <c r="H16"/>
  <c r="H15"/>
  <c r="G46"/>
  <c r="G45"/>
  <c r="G44"/>
  <c r="G43"/>
  <c r="G42"/>
  <c r="G41"/>
  <c r="G40"/>
  <c r="G39"/>
  <c r="G38"/>
  <c r="G37"/>
  <c r="G36"/>
  <c r="G35"/>
  <c r="G34"/>
  <c r="G33"/>
  <c r="G32"/>
  <c r="G31"/>
  <c r="G30"/>
  <c r="G29"/>
  <c r="G28"/>
  <c r="G27"/>
  <c r="G26"/>
  <c r="G25"/>
  <c r="G24"/>
  <c r="G23"/>
  <c r="G22"/>
  <c r="G21"/>
  <c r="G20"/>
  <c r="G19"/>
  <c r="G18"/>
  <c r="G17"/>
  <c r="G16"/>
  <c r="G15"/>
  <c r="G14"/>
  <c r="F46"/>
  <c r="F45"/>
  <c r="F44"/>
  <c r="F43"/>
  <c r="F42"/>
  <c r="F41"/>
  <c r="F40"/>
  <c r="F39"/>
  <c r="F38"/>
  <c r="F37"/>
  <c r="F36"/>
  <c r="F35"/>
  <c r="F34"/>
  <c r="F33"/>
  <c r="F32"/>
  <c r="F31"/>
  <c r="F30"/>
  <c r="F29"/>
  <c r="F28"/>
  <c r="F27"/>
  <c r="F26"/>
  <c r="F25"/>
  <c r="F24"/>
  <c r="F23"/>
  <c r="F22"/>
  <c r="F21"/>
  <c r="F20"/>
  <c r="F19"/>
  <c r="F18"/>
  <c r="F17"/>
  <c r="F16"/>
  <c r="F15"/>
  <c r="F14"/>
  <c r="E46"/>
  <c r="E45"/>
  <c r="E44"/>
  <c r="E43"/>
  <c r="E42"/>
  <c r="E41"/>
  <c r="E40"/>
  <c r="E39"/>
  <c r="E38"/>
  <c r="E37"/>
  <c r="E36"/>
  <c r="E35"/>
  <c r="E34"/>
  <c r="E33"/>
  <c r="E32"/>
  <c r="E31"/>
  <c r="E30"/>
  <c r="E29"/>
  <c r="E28"/>
  <c r="E27"/>
  <c r="E26"/>
  <c r="E25"/>
  <c r="E24"/>
  <c r="E23"/>
  <c r="E22"/>
  <c r="E21"/>
  <c r="E20"/>
  <c r="E19"/>
  <c r="E18"/>
  <c r="E17"/>
  <c r="E16"/>
  <c r="E15"/>
  <c r="E14"/>
  <c r="D46"/>
  <c r="D45"/>
  <c r="D44"/>
  <c r="D43"/>
  <c r="D42"/>
  <c r="D41"/>
  <c r="D40"/>
  <c r="D39"/>
  <c r="D38"/>
  <c r="D37"/>
  <c r="D36"/>
  <c r="D35"/>
  <c r="D34"/>
  <c r="D33"/>
  <c r="D32"/>
  <c r="D31"/>
  <c r="D30"/>
  <c r="D29"/>
  <c r="D28"/>
  <c r="D27"/>
  <c r="D26"/>
  <c r="D25"/>
  <c r="D24"/>
  <c r="D23"/>
  <c r="D22"/>
  <c r="D21"/>
  <c r="D20"/>
  <c r="D19"/>
  <c r="D18"/>
  <c r="D17"/>
  <c r="D16"/>
  <c r="D15"/>
  <c r="D14"/>
  <c r="C46"/>
  <c r="C45"/>
  <c r="C44"/>
  <c r="C43"/>
  <c r="C42"/>
  <c r="C41"/>
  <c r="C40"/>
  <c r="C39"/>
  <c r="C38"/>
  <c r="C37"/>
  <c r="C36"/>
  <c r="C35"/>
  <c r="C34"/>
  <c r="C33"/>
  <c r="C32"/>
  <c r="C31"/>
  <c r="C30"/>
  <c r="C29"/>
  <c r="C28"/>
  <c r="C27"/>
  <c r="C26"/>
  <c r="C25"/>
  <c r="C24"/>
  <c r="C23"/>
  <c r="C22"/>
  <c r="C21"/>
  <c r="C20"/>
  <c r="C19"/>
  <c r="C18"/>
  <c r="C17"/>
  <c r="C16"/>
  <c r="C15"/>
  <c r="C14"/>
  <c r="J47" i="31"/>
  <c r="J46"/>
  <c r="J45"/>
  <c r="J44"/>
  <c r="J43"/>
  <c r="J42"/>
  <c r="J41"/>
  <c r="J40"/>
  <c r="J39"/>
  <c r="J38"/>
  <c r="J37"/>
  <c r="J36"/>
  <c r="J35"/>
  <c r="J34"/>
  <c r="J33"/>
  <c r="J32"/>
  <c r="J31"/>
  <c r="J30"/>
  <c r="J29"/>
  <c r="J28"/>
  <c r="J27"/>
  <c r="J26"/>
  <c r="J25"/>
  <c r="J24"/>
  <c r="J23"/>
  <c r="J22"/>
  <c r="J21"/>
  <c r="J20"/>
  <c r="J19"/>
  <c r="J18"/>
  <c r="J17"/>
  <c r="J16"/>
  <c r="J15"/>
  <c r="I47"/>
  <c r="I46"/>
  <c r="I45"/>
  <c r="I44"/>
  <c r="I43"/>
  <c r="I42"/>
  <c r="I41"/>
  <c r="I40"/>
  <c r="I39"/>
  <c r="I38"/>
  <c r="I37"/>
  <c r="I36"/>
  <c r="I35"/>
  <c r="I34"/>
  <c r="I33"/>
  <c r="I32"/>
  <c r="I31"/>
  <c r="I30"/>
  <c r="I29"/>
  <c r="I28"/>
  <c r="I27"/>
  <c r="I26"/>
  <c r="I25"/>
  <c r="I24"/>
  <c r="I23"/>
  <c r="I22"/>
  <c r="I21"/>
  <c r="I20"/>
  <c r="I19"/>
  <c r="I18"/>
  <c r="I17"/>
  <c r="I16"/>
  <c r="I15"/>
  <c r="H47"/>
  <c r="H46"/>
  <c r="H45"/>
  <c r="H44"/>
  <c r="H43"/>
  <c r="H42"/>
  <c r="H41"/>
  <c r="H40"/>
  <c r="H39"/>
  <c r="H38"/>
  <c r="H37"/>
  <c r="H36"/>
  <c r="H35"/>
  <c r="H34"/>
  <c r="H33"/>
  <c r="H32"/>
  <c r="H31"/>
  <c r="H30"/>
  <c r="H29"/>
  <c r="H28"/>
  <c r="H27"/>
  <c r="H26"/>
  <c r="H25"/>
  <c r="H24"/>
  <c r="H23"/>
  <c r="H22"/>
  <c r="H21"/>
  <c r="H20"/>
  <c r="H19"/>
  <c r="H18"/>
  <c r="H17"/>
  <c r="H16"/>
  <c r="H15"/>
  <c r="E47"/>
  <c r="E46"/>
  <c r="E45"/>
  <c r="E44"/>
  <c r="E43"/>
  <c r="E42"/>
  <c r="E41"/>
  <c r="E40"/>
  <c r="E39"/>
  <c r="E38"/>
  <c r="E37"/>
  <c r="E36"/>
  <c r="E35"/>
  <c r="E34"/>
  <c r="E33"/>
  <c r="E32"/>
  <c r="E31"/>
  <c r="E30"/>
  <c r="E29"/>
  <c r="E28"/>
  <c r="E27"/>
  <c r="E26"/>
  <c r="E25"/>
  <c r="E24"/>
  <c r="E23"/>
  <c r="E22"/>
  <c r="E21"/>
  <c r="E20"/>
  <c r="E19"/>
  <c r="E18"/>
  <c r="E17"/>
  <c r="E16"/>
  <c r="E15"/>
  <c r="D47"/>
  <c r="D46"/>
  <c r="D45"/>
  <c r="D44"/>
  <c r="D43"/>
  <c r="D42"/>
  <c r="D41"/>
  <c r="D40"/>
  <c r="D39"/>
  <c r="D38"/>
  <c r="D37"/>
  <c r="D36"/>
  <c r="D35"/>
  <c r="D34"/>
  <c r="D33"/>
  <c r="D32"/>
  <c r="D31"/>
  <c r="D30"/>
  <c r="D29"/>
  <c r="D28"/>
  <c r="D27"/>
  <c r="D26"/>
  <c r="D25"/>
  <c r="D24"/>
  <c r="D23"/>
  <c r="D22"/>
  <c r="D21"/>
  <c r="D20"/>
  <c r="D19"/>
  <c r="D18"/>
  <c r="D17"/>
  <c r="D16"/>
  <c r="D15"/>
  <c r="C47"/>
  <c r="C46"/>
  <c r="C45"/>
  <c r="C44"/>
  <c r="C43"/>
  <c r="C42"/>
  <c r="C41"/>
  <c r="C40"/>
  <c r="C39"/>
  <c r="C38"/>
  <c r="C37"/>
  <c r="C36"/>
  <c r="C35"/>
  <c r="C34"/>
  <c r="C33"/>
  <c r="C32"/>
  <c r="C31"/>
  <c r="C30"/>
  <c r="C29"/>
  <c r="C28"/>
  <c r="C27"/>
  <c r="C26"/>
  <c r="C25"/>
  <c r="C24"/>
  <c r="C23"/>
  <c r="C22"/>
  <c r="C21"/>
  <c r="C20"/>
  <c r="C19"/>
  <c r="C18"/>
  <c r="C17"/>
  <c r="C16"/>
  <c r="C15"/>
  <c r="O44" i="29"/>
  <c r="O43"/>
  <c r="O42"/>
  <c r="O41"/>
  <c r="O40"/>
  <c r="O39"/>
  <c r="O38"/>
  <c r="O37"/>
  <c r="O36"/>
  <c r="O35"/>
  <c r="O34"/>
  <c r="O33"/>
  <c r="O32"/>
  <c r="O31"/>
  <c r="O30"/>
  <c r="O29"/>
  <c r="O28"/>
  <c r="O27"/>
  <c r="O26"/>
  <c r="O25"/>
  <c r="O24"/>
  <c r="O23"/>
  <c r="O22"/>
  <c r="O21"/>
  <c r="O20"/>
  <c r="O19"/>
  <c r="O18"/>
  <c r="O17"/>
  <c r="O16"/>
  <c r="O15"/>
  <c r="O14"/>
  <c r="O13"/>
  <c r="O12"/>
  <c r="M44"/>
  <c r="M43"/>
  <c r="M42"/>
  <c r="M41"/>
  <c r="M40"/>
  <c r="M39"/>
  <c r="M38"/>
  <c r="M37"/>
  <c r="M36"/>
  <c r="M35"/>
  <c r="M34"/>
  <c r="M33"/>
  <c r="M32"/>
  <c r="M31"/>
  <c r="M30"/>
  <c r="M29"/>
  <c r="M28"/>
  <c r="M27"/>
  <c r="M26"/>
  <c r="M25"/>
  <c r="M24"/>
  <c r="M23"/>
  <c r="M22"/>
  <c r="M21"/>
  <c r="M20"/>
  <c r="M19"/>
  <c r="M18"/>
  <c r="M17"/>
  <c r="M16"/>
  <c r="M15"/>
  <c r="M14"/>
  <c r="M13"/>
  <c r="M12"/>
  <c r="L44"/>
  <c r="L43"/>
  <c r="L42"/>
  <c r="L41"/>
  <c r="L40"/>
  <c r="L39"/>
  <c r="L38"/>
  <c r="L37"/>
  <c r="L36"/>
  <c r="L35"/>
  <c r="L34"/>
  <c r="L33"/>
  <c r="L32"/>
  <c r="L31"/>
  <c r="L30"/>
  <c r="L29"/>
  <c r="L28"/>
  <c r="L27"/>
  <c r="L26"/>
  <c r="L25"/>
  <c r="L24"/>
  <c r="L23"/>
  <c r="L22"/>
  <c r="L21"/>
  <c r="L20"/>
  <c r="L19"/>
  <c r="L18"/>
  <c r="L17"/>
  <c r="L16"/>
  <c r="L15"/>
  <c r="L14"/>
  <c r="L13"/>
  <c r="L12"/>
  <c r="K44"/>
  <c r="K43"/>
  <c r="K42"/>
  <c r="K41"/>
  <c r="K40"/>
  <c r="K39"/>
  <c r="K38"/>
  <c r="K37"/>
  <c r="K36"/>
  <c r="K35"/>
  <c r="K34"/>
  <c r="K33"/>
  <c r="K32"/>
  <c r="K31"/>
  <c r="K30"/>
  <c r="K29"/>
  <c r="K28"/>
  <c r="K27"/>
  <c r="K26"/>
  <c r="K25"/>
  <c r="K24"/>
  <c r="K23"/>
  <c r="K22"/>
  <c r="K21"/>
  <c r="K20"/>
  <c r="K19"/>
  <c r="K18"/>
  <c r="K17"/>
  <c r="K16"/>
  <c r="K15"/>
  <c r="K14"/>
  <c r="K13"/>
  <c r="K12"/>
  <c r="J44"/>
  <c r="J43"/>
  <c r="J42"/>
  <c r="J41"/>
  <c r="J40"/>
  <c r="J39"/>
  <c r="J38"/>
  <c r="J37"/>
  <c r="J36"/>
  <c r="J35"/>
  <c r="J34"/>
  <c r="J33"/>
  <c r="J32"/>
  <c r="J31"/>
  <c r="J30"/>
  <c r="J29"/>
  <c r="J28"/>
  <c r="J27"/>
  <c r="J26"/>
  <c r="J25"/>
  <c r="J24"/>
  <c r="J23"/>
  <c r="J22"/>
  <c r="J21"/>
  <c r="J20"/>
  <c r="J19"/>
  <c r="J18"/>
  <c r="J17"/>
  <c r="J16"/>
  <c r="J15"/>
  <c r="J14"/>
  <c r="J13"/>
  <c r="J12"/>
  <c r="I44"/>
  <c r="I43"/>
  <c r="I42"/>
  <c r="I41"/>
  <c r="I40"/>
  <c r="I39"/>
  <c r="I38"/>
  <c r="I37"/>
  <c r="I36"/>
  <c r="I35"/>
  <c r="I34"/>
  <c r="I33"/>
  <c r="I32"/>
  <c r="I31"/>
  <c r="I30"/>
  <c r="I29"/>
  <c r="I28"/>
  <c r="I27"/>
  <c r="I26"/>
  <c r="I25"/>
  <c r="I24"/>
  <c r="I23"/>
  <c r="I22"/>
  <c r="I21"/>
  <c r="I20"/>
  <c r="I19"/>
  <c r="I18"/>
  <c r="I17"/>
  <c r="I16"/>
  <c r="I15"/>
  <c r="I14"/>
  <c r="I13"/>
  <c r="I12"/>
  <c r="H44"/>
  <c r="H43"/>
  <c r="H42"/>
  <c r="H41"/>
  <c r="H40"/>
  <c r="H39"/>
  <c r="H38"/>
  <c r="H37"/>
  <c r="H36"/>
  <c r="H35"/>
  <c r="H34"/>
  <c r="H33"/>
  <c r="H32"/>
  <c r="H31"/>
  <c r="H30"/>
  <c r="H29"/>
  <c r="H28"/>
  <c r="H27"/>
  <c r="H26"/>
  <c r="H25"/>
  <c r="H24"/>
  <c r="H23"/>
  <c r="H22"/>
  <c r="H21"/>
  <c r="H20"/>
  <c r="H19"/>
  <c r="H18"/>
  <c r="H17"/>
  <c r="H16"/>
  <c r="H15"/>
  <c r="H14"/>
  <c r="H13"/>
  <c r="H12"/>
  <c r="G44"/>
  <c r="G43"/>
  <c r="G42"/>
  <c r="G41"/>
  <c r="G40"/>
  <c r="G39"/>
  <c r="G38"/>
  <c r="G37"/>
  <c r="G36"/>
  <c r="G35"/>
  <c r="G34"/>
  <c r="G33"/>
  <c r="G32"/>
  <c r="G31"/>
  <c r="G30"/>
  <c r="G29"/>
  <c r="G28"/>
  <c r="G27"/>
  <c r="G26"/>
  <c r="G25"/>
  <c r="G24"/>
  <c r="G23"/>
  <c r="G22"/>
  <c r="G21"/>
  <c r="G20"/>
  <c r="G19"/>
  <c r="G18"/>
  <c r="G17"/>
  <c r="G16"/>
  <c r="G15"/>
  <c r="G14"/>
  <c r="G13"/>
  <c r="G12"/>
  <c r="F44"/>
  <c r="F43"/>
  <c r="F42"/>
  <c r="F41"/>
  <c r="F40"/>
  <c r="F39"/>
  <c r="F38"/>
  <c r="F37"/>
  <c r="F36"/>
  <c r="F35"/>
  <c r="F34"/>
  <c r="F33"/>
  <c r="F32"/>
  <c r="F31"/>
  <c r="F30"/>
  <c r="F29"/>
  <c r="F28"/>
  <c r="F27"/>
  <c r="F26"/>
  <c r="F25"/>
  <c r="F24"/>
  <c r="F23"/>
  <c r="F22"/>
  <c r="F21"/>
  <c r="F20"/>
  <c r="F19"/>
  <c r="F18"/>
  <c r="F17"/>
  <c r="F16"/>
  <c r="F15"/>
  <c r="F14"/>
  <c r="F13"/>
  <c r="F12"/>
  <c r="E44"/>
  <c r="E43"/>
  <c r="E42"/>
  <c r="E41"/>
  <c r="E40"/>
  <c r="E39"/>
  <c r="E38"/>
  <c r="E37"/>
  <c r="E36"/>
  <c r="E35"/>
  <c r="E34"/>
  <c r="E33"/>
  <c r="E32"/>
  <c r="E31"/>
  <c r="E30"/>
  <c r="E29"/>
  <c r="E28"/>
  <c r="E27"/>
  <c r="E26"/>
  <c r="E25"/>
  <c r="E24"/>
  <c r="E22"/>
  <c r="E23"/>
  <c r="E21"/>
  <c r="E20"/>
  <c r="E19"/>
  <c r="E18"/>
  <c r="E17"/>
  <c r="E16"/>
  <c r="E15"/>
  <c r="E14"/>
  <c r="E13"/>
  <c r="E12"/>
  <c r="D44"/>
  <c r="D43"/>
  <c r="D42"/>
  <c r="D41"/>
  <c r="D40"/>
  <c r="D39"/>
  <c r="D38"/>
  <c r="D37"/>
  <c r="D36"/>
  <c r="D35"/>
  <c r="D34"/>
  <c r="D33"/>
  <c r="D32"/>
  <c r="D31"/>
  <c r="D30"/>
  <c r="D29"/>
  <c r="D28"/>
  <c r="D27"/>
  <c r="D26"/>
  <c r="D25"/>
  <c r="D24"/>
  <c r="D23"/>
  <c r="D22"/>
  <c r="D21"/>
  <c r="D20"/>
  <c r="D19"/>
  <c r="D18"/>
  <c r="D17"/>
  <c r="D16"/>
  <c r="D15"/>
  <c r="D14"/>
  <c r="D13"/>
  <c r="D12"/>
  <c r="N45"/>
  <c r="C44"/>
  <c r="C43"/>
  <c r="C42"/>
  <c r="C41"/>
  <c r="C40"/>
  <c r="C39"/>
  <c r="C38"/>
  <c r="C37"/>
  <c r="C36"/>
  <c r="C35"/>
  <c r="C34"/>
  <c r="C33"/>
  <c r="C32"/>
  <c r="C31"/>
  <c r="C30"/>
  <c r="C29"/>
  <c r="C28"/>
  <c r="C27"/>
  <c r="C26"/>
  <c r="C25"/>
  <c r="C24"/>
  <c r="C23"/>
  <c r="C22"/>
  <c r="C21"/>
  <c r="C20"/>
  <c r="C19"/>
  <c r="C18"/>
  <c r="C17"/>
  <c r="C16"/>
  <c r="C15"/>
  <c r="C14"/>
  <c r="C13"/>
  <c r="C12"/>
  <c r="C44" i="28"/>
  <c r="C43"/>
  <c r="C42"/>
  <c r="C41"/>
  <c r="C40"/>
  <c r="C39"/>
  <c r="C38"/>
  <c r="C37"/>
  <c r="C36"/>
  <c r="C35"/>
  <c r="C34"/>
  <c r="C33"/>
  <c r="C32"/>
  <c r="C31"/>
  <c r="C30"/>
  <c r="C29"/>
  <c r="C28"/>
  <c r="C27"/>
  <c r="C26"/>
  <c r="C25"/>
  <c r="C24"/>
  <c r="C23"/>
  <c r="C22"/>
  <c r="C21"/>
  <c r="C20"/>
  <c r="C19"/>
  <c r="C18"/>
  <c r="C17"/>
  <c r="C16"/>
  <c r="C15"/>
  <c r="C14"/>
  <c r="C13"/>
  <c r="C12"/>
  <c r="D12" s="1"/>
  <c r="C44" i="26"/>
  <c r="C43"/>
  <c r="C42"/>
  <c r="C41"/>
  <c r="C40"/>
  <c r="C39"/>
  <c r="C38"/>
  <c r="C37"/>
  <c r="C36"/>
  <c r="C35"/>
  <c r="C34"/>
  <c r="C33"/>
  <c r="C32"/>
  <c r="C31"/>
  <c r="C30"/>
  <c r="C29"/>
  <c r="C28"/>
  <c r="C27"/>
  <c r="C26"/>
  <c r="C25"/>
  <c r="C24"/>
  <c r="C23"/>
  <c r="C22"/>
  <c r="C21"/>
  <c r="C20"/>
  <c r="C19"/>
  <c r="C18"/>
  <c r="C17"/>
  <c r="C16"/>
  <c r="C15"/>
  <c r="C14"/>
  <c r="C13"/>
  <c r="C12"/>
  <c r="D12" s="1"/>
  <c r="E6" i="25"/>
  <c r="C44" i="27"/>
  <c r="C43"/>
  <c r="C42"/>
  <c r="C41"/>
  <c r="C40"/>
  <c r="C39"/>
  <c r="C38"/>
  <c r="C37"/>
  <c r="C36"/>
  <c r="C35"/>
  <c r="C34"/>
  <c r="C33"/>
  <c r="C32"/>
  <c r="C31"/>
  <c r="C30"/>
  <c r="C29"/>
  <c r="C28"/>
  <c r="C27"/>
  <c r="C26"/>
  <c r="C24"/>
  <c r="C25"/>
  <c r="C23"/>
  <c r="C22"/>
  <c r="C21"/>
  <c r="C20"/>
  <c r="C19"/>
  <c r="C18"/>
  <c r="C17"/>
  <c r="C16"/>
  <c r="C15"/>
  <c r="C14"/>
  <c r="C13"/>
  <c r="C12"/>
  <c r="D12" s="1"/>
  <c r="D99" i="36"/>
  <c r="C99" i="37"/>
  <c r="D99" i="44"/>
  <c r="C99"/>
  <c r="D100" i="43"/>
  <c r="C100"/>
  <c r="D99" i="42"/>
  <c r="C99"/>
  <c r="D99" i="41"/>
  <c r="C99"/>
  <c r="D99" i="40"/>
  <c r="C99"/>
  <c r="D99" i="39"/>
  <c r="C99"/>
  <c r="D99" i="38"/>
  <c r="C99"/>
  <c r="D99" i="37"/>
  <c r="E99" i="36"/>
  <c r="C99"/>
  <c r="D99" i="35"/>
  <c r="C99"/>
  <c r="C99" i="34"/>
  <c r="R100" i="22"/>
  <c r="C45" i="24"/>
  <c r="C44"/>
  <c r="C43"/>
  <c r="C42"/>
  <c r="C41"/>
  <c r="C40"/>
  <c r="C39"/>
  <c r="C38"/>
  <c r="C37"/>
  <c r="C36"/>
  <c r="C35"/>
  <c r="C34"/>
  <c r="C33"/>
  <c r="C32"/>
  <c r="C31"/>
  <c r="C30"/>
  <c r="C29"/>
  <c r="C28"/>
  <c r="C27"/>
  <c r="C26"/>
  <c r="C25"/>
  <c r="C24"/>
  <c r="C23"/>
  <c r="C22"/>
  <c r="C21"/>
  <c r="C20"/>
  <c r="C19"/>
  <c r="C18"/>
  <c r="C17"/>
  <c r="C16"/>
  <c r="C15"/>
  <c r="C14"/>
  <c r="C13"/>
  <c r="D13" s="1"/>
  <c r="C64" i="33"/>
  <c r="D60"/>
  <c r="D55"/>
  <c r="D51"/>
  <c r="D47"/>
  <c r="D37"/>
  <c r="D28"/>
  <c r="D22"/>
  <c r="D14"/>
  <c r="D64" s="1"/>
  <c r="C33" i="30"/>
  <c r="D31"/>
  <c r="D28"/>
  <c r="D24"/>
  <c r="D22"/>
  <c r="D16"/>
  <c r="D13"/>
  <c r="D33"/>
  <c r="C45" i="23"/>
  <c r="D12"/>
  <c r="AY159" i="22"/>
  <c r="AY148"/>
  <c r="AY137"/>
  <c r="AY120"/>
  <c r="AY113"/>
  <c r="AY76"/>
  <c r="R171"/>
  <c r="M47" i="31" s="1"/>
  <c r="R165" i="22"/>
  <c r="M46" i="31" s="1"/>
  <c r="R163" i="22"/>
  <c r="M45" i="31" s="1"/>
  <c r="R159" i="22"/>
  <c r="M44" i="31" s="1"/>
  <c r="R148" i="22"/>
  <c r="M43" i="31" s="1"/>
  <c r="R137" i="22"/>
  <c r="M42" i="31" s="1"/>
  <c r="R127" i="22"/>
  <c r="M41" i="31" s="1"/>
  <c r="R124" i="22"/>
  <c r="R120"/>
  <c r="M39" i="31" s="1"/>
  <c r="R118" i="22"/>
  <c r="M38" i="31" s="1"/>
  <c r="R113" i="22"/>
  <c r="R106"/>
  <c r="M36" i="31" s="1"/>
  <c r="R103" i="22"/>
  <c r="M35" i="31" s="1"/>
  <c r="R101" i="22"/>
  <c r="M34" i="31" s="1"/>
  <c r="R92" i="22"/>
  <c r="M32" i="31" s="1"/>
  <c r="R89" i="22"/>
  <c r="M31" i="31" s="1"/>
  <c r="R76" i="22"/>
  <c r="M30" i="31" s="1"/>
  <c r="R71" i="22"/>
  <c r="M29" i="31" s="1"/>
  <c r="R59" i="22"/>
  <c r="M28" i="31" s="1"/>
  <c r="R49" i="22"/>
  <c r="R48"/>
  <c r="M26" i="31" s="1"/>
  <c r="R45" i="22"/>
  <c r="M25" i="31" s="1"/>
  <c r="R43" i="22"/>
  <c r="R39"/>
  <c r="M23" i="31" s="1"/>
  <c r="R38" i="22"/>
  <c r="R37"/>
  <c r="M21" i="31" s="1"/>
  <c r="R36" i="22"/>
  <c r="M20" i="31" s="1"/>
  <c r="R31" i="22"/>
  <c r="M19" i="31" s="1"/>
  <c r="R30" i="22"/>
  <c r="M18" i="31" s="1"/>
  <c r="R24" i="22"/>
  <c r="M17" i="31" s="1"/>
  <c r="R19" i="22"/>
  <c r="M16" i="31" s="1"/>
  <c r="R13" i="22"/>
  <c r="AV179"/>
  <c r="AY175"/>
  <c r="AU13"/>
  <c r="AU177"/>
  <c r="AU171"/>
  <c r="AU165"/>
  <c r="AU163"/>
  <c r="AU162"/>
  <c r="AU161"/>
  <c r="AU160"/>
  <c r="AU159"/>
  <c r="AU155"/>
  <c r="AU154"/>
  <c r="AU153"/>
  <c r="AU152"/>
  <c r="AU151"/>
  <c r="AU150"/>
  <c r="AU149"/>
  <c r="AU148"/>
  <c r="AU145"/>
  <c r="AU144"/>
  <c r="AU143"/>
  <c r="AU142"/>
  <c r="AU141"/>
  <c r="AU140"/>
  <c r="AU139"/>
  <c r="AU138"/>
  <c r="AU137"/>
  <c r="AU127"/>
  <c r="AU124"/>
  <c r="AU123"/>
  <c r="AU122"/>
  <c r="AU121"/>
  <c r="AU120"/>
  <c r="AU118"/>
  <c r="AU117"/>
  <c r="AU116"/>
  <c r="AU115"/>
  <c r="AU114"/>
  <c r="AU113"/>
  <c r="AU106"/>
  <c r="AU103"/>
  <c r="AU101"/>
  <c r="AU100"/>
  <c r="AU92"/>
  <c r="AU89"/>
  <c r="AU76"/>
  <c r="AU71"/>
  <c r="AU59"/>
  <c r="AU49"/>
  <c r="AU48"/>
  <c r="AU45"/>
  <c r="AU43"/>
  <c r="AU39"/>
  <c r="AU38"/>
  <c r="AU37"/>
  <c r="AU36"/>
  <c r="AU31"/>
  <c r="AU30"/>
  <c r="AU24"/>
  <c r="AU19"/>
  <c r="AE98"/>
  <c r="AE97"/>
  <c r="AE96"/>
  <c r="AE95"/>
  <c r="AE94"/>
  <c r="AE93"/>
  <c r="J173"/>
  <c r="E26" i="52"/>
  <c r="E28"/>
  <c r="E27" s="1"/>
  <c r="E32"/>
  <c r="E31" s="1"/>
  <c r="P173" i="22"/>
  <c r="E34" i="52" s="1"/>
  <c r="E33" s="1"/>
  <c r="Q173" i="22"/>
  <c r="E36" i="52" s="1"/>
  <c r="E35" s="1"/>
  <c r="AT173" i="22"/>
  <c r="E54" i="52" s="1"/>
  <c r="E52"/>
  <c r="E50"/>
  <c r="E49"/>
  <c r="E47"/>
  <c r="E46"/>
  <c r="E44"/>
  <c r="AL173" i="22"/>
  <c r="E43" i="52" s="1"/>
  <c r="AK173" i="22"/>
  <c r="AJ173"/>
  <c r="AI173"/>
  <c r="E40" i="52" s="1"/>
  <c r="AH173" i="22"/>
  <c r="AD173"/>
  <c r="E71" i="52" s="1"/>
  <c r="AC173" i="22"/>
  <c r="E70" i="52" s="1"/>
  <c r="AB173" i="22"/>
  <c r="AA173"/>
  <c r="E67" i="52" s="1"/>
  <c r="Z173" i="22"/>
  <c r="E66" i="52" s="1"/>
  <c r="Y173" i="22"/>
  <c r="E65" i="52" s="1"/>
  <c r="E63"/>
  <c r="E62" s="1"/>
  <c r="W173" i="22"/>
  <c r="E61" i="52" s="1"/>
  <c r="E60" s="1"/>
  <c r="V173" i="22"/>
  <c r="E59" i="52" s="1"/>
  <c r="E58" s="1"/>
  <c r="G173" i="22"/>
  <c r="E22" i="52" s="1"/>
  <c r="E21" s="1"/>
  <c r="E20" s="1"/>
  <c r="F173" i="22"/>
  <c r="E19" i="52" s="1"/>
  <c r="E18" s="1"/>
  <c r="E17" s="1"/>
  <c r="D173" i="22"/>
  <c r="C173"/>
  <c r="E10" i="52" s="1"/>
  <c r="E9" s="1"/>
  <c r="E8" s="1"/>
  <c r="AW108" i="21"/>
  <c r="Q106"/>
  <c r="AU102"/>
  <c r="AT102"/>
  <c r="AS102"/>
  <c r="AR102"/>
  <c r="AQ102"/>
  <c r="AP102"/>
  <c r="AO102"/>
  <c r="AN102"/>
  <c r="AM102"/>
  <c r="AL102"/>
  <c r="AK102"/>
  <c r="AJ102"/>
  <c r="AI102"/>
  <c r="AH102"/>
  <c r="AG102"/>
  <c r="AF102"/>
  <c r="AC102"/>
  <c r="AB102"/>
  <c r="AA102"/>
  <c r="Z102"/>
  <c r="Y102"/>
  <c r="X102"/>
  <c r="W102"/>
  <c r="V102"/>
  <c r="U102"/>
  <c r="T102"/>
  <c r="S102"/>
  <c r="R102"/>
  <c r="P102"/>
  <c r="O102"/>
  <c r="N102"/>
  <c r="M102"/>
  <c r="L102"/>
  <c r="K102"/>
  <c r="J102"/>
  <c r="I102"/>
  <c r="H102"/>
  <c r="G102"/>
  <c r="F102"/>
  <c r="E102"/>
  <c r="D102"/>
  <c r="AX99"/>
  <c r="AX98"/>
  <c r="AX97"/>
  <c r="AX90"/>
  <c r="AX89"/>
  <c r="AX88"/>
  <c r="AX58"/>
  <c r="AX57"/>
  <c r="AX56"/>
  <c r="AX55"/>
  <c r="AX42"/>
  <c r="AX41"/>
  <c r="AX40"/>
  <c r="AX39"/>
  <c r="AX38"/>
  <c r="AX34"/>
  <c r="AX33"/>
  <c r="AX32"/>
  <c r="AX31"/>
  <c r="AX30"/>
  <c r="AX29"/>
  <c r="AX28"/>
  <c r="AX19"/>
  <c r="AX18"/>
  <c r="AX17"/>
  <c r="AW106"/>
  <c r="AD104"/>
  <c r="AW101"/>
  <c r="AX101" s="1"/>
  <c r="AV100"/>
  <c r="AW100" s="1"/>
  <c r="AE100"/>
  <c r="Q100"/>
  <c r="AV96"/>
  <c r="AW96" s="1"/>
  <c r="AE96"/>
  <c r="Q96"/>
  <c r="AX96" s="1"/>
  <c r="AW95"/>
  <c r="AE95"/>
  <c r="AX95" s="1"/>
  <c r="Q95"/>
  <c r="AW94"/>
  <c r="AX94" s="1"/>
  <c r="AW93"/>
  <c r="AX93" s="1"/>
  <c r="AW92"/>
  <c r="AX92" s="1"/>
  <c r="AW91"/>
  <c r="AD91"/>
  <c r="AE91" s="1"/>
  <c r="Q91"/>
  <c r="AW87"/>
  <c r="AX87"/>
  <c r="AW86"/>
  <c r="AX86"/>
  <c r="AW85"/>
  <c r="AX85"/>
  <c r="AW84"/>
  <c r="AX84"/>
  <c r="AW83"/>
  <c r="AX83"/>
  <c r="AW82"/>
  <c r="AX82"/>
  <c r="AW81"/>
  <c r="AX81"/>
  <c r="AV80"/>
  <c r="AW80"/>
  <c r="AD80"/>
  <c r="AE80"/>
  <c r="Q80"/>
  <c r="AW79"/>
  <c r="AX79" s="1"/>
  <c r="AW78"/>
  <c r="AX78" s="1"/>
  <c r="AW77"/>
  <c r="AX77" s="1"/>
  <c r="AW76"/>
  <c r="AX76" s="1"/>
  <c r="AW75"/>
  <c r="AX75" s="1"/>
  <c r="AW74"/>
  <c r="AX74" s="1"/>
  <c r="AW73"/>
  <c r="AX73" s="1"/>
  <c r="AW72"/>
  <c r="AX72" s="1"/>
  <c r="AW71"/>
  <c r="AD71"/>
  <c r="AE71" s="1"/>
  <c r="Q71"/>
  <c r="AW70"/>
  <c r="AE70"/>
  <c r="Q70"/>
  <c r="AW69"/>
  <c r="AE69"/>
  <c r="Q69"/>
  <c r="AX69" s="1"/>
  <c r="AW68"/>
  <c r="AX68" s="1"/>
  <c r="AW67"/>
  <c r="AX67" s="1"/>
  <c r="AW66"/>
  <c r="AX66" s="1"/>
  <c r="AW65"/>
  <c r="AD65"/>
  <c r="AE65"/>
  <c r="Q65"/>
  <c r="AW64"/>
  <c r="AE64"/>
  <c r="Q64"/>
  <c r="AW63"/>
  <c r="AX63" s="1"/>
  <c r="AW62"/>
  <c r="AX62" s="1"/>
  <c r="AW61"/>
  <c r="AX61" s="1"/>
  <c r="AW60"/>
  <c r="AX60" s="1"/>
  <c r="AW59"/>
  <c r="AD59"/>
  <c r="AE59" s="1"/>
  <c r="Q59"/>
  <c r="AV54"/>
  <c r="AW54"/>
  <c r="AD54"/>
  <c r="AE54"/>
  <c r="Q54"/>
  <c r="AW53"/>
  <c r="AE53"/>
  <c r="Q53"/>
  <c r="AX53" s="1"/>
  <c r="AW52"/>
  <c r="AE52"/>
  <c r="Q52"/>
  <c r="AW51"/>
  <c r="AE51"/>
  <c r="Q51"/>
  <c r="AX51" s="1"/>
  <c r="AE50"/>
  <c r="AX50" s="1"/>
  <c r="AE49"/>
  <c r="AX49" s="1"/>
  <c r="AE48"/>
  <c r="AX48" s="1"/>
  <c r="AE47"/>
  <c r="AX47" s="1"/>
  <c r="AE46"/>
  <c r="AX46" s="1"/>
  <c r="AE45"/>
  <c r="AX45" s="1"/>
  <c r="AV44"/>
  <c r="AW44" s="1"/>
  <c r="AE44"/>
  <c r="Q44"/>
  <c r="AW43"/>
  <c r="AE43"/>
  <c r="Q43"/>
  <c r="AW37"/>
  <c r="AD37"/>
  <c r="AE37" s="1"/>
  <c r="Q37"/>
  <c r="AW36"/>
  <c r="AE36"/>
  <c r="AX36" s="1"/>
  <c r="Q36"/>
  <c r="AW35"/>
  <c r="AE35"/>
  <c r="Q35"/>
  <c r="AX35" s="1"/>
  <c r="AW27"/>
  <c r="AD27"/>
  <c r="AE27" s="1"/>
  <c r="AX27" s="1"/>
  <c r="Q27"/>
  <c r="AW26"/>
  <c r="AE26"/>
  <c r="Q26"/>
  <c r="AX26" s="1"/>
  <c r="AW25"/>
  <c r="AE25"/>
  <c r="AX25" s="1"/>
  <c r="Q25"/>
  <c r="AW24"/>
  <c r="AE24"/>
  <c r="Q24"/>
  <c r="AX24" s="1"/>
  <c r="AW23"/>
  <c r="AE23"/>
  <c r="AX23" s="1"/>
  <c r="Q23"/>
  <c r="AW22"/>
  <c r="AE22"/>
  <c r="Q22"/>
  <c r="AX22" s="1"/>
  <c r="AW21"/>
  <c r="AE21"/>
  <c r="AX21" s="1"/>
  <c r="Q21"/>
  <c r="AW20"/>
  <c r="AE20"/>
  <c r="Q20"/>
  <c r="AX20" s="1"/>
  <c r="AV16"/>
  <c r="AW16" s="1"/>
  <c r="AE16"/>
  <c r="AX16" s="1"/>
  <c r="Q16"/>
  <c r="AW15"/>
  <c r="AE15"/>
  <c r="Q15"/>
  <c r="AX15" s="1"/>
  <c r="AW14"/>
  <c r="AE14"/>
  <c r="AX14" s="1"/>
  <c r="Q14"/>
  <c r="AW13"/>
  <c r="AE13"/>
  <c r="Q13"/>
  <c r="AX13" s="1"/>
  <c r="AW12"/>
  <c r="AE12"/>
  <c r="Q12"/>
  <c r="D99" i="34"/>
  <c r="E69" i="52" l="1"/>
  <c r="AD176" i="22"/>
  <c r="E25" i="52"/>
  <c r="Q176" i="22"/>
  <c r="BE176"/>
  <c r="BE173"/>
  <c r="BF173" s="1"/>
  <c r="F1700" i="48"/>
  <c r="M24" i="31"/>
  <c r="AV43" i="22"/>
  <c r="K465" i="48" s="1"/>
  <c r="L32" i="59"/>
  <c r="M291" i="50"/>
  <c r="AE102" i="21"/>
  <c r="AX37"/>
  <c r="AX59"/>
  <c r="AX91"/>
  <c r="C117" i="45"/>
  <c r="X27" i="47"/>
  <c r="W31"/>
  <c r="W118" s="1"/>
  <c r="X78"/>
  <c r="Q102" i="21"/>
  <c r="AW102"/>
  <c r="AX43"/>
  <c r="AX44"/>
  <c r="AX52"/>
  <c r="AX54"/>
  <c r="AX64"/>
  <c r="AX65"/>
  <c r="AX70"/>
  <c r="AX71"/>
  <c r="AX80"/>
  <c r="AX100"/>
  <c r="X11" i="47"/>
  <c r="X43"/>
  <c r="X61"/>
  <c r="X84"/>
  <c r="X94"/>
  <c r="E68" i="52"/>
  <c r="L44" i="59"/>
  <c r="M44" i="61"/>
  <c r="E16" i="52"/>
  <c r="E15" s="1"/>
  <c r="E14" s="1"/>
  <c r="E13"/>
  <c r="E12" s="1"/>
  <c r="E11" s="1"/>
  <c r="E64"/>
  <c r="L344" i="59"/>
  <c r="M334" i="61"/>
  <c r="L308" i="59"/>
  <c r="M298" i="61"/>
  <c r="M209"/>
  <c r="L219" i="59"/>
  <c r="M202" i="61"/>
  <c r="L212" i="59"/>
  <c r="M194" i="61"/>
  <c r="L204" i="59"/>
  <c r="M180" i="61"/>
  <c r="L190" i="59"/>
  <c r="M173" i="61"/>
  <c r="L183" i="59"/>
  <c r="H270" i="61"/>
  <c r="H280" i="59"/>
  <c r="L250" i="50"/>
  <c r="L270" i="61"/>
  <c r="K280" i="59"/>
  <c r="M46" i="61"/>
  <c r="L46" i="59"/>
  <c r="M32" i="61"/>
  <c r="M20"/>
  <c r="L20" i="59"/>
  <c r="F1708" i="48"/>
  <c r="AV101" i="22"/>
  <c r="AV118"/>
  <c r="AV159"/>
  <c r="C109" i="54" s="1"/>
  <c r="E109" s="1"/>
  <c r="AZ173" i="22"/>
  <c r="K1688" i="48"/>
  <c r="D117" i="45"/>
  <c r="H250" i="50"/>
  <c r="AV45" i="22"/>
  <c r="AV31"/>
  <c r="P23" i="29"/>
  <c r="M35" i="50"/>
  <c r="M297"/>
  <c r="C45" i="28"/>
  <c r="M23" i="50"/>
  <c r="M175"/>
  <c r="M197"/>
  <c r="M47"/>
  <c r="L19" i="31"/>
  <c r="P17" i="29"/>
  <c r="P16"/>
  <c r="P30"/>
  <c r="G45"/>
  <c r="I45"/>
  <c r="L35" i="31"/>
  <c r="L47"/>
  <c r="M18" i="32"/>
  <c r="M28"/>
  <c r="M36"/>
  <c r="M40"/>
  <c r="AV38" i="22"/>
  <c r="BF38" s="1"/>
  <c r="M22" i="31"/>
  <c r="AV113" i="22"/>
  <c r="M37" i="31"/>
  <c r="AV100" i="22"/>
  <c r="M33" i="31"/>
  <c r="E42" i="52"/>
  <c r="E41" s="1"/>
  <c r="AV13" i="22"/>
  <c r="M15" i="31"/>
  <c r="AV124" i="22"/>
  <c r="M40" i="31"/>
  <c r="L40"/>
  <c r="L42"/>
  <c r="R173" i="22"/>
  <c r="M27" i="31"/>
  <c r="L44"/>
  <c r="K15"/>
  <c r="C95" i="54"/>
  <c r="E95" s="1"/>
  <c r="K1487" i="48"/>
  <c r="AV19" i="22"/>
  <c r="AV76"/>
  <c r="AV127"/>
  <c r="P22" i="29"/>
  <c r="P26"/>
  <c r="P34"/>
  <c r="L24" i="31"/>
  <c r="K32"/>
  <c r="K36"/>
  <c r="M21" i="32"/>
  <c r="M204" i="50"/>
  <c r="E24" i="52"/>
  <c r="E23" s="1"/>
  <c r="E45"/>
  <c r="E48"/>
  <c r="AU175" i="22"/>
  <c r="E39" i="52"/>
  <c r="E38" s="1"/>
  <c r="E51"/>
  <c r="AV24" i="22"/>
  <c r="AV39"/>
  <c r="BF39" s="1"/>
  <c r="M189" i="50"/>
  <c r="I47" i="32"/>
  <c r="M15"/>
  <c r="K47"/>
  <c r="AV106" i="22"/>
  <c r="AV137"/>
  <c r="AV165"/>
  <c r="P25" i="29"/>
  <c r="P39"/>
  <c r="L27" i="31"/>
  <c r="L43"/>
  <c r="M168" i="50"/>
  <c r="BA173" i="22"/>
  <c r="K27" i="31"/>
  <c r="C45" i="27"/>
  <c r="M309" i="50"/>
  <c r="P15" i="29"/>
  <c r="P19"/>
  <c r="P31"/>
  <c r="P33"/>
  <c r="P43"/>
  <c r="D45"/>
  <c r="E45"/>
  <c r="P14"/>
  <c r="P24"/>
  <c r="P38"/>
  <c r="L45"/>
  <c r="O45"/>
  <c r="L15" i="31"/>
  <c r="L21"/>
  <c r="L23"/>
  <c r="K25"/>
  <c r="L31"/>
  <c r="K35"/>
  <c r="L39"/>
  <c r="K41"/>
  <c r="K45"/>
  <c r="K47"/>
  <c r="L16"/>
  <c r="K28"/>
  <c r="L32"/>
  <c r="I48"/>
  <c r="J48"/>
  <c r="M14" i="32"/>
  <c r="M25"/>
  <c r="M37"/>
  <c r="J47"/>
  <c r="M49" i="50"/>
  <c r="M121"/>
  <c r="M318"/>
  <c r="M324"/>
  <c r="AU173" i="22"/>
  <c r="AV37"/>
  <c r="BF37" s="1"/>
  <c r="R174"/>
  <c r="AV59"/>
  <c r="AV92"/>
  <c r="AV103"/>
  <c r="AV120"/>
  <c r="AV163"/>
  <c r="AX104" i="21"/>
  <c r="X40" i="47"/>
  <c r="X52"/>
  <c r="X17"/>
  <c r="Q118"/>
  <c r="AY103" i="21"/>
  <c r="AX12"/>
  <c r="AY102" s="1"/>
  <c r="AD102"/>
  <c r="AV102"/>
  <c r="AV30" i="22"/>
  <c r="C46" i="24"/>
  <c r="AY173" i="22"/>
  <c r="E18" i="53" s="1"/>
  <c r="E17" s="1"/>
  <c r="P12" i="29"/>
  <c r="P18"/>
  <c r="P20"/>
  <c r="P28"/>
  <c r="P32"/>
  <c r="P36"/>
  <c r="P40"/>
  <c r="P42"/>
  <c r="P44"/>
  <c r="P13"/>
  <c r="P21"/>
  <c r="P27"/>
  <c r="P29"/>
  <c r="P35"/>
  <c r="P37"/>
  <c r="P41"/>
  <c r="F45"/>
  <c r="H45"/>
  <c r="J45"/>
  <c r="K45"/>
  <c r="M45"/>
  <c r="K16" i="31"/>
  <c r="K18"/>
  <c r="K20"/>
  <c r="L22"/>
  <c r="K24"/>
  <c r="L26"/>
  <c r="L28"/>
  <c r="L30"/>
  <c r="K34"/>
  <c r="L36"/>
  <c r="L38"/>
  <c r="K40"/>
  <c r="K42"/>
  <c r="K44"/>
  <c r="L46"/>
  <c r="D48"/>
  <c r="L17"/>
  <c r="K19"/>
  <c r="K21"/>
  <c r="K23"/>
  <c r="L25"/>
  <c r="K29"/>
  <c r="K31"/>
  <c r="L33"/>
  <c r="K37"/>
  <c r="K39"/>
  <c r="L41"/>
  <c r="K43"/>
  <c r="L45"/>
  <c r="E48"/>
  <c r="H48"/>
  <c r="C47" i="32"/>
  <c r="M17"/>
  <c r="M19"/>
  <c r="M23"/>
  <c r="M27"/>
  <c r="M29"/>
  <c r="M31"/>
  <c r="M33"/>
  <c r="M35"/>
  <c r="M39"/>
  <c r="M41"/>
  <c r="M43"/>
  <c r="M45"/>
  <c r="D47"/>
  <c r="M16"/>
  <c r="M20"/>
  <c r="M22"/>
  <c r="M24"/>
  <c r="M26"/>
  <c r="M30"/>
  <c r="M32"/>
  <c r="M34"/>
  <c r="M38"/>
  <c r="M42"/>
  <c r="M44"/>
  <c r="M46"/>
  <c r="E47"/>
  <c r="F47"/>
  <c r="G47"/>
  <c r="H47"/>
  <c r="L47"/>
  <c r="U118" i="47"/>
  <c r="P118"/>
  <c r="Q119" s="1"/>
  <c r="C48" i="31"/>
  <c r="L18"/>
  <c r="K22"/>
  <c r="L20"/>
  <c r="AV36" i="22"/>
  <c r="AV48"/>
  <c r="AV148"/>
  <c r="AV171"/>
  <c r="AU174"/>
  <c r="AV49"/>
  <c r="AV71"/>
  <c r="AV89"/>
  <c r="L29" i="31"/>
  <c r="K17"/>
  <c r="K33"/>
  <c r="L34"/>
  <c r="K38"/>
  <c r="K46"/>
  <c r="C45" i="29"/>
  <c r="L37" i="31"/>
  <c r="K30"/>
  <c r="K26"/>
  <c r="BF159" i="22"/>
  <c r="C45" i="26"/>
  <c r="BC179" i="22" l="1"/>
  <c r="BE175"/>
  <c r="X31" i="47"/>
  <c r="Y118"/>
  <c r="E55" i="52"/>
  <c r="BE174" i="22"/>
  <c r="K567" i="48"/>
  <c r="J569" i="58"/>
  <c r="K569" i="60"/>
  <c r="K747"/>
  <c r="J747" i="58"/>
  <c r="K1649" i="60"/>
  <c r="J1649" i="58"/>
  <c r="K1538" i="48"/>
  <c r="K1540" i="60"/>
  <c r="J1540" i="58"/>
  <c r="BF165" i="22"/>
  <c r="J1593" i="58"/>
  <c r="K1593" i="60"/>
  <c r="K1490"/>
  <c r="J1490" i="58"/>
  <c r="C88" i="54"/>
  <c r="E88" s="1"/>
  <c r="K1114" i="60"/>
  <c r="J1114" i="58"/>
  <c r="K1267" i="48"/>
  <c r="K1270" i="60"/>
  <c r="J1270" i="58"/>
  <c r="K1219" i="48"/>
  <c r="K1222" i="60"/>
  <c r="J1222" i="58"/>
  <c r="BF127" i="22"/>
  <c r="K1322" i="60"/>
  <c r="J1322" i="58"/>
  <c r="K1162" i="48"/>
  <c r="K1167" i="60"/>
  <c r="J1167" i="58"/>
  <c r="BF106" i="22"/>
  <c r="J1059" i="58"/>
  <c r="K1059" i="60"/>
  <c r="K1004" i="48"/>
  <c r="K1011" i="60"/>
  <c r="J1011" i="58"/>
  <c r="K953" i="48"/>
  <c r="K960" i="60"/>
  <c r="J960" i="58"/>
  <c r="K901" i="48"/>
  <c r="K907" i="60"/>
  <c r="J907" i="58"/>
  <c r="BF92" i="22"/>
  <c r="J848" i="58"/>
  <c r="K848" i="60"/>
  <c r="K1428" i="48"/>
  <c r="K1430" i="60"/>
  <c r="J1430" i="58"/>
  <c r="J1378"/>
  <c r="K1378" i="60"/>
  <c r="K795" i="48"/>
  <c r="K800" i="60"/>
  <c r="J800" i="58"/>
  <c r="K694" i="60"/>
  <c r="J694" i="58"/>
  <c r="K636" i="60"/>
  <c r="J636" i="58"/>
  <c r="K578" i="48"/>
  <c r="K583" i="60"/>
  <c r="J583" i="58"/>
  <c r="K519" i="48"/>
  <c r="K521" i="60"/>
  <c r="J521" i="58"/>
  <c r="J468"/>
  <c r="K468" i="60"/>
  <c r="K415"/>
  <c r="J415" i="58"/>
  <c r="C26" i="54"/>
  <c r="E26" s="1"/>
  <c r="J365" i="58"/>
  <c r="K365" i="60"/>
  <c r="K363" i="48"/>
  <c r="K311"/>
  <c r="J312" i="58"/>
  <c r="K312" i="60"/>
  <c r="K263"/>
  <c r="J263" i="58"/>
  <c r="K210" i="48"/>
  <c r="K213" i="60"/>
  <c r="J213" i="58"/>
  <c r="K160" i="48"/>
  <c r="K162" i="60"/>
  <c r="J162" i="58"/>
  <c r="BF24" i="22"/>
  <c r="K106" i="60"/>
  <c r="J106" i="58"/>
  <c r="BF19" i="22"/>
  <c r="J58" i="58"/>
  <c r="K58" i="60"/>
  <c r="K12" i="48"/>
  <c r="K12" i="60"/>
  <c r="J12" i="58"/>
  <c r="M322" i="61"/>
  <c r="L332" i="59"/>
  <c r="M239" i="50"/>
  <c r="M263" i="61"/>
  <c r="M255"/>
  <c r="L273" i="59"/>
  <c r="L265"/>
  <c r="M216" i="50"/>
  <c r="M240" i="61"/>
  <c r="L237" i="59"/>
  <c r="M227" i="61"/>
  <c r="L250" i="59"/>
  <c r="M153" i="50"/>
  <c r="M157" i="61"/>
  <c r="L167" i="59"/>
  <c r="L148"/>
  <c r="L125"/>
  <c r="M125" i="61"/>
  <c r="M70" i="50"/>
  <c r="L67" i="59"/>
  <c r="M101" i="61"/>
  <c r="M67"/>
  <c r="L101" i="59"/>
  <c r="M11" i="50"/>
  <c r="M11" i="61"/>
  <c r="L11" i="59"/>
  <c r="BE181" i="22"/>
  <c r="C79" i="54"/>
  <c r="E79" s="1"/>
  <c r="BF45" i="22"/>
  <c r="C91" i="54"/>
  <c r="E91" s="1"/>
  <c r="C20"/>
  <c r="E20" s="1"/>
  <c r="BF124" i="22"/>
  <c r="BF101"/>
  <c r="C32" i="54"/>
  <c r="E32" s="1"/>
  <c r="BF118" i="22"/>
  <c r="C78" i="54"/>
  <c r="E78" s="1"/>
  <c r="BF175" i="22"/>
  <c r="R175"/>
  <c r="BF113"/>
  <c r="BC174"/>
  <c r="M107" i="50"/>
  <c r="K1643" i="48"/>
  <c r="BF171" i="22"/>
  <c r="E11" i="53"/>
  <c r="E10" s="1"/>
  <c r="BC177" i="22"/>
  <c r="K1109" i="48"/>
  <c r="BF100" i="22"/>
  <c r="BB177"/>
  <c r="E9" i="53"/>
  <c r="E8" s="1"/>
  <c r="BF13" i="22"/>
  <c r="AE176"/>
  <c r="AV174"/>
  <c r="K50" i="31"/>
  <c r="C53" i="54"/>
  <c r="E53" s="1"/>
  <c r="K688" i="48"/>
  <c r="C24" i="54"/>
  <c r="E24" s="1"/>
  <c r="K261" i="48"/>
  <c r="C41" i="54"/>
  <c r="E41" s="1"/>
  <c r="K631" i="48"/>
  <c r="C102" i="54"/>
  <c r="E102" s="1"/>
  <c r="K1375" i="48"/>
  <c r="C13" i="54"/>
  <c r="E13" s="1"/>
  <c r="K105" i="48"/>
  <c r="C58" i="54"/>
  <c r="E58" s="1"/>
  <c r="K742" i="48"/>
  <c r="C104" i="54"/>
  <c r="E104" s="1"/>
  <c r="C70"/>
  <c r="E70" s="1"/>
  <c r="K843" i="48"/>
  <c r="C113" i="54"/>
  <c r="E113" s="1"/>
  <c r="K1591" i="48"/>
  <c r="C84" i="54"/>
  <c r="E84" s="1"/>
  <c r="K1054" i="48"/>
  <c r="C27" i="54"/>
  <c r="E27" s="1"/>
  <c r="K413" i="48"/>
  <c r="C97" i="54"/>
  <c r="E97" s="1"/>
  <c r="K1319" i="48"/>
  <c r="C9" i="54"/>
  <c r="E9" s="1"/>
  <c r="K57" i="48"/>
  <c r="BF36" i="22"/>
  <c r="C117" i="54"/>
  <c r="E117" s="1"/>
  <c r="C35"/>
  <c r="E35" s="1"/>
  <c r="BF30" i="22"/>
  <c r="C19" i="54"/>
  <c r="E19" s="1"/>
  <c r="BF163" i="22"/>
  <c r="C111" i="54"/>
  <c r="E111" s="1"/>
  <c r="BF103" i="22"/>
  <c r="C81" i="54"/>
  <c r="E81" s="1"/>
  <c r="C25"/>
  <c r="E25" s="1"/>
  <c r="C67"/>
  <c r="E67" s="1"/>
  <c r="C36"/>
  <c r="E36" s="1"/>
  <c r="BF43" i="22"/>
  <c r="C30" i="54"/>
  <c r="E30" s="1"/>
  <c r="C93"/>
  <c r="E93" s="1"/>
  <c r="C6"/>
  <c r="E37" i="52"/>
  <c r="P45" i="29"/>
  <c r="BF120" i="22"/>
  <c r="BF89"/>
  <c r="L49" i="31"/>
  <c r="AE175" i="22"/>
  <c r="BF59"/>
  <c r="BF31"/>
  <c r="M51" i="32"/>
  <c r="AV175" i="22"/>
  <c r="AV178" s="1"/>
  <c r="P47" i="29"/>
  <c r="BF76" i="22"/>
  <c r="BF137"/>
  <c r="M47" i="32"/>
  <c r="AZ177" i="22"/>
  <c r="BF71"/>
  <c r="BF49"/>
  <c r="BF48"/>
  <c r="AV173"/>
  <c r="W119" i="47"/>
  <c r="X121"/>
  <c r="K48" i="31"/>
  <c r="BF148" i="22"/>
  <c r="AX105" i="21"/>
  <c r="X119" i="47"/>
  <c r="X118"/>
  <c r="AX102" i="21"/>
  <c r="L48" i="31"/>
  <c r="BF176" i="22"/>
  <c r="M350" i="50" l="1"/>
  <c r="E72" i="52"/>
  <c r="E90" s="1"/>
  <c r="BF174" i="22"/>
  <c r="L366" i="59"/>
  <c r="M356" i="61"/>
  <c r="E7" i="53"/>
  <c r="E19" s="1"/>
  <c r="H8" i="52"/>
  <c r="E6" i="54"/>
  <c r="E118" s="1"/>
  <c r="C118"/>
  <c r="BG173" i="22"/>
  <c r="L10" i="53" l="1"/>
  <c r="C120" i="54"/>
  <c r="C123" s="1"/>
  <c r="E121"/>
  <c r="E16" i="53" l="1"/>
  <c r="D122" i="54"/>
  <c r="D121"/>
  <c r="D120"/>
  <c r="E740" i="48"/>
  <c r="D23" i="53" l="1"/>
  <c r="E30"/>
  <c r="E685" i="48"/>
  <c r="E157"/>
  <c r="E629"/>
  <c r="E565"/>
  <c r="E841"/>
  <c r="E259"/>
  <c r="D53" i="52"/>
  <c r="E1641" i="48"/>
  <c r="E103"/>
  <c r="E898"/>
  <c r="E1107"/>
  <c r="E1426"/>
  <c r="E1484"/>
  <c r="E360"/>
  <c r="G350" i="50" l="1"/>
  <c r="G367"/>
</calcChain>
</file>

<file path=xl/sharedStrings.xml><?xml version="1.0" encoding="utf-8"?>
<sst xmlns="http://schemas.openxmlformats.org/spreadsheetml/2006/main" count="13512" uniqueCount="986">
  <si>
    <t>TAHUN ANGGARAN 2013</t>
  </si>
  <si>
    <t>NO</t>
  </si>
  <si>
    <t>JUMLAH</t>
  </si>
  <si>
    <t>INDIKATOR KINERJA KEGIATAN</t>
  </si>
  <si>
    <t xml:space="preserve">Jumlah daerah yang menerima manfaat dari kerjasama daerah dalam bidang ekonomi, prasarana dan pelayanan publik </t>
  </si>
  <si>
    <t xml:space="preserve">Jumlah provinsi yang dibina dalam rangka peningkatan peran gubernur sebagai wakil pemerintah di wilayah provinsi </t>
  </si>
  <si>
    <t>Jumlah segmen penataan dan penegasan batas wilayah administrasi perbatasan antar daerah yang ditetapkan dengan peraturan perundangan</t>
  </si>
  <si>
    <t>Jumlah laporan monitoring dan evaluasi bidang tugas penataan wilayah administrasi dan penegasan batas daerah, pengembangan wilayah perbatasan, dan toponimi</t>
  </si>
  <si>
    <t>Jumlah provinsi yang melaksanakan kerjasama perbatasan antar negara (JIM,SOSEKMALINDO, JBC RI-RDTL, JBC RI-PNG) (PNB)</t>
  </si>
  <si>
    <t>Jumlah daerah yang ditingkatkan kapasitas kelembagaan Sat Pol PP sesuai peraturan perundangan</t>
  </si>
  <si>
    <t>Jumlah daerah yang difasilitasi dibidang kawasan ekonomi, industri dan perdagangan bebas, serta kawasan khusus dan pertanahan yang dikelola dan dikembangkan</t>
  </si>
  <si>
    <t>Jumlah Daerah yang difasilitasi dalam peningkatan kapasitas aparat dalam upaya penanggulangan bencana dan bahaya kebakaran</t>
  </si>
  <si>
    <t>PROVINSI</t>
  </si>
  <si>
    <t>Aceh</t>
  </si>
  <si>
    <t>Sumatera Utara</t>
  </si>
  <si>
    <t>Sumatera Barat</t>
  </si>
  <si>
    <t>Riau</t>
  </si>
  <si>
    <t>Kepulauan Riau</t>
  </si>
  <si>
    <t>Jambi</t>
  </si>
  <si>
    <t>Sumatera Selatan</t>
  </si>
  <si>
    <t>Bangka Belitung</t>
  </si>
  <si>
    <t>Bengkulu</t>
  </si>
  <si>
    <t>Lampung</t>
  </si>
  <si>
    <t>Banten</t>
  </si>
  <si>
    <t>DKI  Jakarta</t>
  </si>
  <si>
    <t>Jawa Barat</t>
  </si>
  <si>
    <t>Jawa Tengah</t>
  </si>
  <si>
    <t>D.I  Yogyakarta</t>
  </si>
  <si>
    <t>Jawa Timur</t>
  </si>
  <si>
    <t>Bali</t>
  </si>
  <si>
    <t>Kalimantan Barat</t>
  </si>
  <si>
    <t>Kalimantan Tengah</t>
  </si>
  <si>
    <t>Kalimantan Selatan</t>
  </si>
  <si>
    <t>Kalimantan Timur</t>
  </si>
  <si>
    <t>Sulawesi Utara</t>
  </si>
  <si>
    <t>Gorontalo</t>
  </si>
  <si>
    <t>Sulawesi Tengah</t>
  </si>
  <si>
    <t>Sulawesi Barat</t>
  </si>
  <si>
    <t>Sulawesi Tenggara</t>
  </si>
  <si>
    <t>Sulawesi Selatan</t>
  </si>
  <si>
    <t>N  T  B</t>
  </si>
  <si>
    <t>N  T  T</t>
  </si>
  <si>
    <t>Maluku</t>
  </si>
  <si>
    <t>Maluku Utara</t>
  </si>
  <si>
    <t>Papua</t>
  </si>
  <si>
    <t>Papua Barat</t>
  </si>
  <si>
    <t>RENCANA KEGIATAN DEKONSENTRASI LINGKUP KEMENDAGRI</t>
  </si>
  <si>
    <t>PROGRAM</t>
  </si>
  <si>
    <t>Dukungan Manajemen dan Pelaksanaan Tugas Teknis Lainnya Kementerian Dalam Negeri</t>
  </si>
  <si>
    <t>Penataan Administrasi Kependudukan</t>
  </si>
  <si>
    <t>Pengawasan dan Peningkatan Akuntabilitas Aparatur Kementerian Dalam Negeri</t>
  </si>
  <si>
    <t>Pembinaan Kesatuan Bangsa dan Politik</t>
  </si>
  <si>
    <t>Pendidikan dan Pelatihan Aparatur Kementarian Dalam Negeri</t>
  </si>
  <si>
    <t>KEGIATAN</t>
  </si>
  <si>
    <t xml:space="preserve">Perencanaan Program dan Anggaran </t>
  </si>
  <si>
    <t>Dukungan Manajemen dan Dukungan Teknis Lainnya Ditjen Kependudukan dan Pencatatan Sipil</t>
  </si>
  <si>
    <t xml:space="preserve">Dukungan Manajemen dan Dukungan Teknis Lainnya  Inspektorat Jenderal </t>
  </si>
  <si>
    <t>Fasilitasi Kewaspadaan Nasional</t>
  </si>
  <si>
    <t xml:space="preserve">Dukungan Manajemen Dan Pelayanan Teknis Lainnya Badan Pendidikan Dan Pelatihan </t>
  </si>
  <si>
    <t>Peningkatan Kapasitas Penyelenggaraan Pemerintahan Desa dan Kelurahan</t>
  </si>
  <si>
    <t>Peningkatan Kapasitas Kelembagaan dan Pelatihan Masyarakat</t>
  </si>
  <si>
    <t>Fasilitasi Pemberdayaan Adat dan Sosial Budaya Masyarakat</t>
  </si>
  <si>
    <t>Pengembangan Usaha Ekonomi Masyarakat</t>
  </si>
  <si>
    <t>Persentase penyampaian laporan koordinasi peningkatan manajemen perencanaan dan pengendalian dalam rangka optimalisasi kegiatan DKTP lingkup Kemendagri yang tepat waktu</t>
  </si>
  <si>
    <t>Jumlah pemda Provinsi yang melaksanakan kegiatan dekonsentrasi bidang Dukcapil</t>
  </si>
  <si>
    <t>Jumlah laporan manual standar operasional prosedur pengaduan masyarakat dan sarana pengaduan masyarakat serta daerah binaan terpilih</t>
  </si>
  <si>
    <t>Persentase kumulatif prov/kab/kota yang mendapatkan fasilitasi pembentukan dan fasilitasi pelembagaan penguatan forum dialog penyelesaian konflik</t>
  </si>
  <si>
    <t>Persentase penyelesaian dokumen perencanaan program dan anggaran</t>
  </si>
  <si>
    <t>Cakupan fasilitasi peningkatan kapasitas melalui TOT, Bintek peningkatan kapasitas aparat desa dan kelurahan</t>
  </si>
  <si>
    <t>Jumlah Provinsi dan Kabupaten/Kota yang Difasilitasi Dalam Pendataan Potensi Desa Melalui Pendataan dan Pendayagunaan Profil Desa/Kelurahan Penyelenggaraan Lomba Desa/Kelurahan</t>
  </si>
  <si>
    <t>Jumlah Provinsi yang difasilitasi dalam peningkatan kesejahteraan sosial melalui sosialisasi, dan penguatan kelembagaan HIV/AIDS di daerah</t>
  </si>
  <si>
    <t>Jumlah Provinsi yang Difasilitasi Dalam Pelaksanaan Usaha Perkreditan dan Simpan Pinjam dan Lembaga Keuangan Mikro Pedesaan/UED-SP Melalui Bimtek, Koordinasi, dan Pemberian Stimulan Kepada Kelompok Masyarakat.</t>
  </si>
  <si>
    <t>Koordinasi peningkatan manajemen dan pengendalian pelaksanaan DKTP dan UB lingkup Kemendagri</t>
  </si>
  <si>
    <t xml:space="preserve">Fasilitasi Koordinasi Penyelenggaraan Kependudukan dan Pencatatan Sipil </t>
  </si>
  <si>
    <t xml:space="preserve">Koordinasi Pembinaan dan Pengawasan Penyelenggaraan Pemerintahan Daerah </t>
  </si>
  <si>
    <t>Pemberdayaan Forum Kewaspadaan Dini Masyarakat (FKDM) dan Komunitas Intelijen Daerah (Kominda) di Wilayah Provinsi</t>
  </si>
  <si>
    <t>Koordinasi Pembinaan Program Kediklatan</t>
  </si>
  <si>
    <t>PM</t>
  </si>
  <si>
    <t>Pengembangan dan Penataan Wilayah Administrasi dan Perbatasan</t>
  </si>
  <si>
    <t>Pengembangan Kerjasama Daerah</t>
  </si>
  <si>
    <t>Peningkatan peran gubernur sebagai wakil pemerintah pusat di wilayah provinsi</t>
  </si>
  <si>
    <t>Koordinasi dan fasilitasi penegasan batas daerah secara pasti di lapangan antar daerah prov, kab/kota</t>
  </si>
  <si>
    <t>Pembakuan dan pembinaan nama rupabumi unsur alami</t>
  </si>
  <si>
    <t>Fasilitasi penegasan status hukum batas antar negara peningkatan kapasitas aparatur, dan peningkatan kegiatan sosekbud dengan negara tetangga</t>
  </si>
  <si>
    <t>Fasilitasi Pencitraan Satpol PP di Daerah</t>
  </si>
  <si>
    <t xml:space="preserve">Peningkatan kapasitas SDM Polisi Pamong Praja  dalam Penyelenggaraan Ketertiban Umum dan Ketenteraman Masyarakat </t>
  </si>
  <si>
    <t>Pembinaan Ketenteraman, Ketertiban dan Perlindungan Masyarakat</t>
  </si>
  <si>
    <t>Peningkatan kapasitas aparat pemerintah daerah dalam pengelolaan kawasan sumber daya alam (hutan, tambang, pertanian, dan lingkungan)</t>
  </si>
  <si>
    <t>Dukungan koordinasi dalam sinkronisasi penyelenggaraan KAPET</t>
  </si>
  <si>
    <t>Peningkatan Kapasitas Aparatur Pemadam Kebakaran Pemerintah Daerah Dalam Usaha Pengurangan Risiko Kebakaran</t>
  </si>
  <si>
    <t>Peningkatan kapasitas aparat dalam pengurangan resiko bencana di daerah</t>
  </si>
  <si>
    <t>Pembinaan Pengembangan Kawasan dan Pertanahan</t>
  </si>
  <si>
    <t>Fasilitasi Pencegahan dan Penanggulangan Bencana</t>
  </si>
  <si>
    <t>PENGUATAN KAPASITAS PEMERINTAHAN UMUM</t>
  </si>
  <si>
    <t>KOMPONEN INPUT (NAMA KEGIATAN DEKONSENTRASI)</t>
  </si>
  <si>
    <t>Bina Pembangunan Daerah</t>
  </si>
  <si>
    <t>Pemberdayaan Masyarakat dan Pemerintahan Desa</t>
  </si>
  <si>
    <t xml:space="preserve">JUMLAH </t>
  </si>
  <si>
    <t>Pengelolaan Desentralisasi dan Otonomi Daerah</t>
  </si>
  <si>
    <t>Penataan Urusan Pemerintahan Daerah Lingkup I</t>
  </si>
  <si>
    <t xml:space="preserve">Fasilitasi Percepatan Penerapan Standar Pelayanan Minimal (SPM) di Daerah </t>
  </si>
  <si>
    <t xml:space="preserve">Jumlah SPM yang diterapkan di daerah </t>
  </si>
  <si>
    <t>Fasilitasi Pembinaan dan Pengendalian PNPM Generasi</t>
  </si>
  <si>
    <t>Peningkatan Kemandirian Masyarakat Perdesaan</t>
  </si>
  <si>
    <t>PNPM-Mandiri Perdesaan</t>
  </si>
  <si>
    <t>Fasilitasi Penyusunan Profil Desa dan Kelurahan</t>
  </si>
  <si>
    <t>Dukungan Manajemen dan Dukungan Teknis Lainnya Ditjen PMD</t>
  </si>
  <si>
    <t>Penguatan Program dan Kelembagaan Pemberdayaan Masyarakat dan Pemerintahan Desa</t>
  </si>
  <si>
    <t>Diintergrasikan ke Dekon Penguatan Gubernur selaku Wakil Pemerintah</t>
  </si>
  <si>
    <t xml:space="preserve">Fasilitasi Penguatan Kelembagaan Komisi Penanggulangan AIDS Provinsi </t>
  </si>
  <si>
    <t>Fasilitasi Penguatan Kelembagaan Pasar Desa</t>
  </si>
  <si>
    <t>Pelatihan Kapasitas Kelembagaan UEDSP/BUMDesa</t>
  </si>
  <si>
    <t xml:space="preserve">Pelatihan Manajemen Pemerintahan Desa Bagi Kepala Desa </t>
  </si>
  <si>
    <t xml:space="preserve">Fasilitasi Penguatan Sistem Informasi Posyandu di Daerah Melalui Koordinasi dan Pelatihan Ulang </t>
  </si>
  <si>
    <t>Penguatan Kelembagaan Tim Koordinasi Penanggulangan Kemiskinan Daerah TKPKD</t>
  </si>
  <si>
    <t>KEGIATAN DEKONSENTRASI</t>
  </si>
  <si>
    <t>KEGIATAN TUGAS PEMBANTUAN</t>
  </si>
  <si>
    <t>Pengembangan dan Penataan Wilayah</t>
  </si>
  <si>
    <t>Jumlah kabupaten/kota di wilayah perbatasan antar negara dan pulau-pulau terluar yang mendapat sarpras perbatasan antar negara</t>
  </si>
  <si>
    <t>Pembangunan Sarpras di Perbatasan antar Negara dan Pulau-pulau Kecil terluar</t>
  </si>
  <si>
    <t>Kab. Bintan</t>
  </si>
  <si>
    <t>Kab. Natuna</t>
  </si>
  <si>
    <t>Kab. Sambas</t>
  </si>
  <si>
    <t>Kab. Kapuas hulu</t>
  </si>
  <si>
    <t>Kab. Sintang</t>
  </si>
  <si>
    <t>Kab. Bengkayang</t>
  </si>
  <si>
    <t>Kab. Sanggau</t>
  </si>
  <si>
    <t>Kab. Talaud</t>
  </si>
  <si>
    <t>Kab. Belu</t>
  </si>
  <si>
    <t>Kab. Kupang</t>
  </si>
  <si>
    <t>Kab. Merauke</t>
  </si>
  <si>
    <t>Kab. Keerom</t>
  </si>
  <si>
    <t>Kab. Pegunungan Bintang</t>
  </si>
  <si>
    <t>Kab. Sukabumi</t>
  </si>
  <si>
    <t>Kab. Sumedang</t>
  </si>
  <si>
    <t>Kab. Garut</t>
  </si>
  <si>
    <t>Kab. Cianjut</t>
  </si>
  <si>
    <t>Kab. Subang</t>
  </si>
  <si>
    <t>Kab. Bandung Barat</t>
  </si>
  <si>
    <t>Kab. Kuningan</t>
  </si>
  <si>
    <t>Kab. Magetan</t>
  </si>
  <si>
    <t>Kab. Trenggalek</t>
  </si>
  <si>
    <t>Kab. Pamekasan</t>
  </si>
  <si>
    <t>Kab. Malang</t>
  </si>
  <si>
    <t>Kab. Nganjuk</t>
  </si>
  <si>
    <t>Kab. Sumbawa</t>
  </si>
  <si>
    <t>Kab. Lombok Tengah</t>
  </si>
  <si>
    <t>Kab. Lombok Timur</t>
  </si>
  <si>
    <t xml:space="preserve">Kab. Sumbawa Barat </t>
  </si>
  <si>
    <t>Kab. Lombok Utara</t>
  </si>
  <si>
    <t>Kab. Lombok Barat</t>
  </si>
  <si>
    <t>Kab. Bima</t>
  </si>
  <si>
    <t>Kab. Dompu</t>
  </si>
  <si>
    <t>Kab. Sumba Timur</t>
  </si>
  <si>
    <t>Kab. Lembata</t>
  </si>
  <si>
    <t>Kab. Flores timur</t>
  </si>
  <si>
    <t>Kab. Manggarai</t>
  </si>
  <si>
    <t>kab. Rote Ndao</t>
  </si>
  <si>
    <t>Kab. Manggarai Timur</t>
  </si>
  <si>
    <t>Kab. Timur Tengah Utara</t>
  </si>
  <si>
    <t>Kab. Minahasa Utara</t>
  </si>
  <si>
    <t>Kab. Sangihe</t>
  </si>
  <si>
    <t>Kab. Majene</t>
  </si>
  <si>
    <t>Kab. Mamuju</t>
  </si>
  <si>
    <t>Kab. Polewali Mandar</t>
  </si>
  <si>
    <t>Kab. Gorontalo Utara</t>
  </si>
  <si>
    <t>Kab. Gorontalo</t>
  </si>
  <si>
    <t>Kab. Pohuwato</t>
  </si>
  <si>
    <t>Kab. Boalemo</t>
  </si>
  <si>
    <t>Kab. Maluku Tengah</t>
  </si>
  <si>
    <t>Kab. Maluku Tenggara</t>
  </si>
  <si>
    <t>Kab. Maluku Tenggara Barat</t>
  </si>
  <si>
    <t>Prov. Kepulauan Riau</t>
  </si>
  <si>
    <t>Prov. Kalimantan Barat</t>
  </si>
  <si>
    <t>Prov. Sulawesi Utara</t>
  </si>
  <si>
    <t>Prov. N  T  T</t>
  </si>
  <si>
    <t>Prov. Papua</t>
  </si>
  <si>
    <t>Jumlah provinsi dan kabupaten yang difasilitasi dalam pemberdayaan dan kesejahteraan keluarga (PKK) melalui penguatan kelembagaan Posyandu, peningkatan peran posyandu dalam kesehatan keluarga, pelaksanaan Bangdesmadu</t>
  </si>
  <si>
    <t>Cakupan penerapan PNPM-MP Generasi</t>
  </si>
  <si>
    <t>Jumlah Ketersediaan Sarana dan Prasarana Pemasaran Hasil Produksi Masyarakat Desa</t>
  </si>
  <si>
    <t xml:space="preserve">Jumlah Provinsi yang Difasilitasi Dalam Pengembangan Usaha Ekonomi Masyarakat Tertinggal </t>
  </si>
  <si>
    <t>PNPM-Mandiri Dekonsentrasi</t>
  </si>
  <si>
    <t>Persentase terlaksananya Penyusunan Dokumen Perencanaan Program dan Anggaran yang Direncanakan</t>
  </si>
  <si>
    <t>KOMPONEN INPUT (NAMA KEGIATAN DEKONSENTRASI dan TUGAS PEMBANTUAN)</t>
  </si>
  <si>
    <t xml:space="preserve"> </t>
  </si>
  <si>
    <t xml:space="preserve">Penguatan Kapasitas Pemerintahan Umum </t>
  </si>
  <si>
    <t>Penguatan Kapasitas pemerintahan Umum</t>
  </si>
  <si>
    <t>DEKONSENTRASI</t>
  </si>
  <si>
    <t>TUGAS PEMBANTUAN</t>
  </si>
  <si>
    <t>Program Penguatan Kapasitas pemerintahan Umum</t>
  </si>
  <si>
    <t>RENCANA ALOKASI ANGGARAN BELANJA KEMENDAGRI</t>
  </si>
  <si>
    <t>YANG DIDEKONSENTRASIKAN DAN DITUGAS PEMBANTUANKAN</t>
  </si>
  <si>
    <t>1</t>
  </si>
  <si>
    <t>2</t>
  </si>
  <si>
    <t>4</t>
  </si>
  <si>
    <t>5</t>
  </si>
  <si>
    <t>6</t>
  </si>
  <si>
    <t>7</t>
  </si>
  <si>
    <t>8</t>
  </si>
  <si>
    <t>9</t>
  </si>
  <si>
    <t>10</t>
  </si>
  <si>
    <t>11</t>
  </si>
  <si>
    <t>12</t>
  </si>
  <si>
    <t>13</t>
  </si>
  <si>
    <t>14</t>
  </si>
  <si>
    <t>15</t>
  </si>
  <si>
    <t>JUMLAH DEKONSENTRASI
(3+4+5+6+7+8+9+10)</t>
  </si>
  <si>
    <t>JUMLAH TUGAS PEMBANTUAN
(12+13)</t>
  </si>
  <si>
    <t>TOTAL DKTP KEMENDAGRI
(11+14)</t>
  </si>
  <si>
    <t>Pengendalian dan Evaluasi Rencana Pembangunan Tahunan Kabupaten/Kota TA. 2013</t>
  </si>
  <si>
    <t>Penguatan Kelembagaan dalam Pengelolaan dan Pengembangan Wilayah Pesisir, Laut dan Pulau-pulau kecil</t>
  </si>
  <si>
    <t>Fasilitasi Penguatan Kelembagaan Komisi Penanggulangan HIV/AIDS di daerah</t>
  </si>
  <si>
    <t xml:space="preserve">Fasilitasi Penguatan Sistem Informasi Posyandu di Daerah melalui Koordinasi dan Pelatihan Ulang </t>
  </si>
  <si>
    <t xml:space="preserve">Fasilitasi Pembinaan dan Pengendalian PNPM Generasi </t>
  </si>
  <si>
    <t>Pelatihan Manajemen Pemerintahan Desa bagi Kepala Desa</t>
  </si>
  <si>
    <t xml:space="preserve">Pelatihan Kapasitas Kelembagaan UED SP/BUMDesa </t>
  </si>
  <si>
    <t xml:space="preserve">Penguatan Kelembagaan Tim Koordinasi Penanggulangan Kemiskinan Daerah (TKPKD) </t>
  </si>
  <si>
    <t>Penyelenggaraan Hubungan Pusat dan Daerah Serta Kerjasama Daerah</t>
  </si>
  <si>
    <t>Pembangunan Sarpras di Perbatasan Antar Negara dan Pulau-Pulau Kecil Terluar</t>
  </si>
  <si>
    <t>Kegiatan Fasilitasi Pemberdayaan Adat dan Sosial Budaya Masyarakat</t>
  </si>
  <si>
    <t>JUMLAH DEKON BINA BANGDA</t>
  </si>
  <si>
    <t>JUMLAH DEKON PMD</t>
  </si>
  <si>
    <t>16</t>
  </si>
  <si>
    <t>35</t>
  </si>
  <si>
    <t>37</t>
  </si>
  <si>
    <t>JUMLAH  3</t>
  </si>
  <si>
    <t>Penguatan Kapasitas Pemerintahan Umum</t>
  </si>
  <si>
    <t>Fasilitasi Dan Sosialisasi Pelaksanaan Perpres Nomor 30 Tahun 2011, Pembentukan Kelembagaan Komisi Provinsi Pengendalian Zoonosis Dan Komisi Kab/Kota Pengendalian Zoonosis, Dan Percepatan Pengendalian Zoonosis</t>
  </si>
  <si>
    <t>RENCANA KEGIATAN TUGAS PEMBANTUAN LINGKUP KEMENDAGRI</t>
  </si>
  <si>
    <t>Jumlah Kab/Kota di Wilayah Perbatasan antar Negara dan Pulau-pulau Terluar yang Mendapat Sarpras Perbatasan Antar Negara</t>
  </si>
  <si>
    <t>- Kab. Bintan</t>
  </si>
  <si>
    <t>- Kab. Natuna</t>
  </si>
  <si>
    <t>- Kab. Sambas</t>
  </si>
  <si>
    <t>- Kab. Kapuas Hulu</t>
  </si>
  <si>
    <t>- Kab. Sintang</t>
  </si>
  <si>
    <t>- Kab. Bengkayang</t>
  </si>
  <si>
    <t>- Kab. Sanggau</t>
  </si>
  <si>
    <t>- Kab. Kep. Talaud</t>
  </si>
  <si>
    <t>- Kab. Belu</t>
  </si>
  <si>
    <t>- Kab. Kupang</t>
  </si>
  <si>
    <t>- Kab. TTU</t>
  </si>
  <si>
    <t>- Kab. Merauke</t>
  </si>
  <si>
    <t>- Kab. Keerom</t>
  </si>
  <si>
    <t>- Kab. Pegunungan Bintang</t>
  </si>
  <si>
    <t>JUMLAH 2</t>
  </si>
  <si>
    <t>Jumlah BKPRD Provinsi terevitalisasi</t>
  </si>
  <si>
    <t>PEMBERDAYAAN MASYARAKAT DAN PEMERINTAHAN DESA</t>
  </si>
  <si>
    <t>NO.</t>
  </si>
  <si>
    <t>NAMA PROVINSI</t>
  </si>
  <si>
    <t>JUMLAH TOTAL</t>
  </si>
  <si>
    <t>3</t>
  </si>
  <si>
    <t>N A D</t>
  </si>
  <si>
    <t xml:space="preserve">Sumatera Barat </t>
  </si>
  <si>
    <t xml:space="preserve">Jawa Tengah </t>
  </si>
  <si>
    <t>DI Yogyakarta</t>
  </si>
  <si>
    <t>Nusa Tenggara Barat</t>
  </si>
  <si>
    <t>Nusa Tenggara Timur</t>
  </si>
  <si>
    <t>DKI Jakarta</t>
  </si>
  <si>
    <t>J U M L A H</t>
  </si>
  <si>
    <t>a.n. DIREKTUR JENDERAL PMD</t>
  </si>
  <si>
    <t>Sekretaris Direktorat Jenderal PMD</t>
  </si>
  <si>
    <t>Drs. NURYANTO, MPA</t>
  </si>
  <si>
    <t>Pembina Utama Madya</t>
  </si>
  <si>
    <t>NIP. 19571010.198403.1.015</t>
  </si>
  <si>
    <t>RENCANA  KEGIATAN TUGAS PEMBANTUAN LINGKUP KEMENDAGRI</t>
  </si>
  <si>
    <t>NAMA PROVINSI/KABUPATEN</t>
  </si>
  <si>
    <t>TOTAL</t>
  </si>
  <si>
    <t>JAWA BARAT</t>
  </si>
  <si>
    <t>KAB. SUKABUMI</t>
  </si>
  <si>
    <t>KAB. SUMEDANG</t>
  </si>
  <si>
    <t>KAB. GARUT</t>
  </si>
  <si>
    <t>KAB. CIANJUR</t>
  </si>
  <si>
    <t>KAB. SUBANG</t>
  </si>
  <si>
    <t>KAB. BANDUNG BARAT</t>
  </si>
  <si>
    <t>KAB. KUNINGAN</t>
  </si>
  <si>
    <t>JAWA TIMUR</t>
  </si>
  <si>
    <t>KAB. MAGETAN</t>
  </si>
  <si>
    <t>KAB. TERENGGALEK</t>
  </si>
  <si>
    <t>KAB. PAMEKASAN</t>
  </si>
  <si>
    <t>KAB. MALANG</t>
  </si>
  <si>
    <t>KAB. NGANJUK</t>
  </si>
  <si>
    <t>NUSA TENGGARA BARAT</t>
  </si>
  <si>
    <t>KAB. SUMBAWA</t>
  </si>
  <si>
    <t>KAB. LOMBOK TENGAH</t>
  </si>
  <si>
    <t>KAB. LOMBOK TIMUR</t>
  </si>
  <si>
    <t>KAB. SUMBAWA BARAT</t>
  </si>
  <si>
    <t>KAB. LOMBOK BARAT</t>
  </si>
  <si>
    <t>KAB. LOMBOK UTARA</t>
  </si>
  <si>
    <t>KAB. BIMA</t>
  </si>
  <si>
    <t>KAB. DOMPU</t>
  </si>
  <si>
    <t>NUSA TENGGARA TIMUR</t>
  </si>
  <si>
    <t>KAB. BELU</t>
  </si>
  <si>
    <t>KAB. SUMBA TIMUR</t>
  </si>
  <si>
    <t>KAB. LEMBATA</t>
  </si>
  <si>
    <t>KAB. FLORES TIMUR</t>
  </si>
  <si>
    <t>KAB. MANGGARAI</t>
  </si>
  <si>
    <t>KAB. ROTE NDAO</t>
  </si>
  <si>
    <t>KAB. MANGGARAI TIMUR</t>
  </si>
  <si>
    <t>KAB. TIMUR TENGAH UTARA</t>
  </si>
  <si>
    <t>KAB. KUPANG</t>
  </si>
  <si>
    <t>SULAWESI UTARA</t>
  </si>
  <si>
    <t>KAB. MINAHASA UTARA</t>
  </si>
  <si>
    <t>KAB.  KEP.TALAUD</t>
  </si>
  <si>
    <t>KAB. SANGIHE</t>
  </si>
  <si>
    <t>SULAWESI BARAT</t>
  </si>
  <si>
    <t>KAB. MAJENE</t>
  </si>
  <si>
    <t>KAB. MAMUJU</t>
  </si>
  <si>
    <t>KAB. POLEWALI MANDAR</t>
  </si>
  <si>
    <t>GORONTALO</t>
  </si>
  <si>
    <t>KAB. GORONTALO UTARA</t>
  </si>
  <si>
    <t>KAB. GORONTALO</t>
  </si>
  <si>
    <t>KAB. POHUWATO</t>
  </si>
  <si>
    <t>KAB.BUALEMO</t>
  </si>
  <si>
    <t>MALUKU</t>
  </si>
  <si>
    <t>KAB. MALUKU TENGAH</t>
  </si>
  <si>
    <t xml:space="preserve">KAB. MALUKU TENGGARA </t>
  </si>
  <si>
    <t>KAB. MALUKU TENGGARA BARAT</t>
  </si>
  <si>
    <t>Jumlah Provinsi yang Difasilitasi Pengembangan dan Pengelolaan Pasar Desa Pasar Lokal  dan Pengembangan Informasi Pasar Melalui Bimtek Pengelolaan Pasar Desa Bagi Aparat Pemerintah Desa, Pengelola Pasar dan BPD, Memberikan Stimulan Kepada Pasar Desa.</t>
  </si>
  <si>
    <t>INDIKATOR KINERJA KEGIATAN (IKK)</t>
  </si>
  <si>
    <t>Rencana SKPD Pelaksana: ………………………………………………</t>
  </si>
  <si>
    <t>Cakupan Penerapan PNPM-MP dan Penguatan PNPM</t>
  </si>
  <si>
    <t xml:space="preserve">Cakupan Penerapan PNPM MP Generasi </t>
  </si>
  <si>
    <t>Persentase Terlaksananya Penyusunan Dokumen Perencanaan Program dan Anggaran yang Direncanakan</t>
  </si>
  <si>
    <t>KOMPONEN INPUT (NAMA KEGIATAN DEKONSENTRASI):
Pengembangan Kerjasama Daerah</t>
  </si>
  <si>
    <t xml:space="preserve">INDIKATOR KINERJA KEGIATAN:
Jumlah daerah yang menerima manfaat dari kerjasama daerah dalam bidang ekonomi, prasarana dan pelayanan publik </t>
  </si>
  <si>
    <t>KEGIATAN:
Penyelenggaraan Hubungan Pusat dan Daerah Serta Kerjasama Daerah</t>
  </si>
  <si>
    <t xml:space="preserve">INDIKATOR KINERJA KEGIATAN:
Jumlah provinsi yang dibina dalam rangka peningkatan peran gubernur sebagai wakil pemerintah di wilayah provinsi </t>
  </si>
  <si>
    <t>KOMPONEN INPUT (NAMA KEGIATAN DEKONSENTRASI):
Peningkatan peran gubernur sebagai wakil pemerintah pusat di wilayah provinsi</t>
  </si>
  <si>
    <t>KOMPONEN INPUT (NAMA KEGIATAN DEKONSENTRASI):
Koordinasi dan fasilitasi penegasan batas daerah secara pasti di lapangan antar daerah prov, kab/kota</t>
  </si>
  <si>
    <t>KOMPONEN INPUT (NAMA KEGIATAN DEKONSENTRASI):
Pembakuan dan pembinaan nama rupabumi unsur alami</t>
  </si>
  <si>
    <t>KOMPONEN INPUT (NAMA KEGIATAN DEKONSENTRASI):
Fasilitasi penegasan status hukum batas antar negara peningkatan kapasitas aparatur, dan peningkatan kegiatan sosekbud dengan negara tetangga</t>
  </si>
  <si>
    <t>KOMPONEN INPUT (NAMA KEGIATAN DEKONSENTRASI):
Fasilitasi Pencitraan Satpol PP di Daerah</t>
  </si>
  <si>
    <t xml:space="preserve">KOMPONEN INPUT (NAMA KEGIATAN DEKONSENTRASI):
Peningkatan kapasitas SDM Polisi Pamong Praja  dalam Penyelenggaraan Ketertiban Umum dan Ketenteraman Masyarakat </t>
  </si>
  <si>
    <t>KOMPONEN INPUT (NAMA KEGIATAN DEKONSENTRASI):
Peningkatan kapasitas aparat pemerintah daerah dalam pengelolaan kawasan sumber daya alam (hutan, tambang, pertanian, dan lingkungan)</t>
  </si>
  <si>
    <t>KOMPONEN INPUT (NAMA KEGIATAN DEKONSENTRASI):
Dukungan koordinasi dalam sinkronisasi penyelenggaraan KAPET</t>
  </si>
  <si>
    <t>KOMPONEN INPUT (NAMA KEGIATAN DEKONSENTRASI):
Peningkatan Kapasitas Aparatur Pemadam Kebakaran Pemerintah Daerah Dalam Usaha Pengurangan Risiko Kebakaran</t>
  </si>
  <si>
    <t>KOMPONEN INPUT (NAMA KEGIATAN DEKONSENTRASI):
Peningkatan kapasitas aparat dalam pengurangan resiko bencana di daerah</t>
  </si>
  <si>
    <t>INDIKATOR KINERJA KEGIATAN:
Jumlah segmen penataan dan penegasan batas wilayah administrasi perbatasan antar daerah yang ditetapkan dengan peraturan perundangan</t>
  </si>
  <si>
    <t>INDIKATOR KINERJA KEGIATAN:
Jumlah laporan monitoring dan evaluasi bidang tugas penataan wilayah administrasi dan penegasan batas daerah, pengembangan wilayah perbatasan, dan toponimi</t>
  </si>
  <si>
    <t>INDIKATOR KINERJA KEGIATAN:
Jumlah provinsi yang melaksanakan kerjasama perbatasan antar negara (JIM,SOSEKMALINDO, JBC RI-RDTL, JBC RI-PNG) (PNB)</t>
  </si>
  <si>
    <t>INDIKATOR KINERJA KEGIATAN:
Jumlah daerah yang ditingkatkan kapasitas kelembagaan Sat Pol PP sesuai peraturan perundangan</t>
  </si>
  <si>
    <t>INDIKATOR KINERJA KEGIATAN:
Jumlah daerah yang difasilitasi dibidang kawasan ekonomi, industri dan perdagangan bebas, serta kawasan khusus dan pertanahan yang dikelola dan dikembangkan</t>
  </si>
  <si>
    <t>INDIKATOR KINERJA KEGIATAN:
Jumlah Daerah yang difasilitasi dalam peningkatan kapasitas aparat dalam upaya penanggulangan bencana dan bahaya kebakaran</t>
  </si>
  <si>
    <t>KEGIATAN:
Pengembangan dan Penataan Wilayah Administrasi dan Perbatasan</t>
  </si>
  <si>
    <t>KEGIATAN:
Pembinaan Ketenteraman, Ketertiban dan Perlindungan Masyarakat</t>
  </si>
  <si>
    <t>KEGIATAN:
Pembinaan Pengembangan Kawasan dan Pertanahan</t>
  </si>
  <si>
    <t>KEGIATAN:
Fasilitasi Pencegahan dan Penanggulangan Bencana</t>
  </si>
  <si>
    <t xml:space="preserve">KEGIATAN:
Pengembangan dan Penataan Wilayah Administrasi dan Perbatasan
</t>
  </si>
  <si>
    <t>PROGRAM  PENGUATAN KAPASITAS PEMERINTAH UMUM</t>
  </si>
  <si>
    <t xml:space="preserve">3 </t>
  </si>
  <si>
    <t>PROGRAM PENATAAN ADMINISTRASI KEPENDUDUKAN</t>
  </si>
  <si>
    <t>PROGRAM PENGUATAN KAPASITAS PEMERINTAHAN UMUM</t>
  </si>
  <si>
    <t>Program Pemberdayaan Masyarakat dan Desa</t>
  </si>
  <si>
    <t>Kegiatan Fasilitasi Pencegahan dan Penanggulangan Bencana</t>
  </si>
  <si>
    <t>Pembangunan Sarana Prasarana Pemerintahan dalam rangka Penanggulangan Bencana di Daerah Rawan Bencana</t>
  </si>
  <si>
    <t xml:space="preserve">Jumlah Daerah yang Mendapatkan Sarana Prasarana dalam rangka Penanggulangan Bencana </t>
  </si>
  <si>
    <t>Kab. Banyumas</t>
  </si>
  <si>
    <t>Kab. Simeulue</t>
  </si>
  <si>
    <t>Kab. Nias</t>
  </si>
  <si>
    <t>Kab. Samosir</t>
  </si>
  <si>
    <t>Kab. Tebing Tinggi</t>
  </si>
  <si>
    <t>Kota Pontianak</t>
  </si>
  <si>
    <t>Kab. Banjar</t>
  </si>
  <si>
    <t>Kab. Minahasa Tenggara</t>
  </si>
  <si>
    <t>Prov. Bali</t>
  </si>
  <si>
    <t>Kab. Karangasem</t>
  </si>
  <si>
    <t>Prov. Maluku Utara</t>
  </si>
  <si>
    <t>Kota Sabang</t>
  </si>
  <si>
    <t>Kab. Malinau</t>
  </si>
  <si>
    <t>Kab. Nunukan</t>
  </si>
  <si>
    <t>Kab. Kep. Talaud</t>
  </si>
  <si>
    <t>,</t>
  </si>
  <si>
    <t>RENCANA PROGRAM, KEGIATAN DAN ANGGARAN DEKONSENTRASI</t>
  </si>
  <si>
    <t>Berdasarkan Surat Menteri Dalam Negeri No. ................ Tgl ............... 2010</t>
  </si>
  <si>
    <t>UNTUK MASING-MASING PROVINSI</t>
  </si>
  <si>
    <t>DAERAH/PROGRAM/KEGIATAN/SUB KEGIATAN</t>
  </si>
  <si>
    <t>ALOKASI 
(Rp.)</t>
  </si>
  <si>
    <t>KOMPONEN PEMBINA</t>
  </si>
  <si>
    <t>1.</t>
  </si>
  <si>
    <t>PROVINSI ACEH</t>
  </si>
  <si>
    <t>a.</t>
  </si>
  <si>
    <t>1)</t>
  </si>
  <si>
    <t>a)</t>
  </si>
  <si>
    <t>b.</t>
  </si>
  <si>
    <t>c.</t>
  </si>
  <si>
    <t>d.</t>
  </si>
  <si>
    <t>b)</t>
  </si>
  <si>
    <t>2)</t>
  </si>
  <si>
    <t>3)</t>
  </si>
  <si>
    <t>4)</t>
  </si>
  <si>
    <t>c)</t>
  </si>
  <si>
    <t>5)</t>
  </si>
  <si>
    <t>6)</t>
  </si>
  <si>
    <t>e.</t>
  </si>
  <si>
    <t>2.</t>
  </si>
  <si>
    <t>PROVINSI SUMATERA UTARA</t>
  </si>
  <si>
    <t>f.</t>
  </si>
  <si>
    <t>3.</t>
  </si>
  <si>
    <t>PROVINSI SUMATERA BARAT</t>
  </si>
  <si>
    <t>4.</t>
  </si>
  <si>
    <t>PROVINSI RIAU</t>
  </si>
  <si>
    <t>DITJEN DUKCAPIL</t>
  </si>
  <si>
    <t>5.</t>
  </si>
  <si>
    <t>PROVINSI KEPULAUAN RIAU</t>
  </si>
  <si>
    <t>6.</t>
  </si>
  <si>
    <t>PROVINSI JAMBI</t>
  </si>
  <si>
    <t>7.</t>
  </si>
  <si>
    <t>PROVINSI SUMATERA SELATAN</t>
  </si>
  <si>
    <t>8.</t>
  </si>
  <si>
    <t>9.</t>
  </si>
  <si>
    <t>PROVINSI BENGKULU</t>
  </si>
  <si>
    <t>10.</t>
  </si>
  <si>
    <t>PROVINSI LAMPUNG</t>
  </si>
  <si>
    <t>11.</t>
  </si>
  <si>
    <t>PROVINSI BANTEN</t>
  </si>
  <si>
    <t>12.</t>
  </si>
  <si>
    <t>PROVINSI DKI JAKARTA</t>
  </si>
  <si>
    <t>13.</t>
  </si>
  <si>
    <t>PROVINSI JAWA BARAT</t>
  </si>
  <si>
    <t>PROVINSI JAWA TENGAH</t>
  </si>
  <si>
    <t>15.</t>
  </si>
  <si>
    <t>PROVINSI DAERAH ISTIMEWA YOGYAKARTA</t>
  </si>
  <si>
    <t>16.</t>
  </si>
  <si>
    <t>PROVINSI JAWA TIMUR</t>
  </si>
  <si>
    <t>17.</t>
  </si>
  <si>
    <t>PROVINSI BALI</t>
  </si>
  <si>
    <t>18.</t>
  </si>
  <si>
    <t>PROVINSI KALIMANTAN BARAT</t>
  </si>
  <si>
    <t>19.</t>
  </si>
  <si>
    <t>PROVINSI KALIMANTAN TENGAH</t>
  </si>
  <si>
    <t>20.</t>
  </si>
  <si>
    <t>PROVINSI KALIMANTAN SELATAN</t>
  </si>
  <si>
    <t>21.</t>
  </si>
  <si>
    <t>PROVINSI KALIMANTAN TIMUR</t>
  </si>
  <si>
    <t>23.</t>
  </si>
  <si>
    <t>PROVINSI GORONTALO</t>
  </si>
  <si>
    <t>24.</t>
  </si>
  <si>
    <t>PROVINSI SULAWESI TENGAH</t>
  </si>
  <si>
    <t>25.</t>
  </si>
  <si>
    <t>PROVINSI SULAWESI BARAT</t>
  </si>
  <si>
    <t>26</t>
  </si>
  <si>
    <t>PROVINSI SULAWESI TENGGARA</t>
  </si>
  <si>
    <t>PROVINSI SULAWESI SELATAN</t>
  </si>
  <si>
    <t>28</t>
  </si>
  <si>
    <t>PROVINSI NUSA TENGGARA BARAT</t>
  </si>
  <si>
    <t>PROVINSI NUSA TENGGARA TIMUR</t>
  </si>
  <si>
    <t>30</t>
  </si>
  <si>
    <t>PROVINSI MALUKU</t>
  </si>
  <si>
    <t>PROVINSI MALUKU UTARA</t>
  </si>
  <si>
    <t>32</t>
  </si>
  <si>
    <t>PROVINSI PAPUA</t>
  </si>
  <si>
    <t>33</t>
  </si>
  <si>
    <t>PROVINSI PAPUA BARAT</t>
  </si>
  <si>
    <t>Jumlah Pemda Provinsi yang Melaksanakan Kegiatan Dekonsentrasi Bidang Dukcapil</t>
  </si>
  <si>
    <t>Persentase Kumulatif Prov/Kab/Kota yang Mendapatkan Fasilitasi Pembentukan dan Fasilitasi Pelembagaan Penguatan Forum Dialog Penyelesaian Konflik</t>
  </si>
  <si>
    <t>Persentase Penyelesaian Dokumen Perencanaan Program dan Anggaran</t>
  </si>
  <si>
    <t xml:space="preserve">Jumlah SPM yang Diterapkan di Daerah </t>
  </si>
  <si>
    <t>Tingkat Ketersediaan Data dan Informasi Pembangunan Daerah melalui Dana Dekonsentrasi Sistem Informasi Profil Daerah (SIPD)</t>
  </si>
  <si>
    <t>Jumlah Daerah yang Difasilitasi dalam Pengendalian, Pelaporan dan Evaluasi Pemanfaatan DAK dan TP</t>
  </si>
  <si>
    <t>Jumlah Daerah yang Terfasilitasi dalam Penanganan Lahan Kritis dan Perubahan Perilaku Masyarakat Berbasis DAS</t>
  </si>
  <si>
    <t>Jumlah PTSP Kab/Kota dengan Kinerja Baik</t>
  </si>
  <si>
    <t>Prosentase Laporan Hasil Pengendalian dan Evaluasi Perumusan Kebijakan Pembangunan dan Pelaksanaan Rencana serta Hasil Rencana Pembangunan Daerah</t>
  </si>
  <si>
    <t>Penyusunan, Pengkajian dan Pengembangan Data dan Informasi SIPD di Daerah</t>
  </si>
  <si>
    <t xml:space="preserve">Penguatan Peran Provinsi dalam Pengendalian, Pelaporan dan Evaluasi Pemanfaatan Program Dana Alokasi Khusus (DAK) </t>
  </si>
  <si>
    <t xml:space="preserve">Koordinasi , Fasilitasi dan Evaluasi terhadap Implementasi Kegiatan Penanganan Lahan Kritis dan Sumber Daya Air Berbasis Masyarakat (PLKSDA-BM) </t>
  </si>
  <si>
    <t xml:space="preserve">Dukungan Operasional  Penyelenggaraan PTSP  </t>
  </si>
  <si>
    <t>Jumlah Daerah yang Mengimplementasikan Kebijakan Pengembangan Wilayah Pesisir, Laut dan Pulau-pulau Kecil</t>
  </si>
  <si>
    <t>Cakupan Fasilitasi Peningkatan Kapasitas melalui TOT, Bintek Peningkatan Kapasitas Aparat Desa dan Kelurahan</t>
  </si>
  <si>
    <t>Jumlah Provinsi yang Difasilitasi dalam Peningkatan Kesejahteraan Sosial melalui Sosialisasi, dan Penguatan Kelembagaan HIV/AIDS di Daerah</t>
  </si>
  <si>
    <t>Jumlah Provinsi dan Kabupaten yang Difasilitasi dalam Pemberdayaan dan Kesejahteraan Keluarga (PKK) melalui Penguatan Kelembagaan Posyandu, Peningkatan Peran Posyandu dalam Kesehatan Keluarga, Pelaksanaan Bangdesmadu</t>
  </si>
  <si>
    <t>Jumlah Provinsi yang akan Difasilitasi dalam Usaha Ekonomi Masyarakat Tertinggal Melalui Pelatihan, Pemetaan/Identifikasi, Koordinasi, Sosialisasi, Penyusunan Proksi Kemiskinan Serta Pengembangan Usaha Ekonomi Bagi Kelompok Masyarakat di Desa Tertinggal</t>
  </si>
  <si>
    <t xml:space="preserve">Jumlah Daerah yang Menerima Manfaat dari Kerjasama Daerah dalam Bidang Ekonomi, Prasarana dan Pelayanan Publik </t>
  </si>
  <si>
    <t xml:space="preserve">Jumlah Provinsi yang Dibina dalam rangka Peningkatan Peran Gubernur sebagai Wakil Pemerintah di Wilayah Provinsi </t>
  </si>
  <si>
    <t>Jumlah Segmen Penataan dan Penegasan Batas Wilayah Administrasi Perbatasan antar Daerah yang Ditetapkan dengan Peraturan Perundangan</t>
  </si>
  <si>
    <t>Jumlah Laporan Monitoring dan Evaluasi Bidang Tugas Penataan Wilayah Administrasi dan Penegasan Batas Daerah, Pengembangan Wilayah Perbatasan, dan Toponimi</t>
  </si>
  <si>
    <t>Jumlah Provinsi yang Melaksanakan Kerjasama Perbatasan antar negara (JIM,SOSEKMALINDO, JBC RI-RDTL, JBC RI-PNG) (PNB)</t>
  </si>
  <si>
    <t>Peningkatan Peran Gubernur sebagai Wakil Pemerintah Pusat di Wilayah Provinsi</t>
  </si>
  <si>
    <t>Koordinasi dan Fasilitasi Penegasan Batas Daerah Secara Pasti di Lapangan antar Daerah Provinsi, Kab/Kota</t>
  </si>
  <si>
    <t>Pembakuan dan Pembinaan Nama Rupabumi Unsur Alami</t>
  </si>
  <si>
    <t>Jumlah Daerah yang Ditingkatkan Kapasitas Kelembagaan Sat Pol PP sesuai Peraturan Perundangan</t>
  </si>
  <si>
    <t xml:space="preserve">Peningkatan Kapasitas SDM Polisi Pamong Praja  dalam Penyelenggaraan Ketertiban Umum dan Ketenteraman Masyarakat </t>
  </si>
  <si>
    <t>Jumlah Daerah yang Difasilitasi di Bidang Kawasan Ekonomi, Industri dan Perdagangan Bebas, serta Kawasan Khusus dan Pertanahan yang Dikelola dan Dikembangkan</t>
  </si>
  <si>
    <t>Jumlah Daerah yang Difasilitasi dalam Peningkatan Kapasitas Aparat dalam Upaya Penanggulangan Bencana dan Bahaya Kebakaran</t>
  </si>
  <si>
    <t>Peningkatan Kapasitas Aparat dalam Pengurangan Resiko Bencana di Daerah</t>
  </si>
  <si>
    <t xml:space="preserve">PROGRAM PENATAAN ADMINISTRASI KEPENDUDUKAN </t>
  </si>
  <si>
    <t xml:space="preserve">PROGRAM PENGAWASAN DAN PENINGKATAN AKUNTABILITAS APARATUR KEMENTERIAN DALAM NEGERI </t>
  </si>
  <si>
    <t xml:space="preserve">PROGRAM PEMBINAAN KESATUAN BANGSA DAN POLITIK </t>
  </si>
  <si>
    <t xml:space="preserve">PROGRAM PENDIDIKAN DAN PELATIHAN APARATUR KEMENTERIAN DALAM NEGERI </t>
  </si>
  <si>
    <t xml:space="preserve">PROGRAM PENGELOLAAN DESENTRALISASI DAN OTONOMI DAERAH </t>
  </si>
  <si>
    <t xml:space="preserve">PROGRAM BINA PEMBANGUNAN DAERAH </t>
  </si>
  <si>
    <t xml:space="preserve">PROGRAM PEMBERDAYAAN MASYARAKAT DAN PEMERINTAHAN DESA </t>
  </si>
  <si>
    <t xml:space="preserve">PROGRAM PENGUATAN KAPASITAS PEMERINTAHAN UMUM </t>
  </si>
  <si>
    <t xml:space="preserve">PROGRAM PEMBERDAYAAN MASYARAKAT DAN DESA </t>
  </si>
  <si>
    <t>Kegiatan Dukungan Manajemen dan Dukungan Teknis Lainnya Ditjen Kependudukan dan Pencatatan Sipil</t>
  </si>
  <si>
    <t xml:space="preserve">Kegiatan Dukungan Manajemen dan Dukungan Teknis Lainnya  Inspektorat Jenderal </t>
  </si>
  <si>
    <t>Kegiatan Fasilitasi Kewaspadaan Nasional</t>
  </si>
  <si>
    <t xml:space="preserve">Kegiatan Dukungan Manajemen Dan Pelayanan Teknis Lainnya Badan Pendidikan Dan Pelatihan </t>
  </si>
  <si>
    <t>Kegiatan Penataan Urusan Pemerintahan Daerah Lingkup I</t>
  </si>
  <si>
    <t>Kegiatan Dukungan Manajemen dan Pelaksanaan Tugas Teknis Lainnya Ditjen Bina Bangda</t>
  </si>
  <si>
    <t>Kegiatan Fasilitasi Penataan Ruang Daerah dan Lingkungan Hidup di Daerah</t>
  </si>
  <si>
    <t>Kegiatan Fasilitasi Peningkatan Pertumbuhan Ekonomi Daerah</t>
  </si>
  <si>
    <t>Kegiatan Fasilitasi  Perencanaan Pembangunan Daerah</t>
  </si>
  <si>
    <t>Kegiatan Fasilitasi Pengembangan Wilayah Terpadu</t>
  </si>
  <si>
    <t>Kegiatan Dukungan Manajemen dan Dukungan Teknis Lainnya Ditjen PMD</t>
  </si>
  <si>
    <t>Kegiatan Peningkatan Kapasitas Penyelenggaraan Pemerintahan Desa dan Kelurahan</t>
  </si>
  <si>
    <t>Kegiatan Peningkatan Kapasitas Kelembagaan dan Pelatihan Masyarakat</t>
  </si>
  <si>
    <t>Kegiatan Peningkatan Kemandirian Masyarakat Perdesaan</t>
  </si>
  <si>
    <t>Kegiatan Pengembangan Usaha Ekonomi Masyarakat</t>
  </si>
  <si>
    <t>Kegiatan Penyelenggaraan Hubungan Pusat dan Daerah Serta Kerjasama Daerah</t>
  </si>
  <si>
    <t>Kegiatan Pengembangan dan Penataan Wilayah Administrasi dan Perbatasan</t>
  </si>
  <si>
    <t>Kegiatan Pembinaan Ketenteraman, Ketertiban dan Perlindungan Masyarakat</t>
  </si>
  <si>
    <t>ITJEN</t>
  </si>
  <si>
    <t>DITJEN KESBANGPOL</t>
  </si>
  <si>
    <t>BADAN DIKLAT</t>
  </si>
  <si>
    <t>DITJEN OTDA</t>
  </si>
  <si>
    <t>DITJEN BINA BANGDA</t>
  </si>
  <si>
    <t>DITJEN PMD</t>
  </si>
  <si>
    <t>DITJEN PUM</t>
  </si>
  <si>
    <t>PROGRAM BINA PEMBANGUNAN DAERAH</t>
  </si>
  <si>
    <t>g.</t>
  </si>
  <si>
    <t>h.</t>
  </si>
  <si>
    <t>PROVINSI BANGKA BELITUNG</t>
  </si>
  <si>
    <t>PROVINSI SULAWESI UTARA</t>
  </si>
  <si>
    <t>LINGKUP KEMENTERIAN DALAM NEGERI TAHUN ANGGARAN 2013</t>
  </si>
  <si>
    <t>RENCANA PROGRAM, KEGIATAN DAN ANGGARAN TUGAS PEMBANTUAN</t>
  </si>
  <si>
    <t>RENCANA SKPD</t>
  </si>
  <si>
    <t>-</t>
  </si>
  <si>
    <t>PROVINSI KEP. BANGKA BELITUNG</t>
  </si>
  <si>
    <t>32.</t>
  </si>
  <si>
    <t>KEMENTERIAN DALAM NEGERI TAHUN ANGGARAN 2013</t>
  </si>
  <si>
    <t>Kab. Cianjur</t>
  </si>
  <si>
    <t>25</t>
  </si>
  <si>
    <t>REKAPITULASI RENCANA PROGRAM/KEGIATAN DAN ALOKASI ANGGARAN DEKONSENTRASI</t>
  </si>
  <si>
    <t xml:space="preserve">LINGKUP KEMENTERIAN DALAM NEGERI </t>
  </si>
  <si>
    <t>PROGRAM/KEGIATAN/SUB KEGIATAN</t>
  </si>
  <si>
    <t>ALOKASI</t>
  </si>
  <si>
    <t>LOKASI</t>
  </si>
  <si>
    <t>I</t>
  </si>
  <si>
    <t>1.1</t>
  </si>
  <si>
    <t>1.1.1</t>
  </si>
  <si>
    <t>32 PROVINSI</t>
  </si>
  <si>
    <t>II</t>
  </si>
  <si>
    <t>2.1</t>
  </si>
  <si>
    <t>2.1.1</t>
  </si>
  <si>
    <t>33 PROVINSI</t>
  </si>
  <si>
    <t>11 PROVINSI</t>
  </si>
  <si>
    <t>5 PROVINSI</t>
  </si>
  <si>
    <t>III</t>
  </si>
  <si>
    <t>3.1</t>
  </si>
  <si>
    <t>3.1.1</t>
  </si>
  <si>
    <t>IV</t>
  </si>
  <si>
    <t>4.1</t>
  </si>
  <si>
    <t>4.1.1</t>
  </si>
  <si>
    <t>V</t>
  </si>
  <si>
    <t>5.1</t>
  </si>
  <si>
    <t>5.1.1</t>
  </si>
  <si>
    <t>VI</t>
  </si>
  <si>
    <t>JUMLAH DK</t>
  </si>
  <si>
    <t>A.n. SEKRETARIS JENDERAL</t>
  </si>
  <si>
    <t>KEPALA BIRO</t>
  </si>
  <si>
    <t>PERENCANAAN DAN ANGGARAN</t>
  </si>
  <si>
    <t>DR. YUSWANDI A. TEMENGGUNG</t>
  </si>
  <si>
    <t>REKAPITULASI RENCANA PROGRAM/KEGIATAN DAN ALOKASI ANGGARAN TUGAS PEMBANTUAN</t>
  </si>
  <si>
    <t>1.2</t>
  </si>
  <si>
    <t>1.2.1</t>
  </si>
  <si>
    <t>JUMLAH TP</t>
  </si>
  <si>
    <t>6.1</t>
  </si>
  <si>
    <t>6.1.1</t>
  </si>
  <si>
    <t>6.2</t>
  </si>
  <si>
    <t>6.1.2</t>
  </si>
  <si>
    <t>6.2.1</t>
  </si>
  <si>
    <t>6.3.1</t>
  </si>
  <si>
    <t>6.4.1</t>
  </si>
  <si>
    <t>6.5.1</t>
  </si>
  <si>
    <t>6.3</t>
  </si>
  <si>
    <t>6.4</t>
  </si>
  <si>
    <t>6.5</t>
  </si>
  <si>
    <t>VII</t>
  </si>
  <si>
    <t>6.2.2</t>
  </si>
  <si>
    <t>6.2.3</t>
  </si>
  <si>
    <t xml:space="preserve">PROGRAM PENGUATAN PENYELENGGARAAN PEMERINTAHAN UMUM </t>
  </si>
  <si>
    <t>Kegiatan Pembinaan dan Pengembangan Kawasan dan Pertanahan</t>
  </si>
  <si>
    <t>Fasilitasi Peningkatan Kapasitas Pemerintahan Kabupaten/Kota dalam Penyelenggaraan Pencegahan dan Penanggulangan Kebakaran untuk Mendukung Pengurangan Resiko Kebakaran</t>
  </si>
  <si>
    <t>Fasilitasi dan Sosialisasi Pelaksanaan Perpres Nomor 30 Tahun 2011, Pembentukan Kelembagaan Komisi Provinsi Pengendalian Zoonosis dan Komisi Kabupaten/Kota Pengendalian Zoonosis, dan Percepatan Pengendalian Zoonosis</t>
  </si>
  <si>
    <t>REKAPITULASI ALOKASI ANGGARAN DEKONSENTRASI DAN TUGAS PEMBANTUAN</t>
  </si>
  <si>
    <t>DK</t>
  </si>
  <si>
    <t>TP</t>
  </si>
  <si>
    <t>UB</t>
  </si>
  <si>
    <t>LINGKUP KEMENTERIAN DALAM NEGERI TA. 2013</t>
  </si>
  <si>
    <t>PER PROVINSI</t>
  </si>
  <si>
    <t>NTB</t>
  </si>
  <si>
    <t>NTT</t>
  </si>
  <si>
    <t xml:space="preserve">Papua </t>
  </si>
  <si>
    <t>SKPD PELAKSANA</t>
  </si>
  <si>
    <t>SKPD yang membidangi perencanaan pembangunan daerah</t>
  </si>
  <si>
    <t>SKPD yang menangani tata pemerintahan di daerah</t>
  </si>
  <si>
    <t>SKPD yang menangani perbatasan antar daerah di daerah</t>
  </si>
  <si>
    <t>SKPD yang membidangi penyelenggaraan tramtibum di daerah</t>
  </si>
  <si>
    <t>SKPD yang menangani penyelenggaraan kawasan pengembangan ekonomi terpadu di daerah</t>
  </si>
  <si>
    <t>SKPD yang membidangi penangggulangan bencana di daerah</t>
  </si>
  <si>
    <t>SKPD yang membidangi/ menangani administrasi kependudukan dan pencatatan sipil</t>
  </si>
  <si>
    <t>SKPD yang membidangi pembinaaan kesatuan bangsa dan politik di daerah</t>
  </si>
  <si>
    <t>SKPD yang membidangi penyelenggaraan pelayanan perijinan terpadu satu pintu</t>
  </si>
  <si>
    <t>SKPD yang membidangi pengawasan pelaksanaan urusan pemerintahan provinsi di daerah</t>
  </si>
  <si>
    <t>SKPD yang membidangi pendidikan dan pelatihan aparatur daerah di daerah</t>
  </si>
  <si>
    <t>SKPD yang membidangi/menangani perbatasan antar daerah di daerah</t>
  </si>
  <si>
    <t>SKPD yang membidangi trantibum di daerah</t>
  </si>
  <si>
    <t>SKPD yang menangani penanggulangan bencana di daerah</t>
  </si>
  <si>
    <t>SKPD yang menangani pengelolaan sumber daya alam di daerah</t>
  </si>
  <si>
    <t>SKPD yang membidangi/menangani perbatasan antar negara di daerah</t>
  </si>
  <si>
    <t>SKPD yang menangani penyelenggaraan pengelolaan kawasan ekonomi di daerah</t>
  </si>
  <si>
    <t>SKPD yang membidangi penanggulangan bencana daerah atau yang menangani koordinasi pengendalian kesehatan masyarakat di daerah</t>
  </si>
  <si>
    <t>SKPD yang membidangi tata pemerintahan di daerah</t>
  </si>
  <si>
    <t xml:space="preserve">Jumlah Provinsi yang Melaksanakan Pengelolaan dan Pengembangan Kawasan Ekowisata Berbasis Masyarakat </t>
  </si>
  <si>
    <t xml:space="preserve">Fasilitasi Pengelolaan dan Pengembangan Kawasan Ekowisata Berbasis Masyarakat </t>
  </si>
  <si>
    <t>26 PROVINSI</t>
  </si>
  <si>
    <t>29 PROVINSI</t>
  </si>
  <si>
    <t>15 PROVINSI</t>
  </si>
  <si>
    <t>13 PROVINSI</t>
  </si>
  <si>
    <t>7 PROVINSI</t>
  </si>
  <si>
    <t>20 PROVINSI</t>
  </si>
  <si>
    <t>14 PROVINSI</t>
  </si>
  <si>
    <t>4 PROVINSI, 16 KABUPATEN, DAN 1 KOTA PADA 7 PROVINSI</t>
  </si>
  <si>
    <t>2 PROVINSI, 12 KABUPATEN, DAN 1 KOTA PADA 12 PROVINSI</t>
  </si>
  <si>
    <t>12 PROVINSI</t>
  </si>
  <si>
    <t>Tahun Anggaran 2013</t>
  </si>
  <si>
    <t>Kegiatan Penataan Ruang Daerah dan Lingkungan Hidup di Daerah</t>
  </si>
  <si>
    <t>Kab. Solok</t>
  </si>
  <si>
    <t>Kab. Solok Selatan</t>
  </si>
  <si>
    <t>Kab. Tanah Datar</t>
  </si>
  <si>
    <t>Kab. Rejang Lebong</t>
  </si>
  <si>
    <t>Kab. Lampung Barat</t>
  </si>
  <si>
    <t>Kab. Cirebon</t>
  </si>
  <si>
    <t>Kab. Cilacap</t>
  </si>
  <si>
    <t>Kab. Brebes</t>
  </si>
  <si>
    <t>Kab. Pemalang</t>
  </si>
  <si>
    <t>Kab. Kendal</t>
  </si>
  <si>
    <t>Kab. Semarang</t>
  </si>
  <si>
    <t>Kab. Magelang</t>
  </si>
  <si>
    <t>Kab. Boyolali</t>
  </si>
  <si>
    <t>Kab. Sragen</t>
  </si>
  <si>
    <t>Kab. Grobogan</t>
  </si>
  <si>
    <t>Kab. Sleman</t>
  </si>
  <si>
    <t>Kab. Bantul</t>
  </si>
  <si>
    <t>Kab. Kulon Progo</t>
  </si>
  <si>
    <t>Kab. Gunung Kidul</t>
  </si>
  <si>
    <t>Kab. Bangkalan</t>
  </si>
  <si>
    <t>Kab. Bondowoso</t>
  </si>
  <si>
    <t>Kab. Probolinggo</t>
  </si>
  <si>
    <t>Kab. Blitar</t>
  </si>
  <si>
    <t>Kab. Maros</t>
  </si>
  <si>
    <t>Kab. Pinrang</t>
  </si>
  <si>
    <t>Kab. Bone</t>
  </si>
  <si>
    <t>Kab. Bulukumba</t>
  </si>
  <si>
    <t>Kab. Donggala</t>
  </si>
  <si>
    <t>Kab. Muna</t>
  </si>
  <si>
    <t>Kab. Tapanuli Tengah</t>
  </si>
  <si>
    <t>Kota Semarang</t>
  </si>
  <si>
    <t>Kab. Jember</t>
  </si>
  <si>
    <t>PROVINSI D.I YOGYAKARTA</t>
  </si>
  <si>
    <t>37 KABUPATEN, DAN 1 KOTA PADA 14 PROVINSI</t>
  </si>
  <si>
    <t>Jumlah Laporan Manual Standar Operasional Prosedur Pengaduan Masyarakat dan Sarana Pengaduan Masyarakat pada Daerah Binaan Terpilih</t>
  </si>
  <si>
    <t>SKPD yang mengkoordinasi pelaksanaan SPM di daerah</t>
  </si>
  <si>
    <t>Koordinasi dan Fasilitasi Penegasan Batas Daerah secara Pasti di Lapangan antar Daerah Provinsi, Kab/Kota</t>
  </si>
  <si>
    <t>Jumlah daerah yang terfasilitasi dalam penanganan lahan kritis dan perubahan perilaku masyarakat berbasis DAS</t>
  </si>
  <si>
    <t xml:space="preserve">Fasilitasi pembinaan dan pemberdayaan masyarakat dan kapasitas kelembagaan penanganan lahan kritis dan sumber daya air berbasis masyarakat (PLKSDA-BM) </t>
  </si>
  <si>
    <t>Kab. Lebong</t>
  </si>
  <si>
    <t>Dekonsentrasi Dalam Rangka Penguatan Kelembagaan Penataan Ruang</t>
  </si>
  <si>
    <t>25 PROVINSI</t>
  </si>
  <si>
    <t>8 PROVINSI</t>
  </si>
  <si>
    <t>Fasilitasi Pengelolaan dan Pengembangan Kawasan Ekowisata Berbasis Masyarakat</t>
  </si>
  <si>
    <t>Jumlah provinsi yang melaksanakan pengelolaan dan pengembangan kawasan ekowisata berbasis masyarakat</t>
  </si>
  <si>
    <t>Kab. Pacitan</t>
  </si>
  <si>
    <t>Kab. Situbondo</t>
  </si>
  <si>
    <t>Kota Serang</t>
  </si>
  <si>
    <t>Kab. Serang</t>
  </si>
  <si>
    <t>Kab. Bantaeng</t>
  </si>
  <si>
    <t>Kab. Lima Puluh Kota</t>
  </si>
  <si>
    <t>14 KABUPATEN, DAN 1 KOTA PADA 8 PROVINSI</t>
  </si>
  <si>
    <t xml:space="preserve">Peningkatan Kapasitas Aparat Pemerintah Daerah dalam Pengelolaan Kawasan Sumber Daya Alam </t>
  </si>
  <si>
    <t>Fasilitasi Gubernur terhadap Kabupaten/Kota di Bidang Ekonomi, Industri dan Perdagangan Bebas</t>
  </si>
  <si>
    <t>Pembangunan Sarana Prasarana di Perbatasan Antar Negara dan Pulau-Pulau Kecil Terluar</t>
  </si>
  <si>
    <t>Kab. Bitung</t>
  </si>
  <si>
    <t xml:space="preserve">Penguatan dan Pemberdayaan Forum Kewaspadaan Dini Masyarakat (FKDM) </t>
  </si>
  <si>
    <t>15 KEGIATAN
25 SUB KEGIATAN</t>
  </si>
  <si>
    <t>Kab. Kapuas Hulu</t>
  </si>
  <si>
    <t>SKPD yang membidangi/ menangani perbatasan antar negara di daerah</t>
  </si>
  <si>
    <t>Fasilitasi Pembangunan Sarana Prasarana  Perbatasan Antar Negara dan Pulau-Pulau Kecil Terluar</t>
  </si>
  <si>
    <t>Fasilitasi Penegasan Status Hukum Batas antar Negara, Peningkatan Kapasitas Aparat, dan Peningkatan Kegiatan Sosekbud dengan Negara Tetangga</t>
  </si>
  <si>
    <t>Kota Tebing Tinggi</t>
  </si>
  <si>
    <t>Kota Bitung</t>
  </si>
  <si>
    <t>Kab. Kepulauan Anambas</t>
  </si>
  <si>
    <t>RENCANA SKPD PELAKSANA</t>
  </si>
  <si>
    <t xml:space="preserve">Bappeda </t>
  </si>
  <si>
    <t>Badan Kesbangpolinmas</t>
  </si>
  <si>
    <t xml:space="preserve">Disnakertransduk </t>
  </si>
  <si>
    <t>Badan Diklat</t>
  </si>
  <si>
    <t>Biro Otonomi Daerah, Setda</t>
  </si>
  <si>
    <t>Bappeda</t>
  </si>
  <si>
    <t>Biro Administrasi Pembangunan, Setda</t>
  </si>
  <si>
    <t>Biro Organisasi dan Kepegawaian, Setda</t>
  </si>
  <si>
    <t>Biro Tata Pemerintahan, Setda</t>
  </si>
  <si>
    <t>Satuan Polisi Pamong Praja</t>
  </si>
  <si>
    <t>Biro Bina Produksi, Setda</t>
  </si>
  <si>
    <t>Sekretariat Badan Penanggulangan Bencana Daerah</t>
  </si>
  <si>
    <t>BPBD</t>
  </si>
  <si>
    <t>Biro Pemerintahan, Setda</t>
  </si>
  <si>
    <t>Inspektorat Provinsi</t>
  </si>
  <si>
    <t>Badan Kesbangpol</t>
  </si>
  <si>
    <t>Badan Kepegawaian dan Pengembangan Aparatur Daerah</t>
  </si>
  <si>
    <t>Biro Hukum dan Organisasi, Setda</t>
  </si>
  <si>
    <t>Badan Investasi Daerah</t>
  </si>
  <si>
    <t>Satpol PP dan Linmas</t>
  </si>
  <si>
    <t>Dinas Kependudukan dan Pencatatan Sipil</t>
  </si>
  <si>
    <t>Badan Kesatuan Bangsa dan Politik</t>
  </si>
  <si>
    <t>Badan Kepegawaian Pendidikan dan Pelatihan</t>
  </si>
  <si>
    <t>Biro Organisasi, Setda</t>
  </si>
  <si>
    <t>Biro Administrasi Pemerintahan Umum, Setda</t>
  </si>
  <si>
    <t>Badan Pengelola Perbatasan</t>
  </si>
  <si>
    <t>Kantor Satpol PP</t>
  </si>
  <si>
    <t>Badan Penanggulangan Bencana Daerah</t>
  </si>
  <si>
    <t>Badan Pengelolaa Perbatasan</t>
  </si>
  <si>
    <t>Bagian Pemerintahan Umum, Setda</t>
  </si>
  <si>
    <t>Badan Pengelolaa Perbatasan Kabupaten</t>
  </si>
  <si>
    <t xml:space="preserve">Badan Kesatuan Bangsa dan Perlindungan Masyarakat </t>
  </si>
  <si>
    <t>Badan Kepegawaian, Pendidikan dan Pelatihan</t>
  </si>
  <si>
    <t>Badan Penanaman Modal Daerah</t>
  </si>
  <si>
    <t>Kantor Satuan Polisi Pamong Praja</t>
  </si>
  <si>
    <t>Biro Ekonomi, Setda</t>
  </si>
  <si>
    <t>Badan Kesbangpol dan Linmas</t>
  </si>
  <si>
    <t>Badan Pendidikan dan Pelatihan, Penelitian Pengembangan Daerah</t>
  </si>
  <si>
    <t>Kantor Pelayanan Perijinan Terpadu Satu Pintu</t>
  </si>
  <si>
    <t>Satpol PP Provinsi</t>
  </si>
  <si>
    <t>Badan Lingkungan Hidup Daerah</t>
  </si>
  <si>
    <t>Biro Perekonomian, Setda</t>
  </si>
  <si>
    <t>Biro Kesejahteraan Rakyat, Setda</t>
  </si>
  <si>
    <t>Badan Kesbanglinmas</t>
  </si>
  <si>
    <t>Badan Koordinasi Penanaman Modal</t>
  </si>
  <si>
    <t>Satpol PP</t>
  </si>
  <si>
    <t>Dinas Kesehatan</t>
  </si>
  <si>
    <t>KABUPATEN/KOTA</t>
  </si>
  <si>
    <t>Biro Kependudukan dan Catatan Sipil, Setda</t>
  </si>
  <si>
    <t>Badan Kesatuan Bangsa Politik</t>
  </si>
  <si>
    <t>Badan Pendidikan dan Pelatihan</t>
  </si>
  <si>
    <t>Badan Pengelolaan Kawasan Perbatasan dan Kerjasama</t>
  </si>
  <si>
    <t>Biro Perekonomian dan Pembangunan, Setda</t>
  </si>
  <si>
    <t>Biro Tapem, Setda</t>
  </si>
  <si>
    <t>Biro Administrasi Perekonomian dan SDA</t>
  </si>
  <si>
    <t>Biro Pemerintahan Umum, Setda</t>
  </si>
  <si>
    <t xml:space="preserve">PROVINSI YANG TELAH MENYERAHKAN DATA SKPD PELAKSANA </t>
  </si>
  <si>
    <t>KEGIATAN DEKONSENTRASI LINGKUP KEMENDAGRI TAHUN ANGGARAN 2013</t>
  </si>
  <si>
    <t>KEGIATAN TUGAS PEMBANTUAN LINGKUP KEMENDAGRI TAHUN ANGGARAN 2013</t>
  </si>
  <si>
    <t>Badan Kesbangpollinmas</t>
  </si>
  <si>
    <t>Badan Diklat Daerah</t>
  </si>
  <si>
    <t>Kantor Pelayanan Perijinan Terpadu</t>
  </si>
  <si>
    <t>Inspektorat</t>
  </si>
  <si>
    <t>Kesbangpolinmas</t>
  </si>
  <si>
    <t>Badan Promosi Perizinan Penanaman Modal Daerah</t>
  </si>
  <si>
    <t>Inspektorat Daerah</t>
  </si>
  <si>
    <t>BKPM Provinsi</t>
  </si>
  <si>
    <t>BPBD Provinsi</t>
  </si>
  <si>
    <t>Biro Organisasi dan Tata Laksana, Setda</t>
  </si>
  <si>
    <t>KP2T</t>
  </si>
  <si>
    <t>Biro SDA, Setda</t>
  </si>
  <si>
    <t>URUTAN KIRIM</t>
  </si>
  <si>
    <t>Badan Penanaman Modal Daerah dan Pelayanan Perizinan Terpadu</t>
  </si>
  <si>
    <t>Badan Penanggulangan Bencana</t>
  </si>
  <si>
    <t>Biro Pemerintahan dan Humas, Setda</t>
  </si>
  <si>
    <t>Kantor Pelayanan Terpadu Satu Pintu</t>
  </si>
  <si>
    <t>Badan Pengelola Kawasan Perbatasan Daerah</t>
  </si>
  <si>
    <t>Badan Pengelola Perbatasan Daerah</t>
  </si>
  <si>
    <t>NO &amp; TANGGAL SURAT</t>
  </si>
  <si>
    <t>Badan Kepegawaian dan Diklat</t>
  </si>
  <si>
    <t>Badan Perencanaan Pembangunan dan Litbang</t>
  </si>
  <si>
    <t>Badan Koordinasi Penanaman Modal Daerah dan PTSP</t>
  </si>
  <si>
    <t>Bappeda dan Statistik</t>
  </si>
  <si>
    <t>Dinas Tenaga Kerja dan Kependudukan</t>
  </si>
  <si>
    <t>Inspektorat Wilayah</t>
  </si>
  <si>
    <t>Biro Organisasi dan Pendayagunaan Aparatur</t>
  </si>
  <si>
    <t>Badan Koordinasi Penanaman Modal Daerah</t>
  </si>
  <si>
    <t>Biro Tata Pemerintahan</t>
  </si>
  <si>
    <t>Badan Perbatasan dan Kerjasama Luar Negeri</t>
  </si>
  <si>
    <t>Biro Administrasi Pembangunan Daerah, Setda</t>
  </si>
  <si>
    <t xml:space="preserve">Inspektorat </t>
  </si>
  <si>
    <t xml:space="preserve">Badan Pengelola Perbatasan </t>
  </si>
  <si>
    <t>BKPM (Gerai P2T)</t>
  </si>
  <si>
    <t xml:space="preserve">Inspektorat Wilayah </t>
  </si>
  <si>
    <t>Biro Organisasi dan Tata Laksana</t>
  </si>
  <si>
    <t>Biro Otonomi dan Kerjasama</t>
  </si>
  <si>
    <t xml:space="preserve">Badan Pengelola Perbatasan Daerah </t>
  </si>
  <si>
    <t xml:space="preserve">Badan Penanggulangan Bencana Daerah  </t>
  </si>
  <si>
    <t xml:space="preserve">Badan Penanggulangan Bencana Daerah </t>
  </si>
  <si>
    <t>Disnakertransduk</t>
  </si>
  <si>
    <t>Badan Kesbangpol Linmas</t>
  </si>
  <si>
    <t>Badan Kepegawaian Daerah</t>
  </si>
  <si>
    <t>Biro Hukum dan Ortal, Setda</t>
  </si>
  <si>
    <t>Badan Pelayanan Perizinan Terpadu</t>
  </si>
  <si>
    <t>Biro Administrasi Perekonomian, Setda</t>
  </si>
  <si>
    <t>BPM dan Perizinan</t>
  </si>
  <si>
    <t>Biro Otda, Setda</t>
  </si>
  <si>
    <t>BPPT</t>
  </si>
  <si>
    <t>Biro Pemerintahan</t>
  </si>
  <si>
    <t>Kesbangpol</t>
  </si>
  <si>
    <t>Biro Organisasi, Otda</t>
  </si>
  <si>
    <t>Biro Pemerintahan; Bappeda; Biro Administrasi Pembangunan dan Biro Keuangan (Korwil); Biro Hukum</t>
  </si>
  <si>
    <t>Dinsosdukcapil</t>
  </si>
  <si>
    <t>Bakesbangpoldagri</t>
  </si>
  <si>
    <t>BKD</t>
  </si>
  <si>
    <t>Biro Organisasi</t>
  </si>
  <si>
    <t>Biro AP</t>
  </si>
  <si>
    <t>Badan Penanaman Modal</t>
  </si>
  <si>
    <t>Biro Kerjasama dan SDA</t>
  </si>
  <si>
    <t>Biro Ekonomi</t>
  </si>
  <si>
    <t>Biro Tata Pemerintahan Umum</t>
  </si>
  <si>
    <t>Biro Adbang</t>
  </si>
  <si>
    <t>BPM &amp; PT</t>
  </si>
  <si>
    <t>Biro Tapum</t>
  </si>
  <si>
    <t>Dinas Peternakan &amp; Keswan</t>
  </si>
  <si>
    <t>Sek. Kantor Badan Penanggulangan Bencana</t>
  </si>
  <si>
    <t>14.</t>
  </si>
  <si>
    <t>22</t>
  </si>
  <si>
    <t>24</t>
  </si>
  <si>
    <t>SURAT PENETAPAN SKPD</t>
  </si>
  <si>
    <t>Surat Bupati No. 050/3329/BAPPEDA tanggal 28 September 2012</t>
  </si>
  <si>
    <t>Surat Bupati
050/3329/Bappeda
28 September 2012</t>
  </si>
  <si>
    <t>Surat Bupati
No. 050.2/210/002/2012
9 Agustus 2012</t>
  </si>
  <si>
    <t>Surat Bupati
No. 050/2546/Bapp/2012
2 Oktober 2012</t>
  </si>
  <si>
    <t>Surat Sekda
No. 050/518/Bappeda/2012
12 Oktober 2012</t>
  </si>
  <si>
    <t>Surat Sekda
No. 910/5120/Bappeda
19 Oktober 2012</t>
  </si>
  <si>
    <t>Surat Sekda kepada SKPD Pelaksana
No. 1673/-1.713
Tanggal 22 Oktober 2012</t>
  </si>
  <si>
    <t>Surat Sekda 
No. 900/4608/SE
Tanggal 29 Oktober 2012</t>
  </si>
  <si>
    <t>Masih Rancangan
Surat Gubernur
No. ……. Tanggal 8 Oktober 2012</t>
  </si>
  <si>
    <t>Surat Gubernur 
No. 050/3178/Bappeda
Tanggal 8 Oktober 2012</t>
  </si>
  <si>
    <t>Masih Rancangan
Surat Sekda</t>
  </si>
  <si>
    <t>Surat Sekda 
No. 900/10554
Tanggal 30 Oktober 2012</t>
  </si>
  <si>
    <t>Surat Sekda 
No. 910/38.20/06.Bappeda
Tanggal 22 Oktober 2012</t>
  </si>
  <si>
    <t>Surat Sekda
No. 050/3328/II.02/2012
Tanggal 3 Nopember 2012</t>
  </si>
  <si>
    <t>Surat Gubernur
No. 515/X/SPP/Bappeda 2012
Tanggal 10 Oktober 2012</t>
  </si>
  <si>
    <t>Surat Sekda
No. 500/Adm.Pem/66.22
Tanggal 29 Oktober 2012</t>
  </si>
  <si>
    <t>Surat Sekda
No. 640/902/BPPD/X/2012
Tanggal 9 Oktober 2012</t>
  </si>
  <si>
    <t>Masih Rancangan
Surat Gubernur
S-  /  /Bappeda-5.1/X/2012
Tanggal    Oktober 2012</t>
  </si>
  <si>
    <t>Surat Gubernur
No. 050/2915/Bappeda/2012
Tanggal 15 Oktober 2012</t>
  </si>
  <si>
    <t>Surat Sekda
No. 050/3015/Monevdal BAPPEDA
Tanggal 9 Oktober 2012</t>
  </si>
  <si>
    <t>Surat Sekda
No. 050/3110/sekr-Bappeda
Tanggal 18 Oktober 2012</t>
  </si>
  <si>
    <t>Surat Sekda
No. 050/Bappeda/2513/X/2012
Tanggal 8 Oktober 2012</t>
  </si>
  <si>
    <t>Surat Sekda
No. 900/5820/Bappeda
 Tanggal 5 Oktober 2912</t>
  </si>
  <si>
    <t>Surat Sekda
No. AP.903/II/075/2012
Tanggal 5 Oktober 2012</t>
  </si>
  <si>
    <t>Surat Sekda
No. 910/1339
Tanggal 9 Oktober 2012</t>
  </si>
  <si>
    <t>Surat Sekda
050/3110/sekr-Bappeda
18 Oktober 2012</t>
  </si>
  <si>
    <t>Surat Sekda
050/3015/Monevdal BAPPEDA
9 Oktober 2012</t>
  </si>
  <si>
    <t>Surat Gubernur
No. 1673/-1.713
Tanggal 22 Oktober 2012</t>
  </si>
  <si>
    <t xml:space="preserve">Surat Sekda
No. 902/3717
Tanggal 11 Oktober 2012
</t>
  </si>
  <si>
    <t>Surat Gubernur
050/19164
Tanggal 4 Oktober 2012</t>
  </si>
  <si>
    <t xml:space="preserve">Surat Gubernur
050/19164
Tanggal 4 Oktober 2012
</t>
  </si>
  <si>
    <t>Surat Sekda
No. 050/1230/VI/Bapp
Tanggal 5 Oktober 2012</t>
  </si>
  <si>
    <t>Surat Gubernur
No. 907/2611/IX/2012
Tanggal 28 September 2012</t>
  </si>
  <si>
    <t>Dinas Tenaga Kerja, Transmigrasi dan Kependudukan</t>
  </si>
  <si>
    <t>Berdasarkan Surat Sekda 
No. 900/10554
Tanggal 30 Oktober 2012</t>
  </si>
  <si>
    <t>Berdasarkan Surat Gubernur
No. 515/X/SPP/Bappeda 2012
Tanggal 10 Oktober 2012</t>
  </si>
  <si>
    <t>Berdasarkan Surat Sekda
No. 500/Adm.Pem/66.22
Tanggal 29 Oktober 2012</t>
  </si>
  <si>
    <t>Berdasarkan Surat Sekda
No. 640/902/BPPD/X/2012
Tanggal 9 Oktober 2012</t>
  </si>
  <si>
    <t>Berdasarkan Surat Gubernur
No. 050/2915/Bappeda/2012
Tanggal 15 Oktober 2012</t>
  </si>
  <si>
    <t>Berdasarkan Surat Gubernur
No. 1673/-1.713
Tanggal 22 Oktober 2012</t>
  </si>
  <si>
    <t>Berdasarkan Surat Sekda
No. 910/5120/Bappeda
19 Oktober 2012</t>
  </si>
  <si>
    <t>Berdasarkan Surat Sekda
No. 050/3328/II.02/2012
Tanggal 3 Nopember 2012</t>
  </si>
  <si>
    <t>Berdasarkan Masih Rancangan
Surat Gubernur
No. ……. Tanggal 8 Oktober 2012</t>
  </si>
  <si>
    <t>Berdasarkan Surat Sekda kepada SKPD Pelaksana
No. 1673/-1.713
Tanggal 22 Oktober 2012</t>
  </si>
  <si>
    <t xml:space="preserve">Berdasarkan Surat Gubernur
050/19164
Tanggal 4 Oktober 2012
</t>
  </si>
  <si>
    <t>Berdasarkan Surat Sekda
No. 902/3717
Tanggal 11 Oktober 2012</t>
  </si>
  <si>
    <t>Berdasarkan  Rancangan
Surat Sekda</t>
  </si>
  <si>
    <t>Berdasarkan Surat Gubernur 
No. 050/3178/Bappeda
Tanggal 8 Oktober 2012</t>
  </si>
  <si>
    <t>Berdasarkan Surat Sekda
No. 050/3015/Monevdal BAPPEDA
Tanggal 9 Oktober 2012</t>
  </si>
  <si>
    <t>Berdasarkan Surat Sekda
No. 050/1230/VI/Bapp
Tanggal 5 Oktober 2012</t>
  </si>
  <si>
    <t>Berdasarkan Surat Sekda
No. 050/518/Bappeda/2012
12 Oktober 2012</t>
  </si>
  <si>
    <t>Berdasarkan Surat Sekda
No. 050/3110/sekr-Bappeda
Tanggal 18 Oktober 2012</t>
  </si>
  <si>
    <t>Berdasarkan Surat Sekda
No. 050/Bappeda/2513/X/2012
Tanggal 8 Oktober 2012</t>
  </si>
  <si>
    <t>Berdasarkan Surat Gubernur
No. 907/2611/IX/2012
Tanggal 28 September 2012</t>
  </si>
  <si>
    <t>Berdasarkan Surat Sekda
No. 900/5820/Bappeda
 Tanggal 5 Oktober 2912</t>
  </si>
  <si>
    <t>Berdasarkan Surat Sekda 
No. 910/38.20/06.Bappeda
Tanggal 22 Oktober 2012</t>
  </si>
  <si>
    <t>Berdasarkan Surat Sekda
No. AP.903/II/075/2012
Tanggal 5 Oktober 2012</t>
  </si>
  <si>
    <t>Berdasarkan Rancangan
Surat Sekda</t>
  </si>
  <si>
    <t>Berdasarkan Surat Sekda
No. 910/1339
Tanggal 9 Oktober 2012</t>
  </si>
  <si>
    <t>Berdasarkan Surat Sekda 
No. 900/4608/SE
Tanggal 29 Oktober 2012</t>
  </si>
  <si>
    <t>Berdasarkan Surat Bupati No. 050/3329/BAPPEDA tanggal 28 September 2012:
Bappeda</t>
  </si>
  <si>
    <t>Berdasarkan Surat Bupati
No. 050/2546/Bapp/2012
2 Oktober 2012:
Bappeda</t>
  </si>
  <si>
    <t>Berdasarkan Surat Gubernur
050/19164
Tanggal 4 Oktober 2012</t>
  </si>
  <si>
    <t>Berdasarkan Surat Sekda
050/3015/Monevdal BAPPEDA
9 Oktober 2012:
Badan Pengelolaan Kawasan Perbatasan dan Kerjasama</t>
  </si>
  <si>
    <t xml:space="preserve">Berdasarkan Surat Sekda
No. AP.903/II/075/2012
Tanggal 5 Oktober 2012
Badan Pengelola Perbatasan </t>
  </si>
  <si>
    <t>Dinas Kehutanan dan Perkebunan</t>
  </si>
  <si>
    <t>Dinas Pemuda dan Olahraga, Budaya dan Pariwisata</t>
  </si>
  <si>
    <t>SKPD PELAKSANA RENCANA PROGRAM, KEGIATAN DAN ANGGARAN DEKONSENTRASI</t>
  </si>
  <si>
    <t>Berdasarkan Rancangan
Surat Gubernur
S-  /  /Bappeda-5.1/X/2012
Tanggal    Oktober 2012</t>
  </si>
  <si>
    <t>SKPD PELAKSANA RENCANA PROGRAM, KEGIATAN DAN ANGGARAN TUGAS PEMBANTUAN</t>
  </si>
  <si>
    <t xml:space="preserve">                                                                                                                                                                                                                                                                                                                                                                                                                                                                                                                                                                                                                                                                                                                                                                                                                                                                                                                                                                                                                                                                                                            </t>
  </si>
  <si>
    <t>Berdasarkan Surat Bupati No. 050/2546/Bapp/2012 Tanggal 2 Oktober 2012: Bappeda</t>
  </si>
  <si>
    <t>Berdasarkan Surat Bupati No. 050/3329/BAPPEDA tanggal 28 September 2012: Bappeda</t>
  </si>
  <si>
    <t>Surat Sekda
No. 902/3630
Tanggal 6 Nopember 2012</t>
  </si>
  <si>
    <t>Biro Administrasi Pemerintahan, Setda</t>
  </si>
  <si>
    <t>Biro Ortala, Setda</t>
  </si>
  <si>
    <t>Setda</t>
  </si>
  <si>
    <t>Surat Sekda kepada SKPD Pelaksana
No. 1687/-1.713
Tanggal 30 Oktober 2012</t>
  </si>
  <si>
    <t>Berdasarkan Surat Surat Sekda kepada SKPD Pelaksana
No. 1687/-1.713
Tanggal 30 Oktober 2012</t>
  </si>
  <si>
    <t>Berdasarkan Surat Sekda
No. 902/3630
Tanggal 6 Nopember 2012</t>
  </si>
  <si>
    <t>Surat Sekda
No.902/1080/Ro.ADPUM
Tanggal 14 Nopember 2012</t>
  </si>
  <si>
    <t>Berdasarkan Surat Sekda
No.902/1080/Ro.ADPUM
Tanggal 14 Nopember 2012</t>
  </si>
  <si>
    <t>Biro Administrasi dan Pemerintahan Umum, Setda</t>
  </si>
  <si>
    <t>Badan Kesatuan Bangsa dan politik Daerah/Linmas</t>
  </si>
  <si>
    <t>Badan Kepegawaian, Pendidikan dan Pelatihan Daerah</t>
  </si>
  <si>
    <t>Kantor Pelayanan Perizinan Terpadu Daerah</t>
  </si>
  <si>
    <t>Kasat Pol PP Pemprov</t>
  </si>
  <si>
    <t>Surat Sekda
No. 902/1080/Ro.ADPUM
Tanggal 14 Nopember 2012</t>
  </si>
  <si>
    <t>Surat Sekda
No. 050/625
Tanggal 1 Oktober 2012</t>
  </si>
  <si>
    <t>Berdasarkan Surat Sekda
No. 050/625
Tanggal 1 Oktober 2012</t>
  </si>
  <si>
    <t>Badan Pelayanan Perijinan Terpadu</t>
  </si>
  <si>
    <t>Satpol PP dan WH</t>
  </si>
  <si>
    <t>Surat Gubernur
No. 050/1459/GPB/X/2012
Tanggal 31 Oktober 2012</t>
  </si>
  <si>
    <t>Berdasarkan Surat Gubernur
No. 050/1459/GPB/X/2012
Tanggal 31 Oktober 2012</t>
  </si>
  <si>
    <t>Dinas Kependudukan, Tenaga Kerja dan Transmigrasi</t>
  </si>
  <si>
    <t>Badan Kesatuan Bangsa, Politik dan Perlindungan Masyarakat</t>
  </si>
  <si>
    <t>Badan Kesbang Pol dan Linmas</t>
  </si>
  <si>
    <t>Surat Gubernur
No.050/3398-Bapp/2012 
Tanggal 8 Oktober 2012</t>
  </si>
  <si>
    <t>Surat Gubernur
No.050/3398-Bapp/2012 Tanggal 8 Oktober 2012</t>
  </si>
  <si>
    <t>Kab. Flores Timur</t>
  </si>
  <si>
    <t>7.1</t>
  </si>
  <si>
    <t>71.1</t>
  </si>
  <si>
    <t>7.1.2</t>
  </si>
  <si>
    <t>7.2</t>
  </si>
  <si>
    <t>7.2.1</t>
  </si>
  <si>
    <t>7.2.2</t>
  </si>
  <si>
    <t>7.2.3</t>
  </si>
  <si>
    <t>7.3</t>
  </si>
  <si>
    <t>7.4</t>
  </si>
  <si>
    <t>7.5</t>
  </si>
  <si>
    <t>7.3.1</t>
  </si>
  <si>
    <t>7.4.1</t>
  </si>
  <si>
    <t>7.4.2</t>
  </si>
  <si>
    <t>7.5.1</t>
  </si>
  <si>
    <t>7.5.2</t>
  </si>
  <si>
    <t>7.5.3</t>
  </si>
  <si>
    <t>7.3.2</t>
  </si>
  <si>
    <t>VIII</t>
  </si>
  <si>
    <t>8.1</t>
  </si>
  <si>
    <t>8.1.1</t>
  </si>
  <si>
    <t>8.2</t>
  </si>
  <si>
    <t>8.2.1</t>
  </si>
  <si>
    <t>8.3</t>
  </si>
  <si>
    <t>8.4</t>
  </si>
  <si>
    <t>8.3.1</t>
  </si>
  <si>
    <t>8.5</t>
  </si>
  <si>
    <t>8.5.1</t>
  </si>
  <si>
    <t>8.6</t>
  </si>
  <si>
    <t>8.6.1</t>
  </si>
  <si>
    <t>31 PROVINSI</t>
  </si>
  <si>
    <t>30 PROVINSI</t>
  </si>
  <si>
    <t>2.1.2</t>
  </si>
  <si>
    <t>Jumlah Daerah yang terfasilitasi dalam pembangunan  sarana dan prasarana  pemerintahan</t>
  </si>
  <si>
    <t>Kegiatan Dukungan Manajemen dan Dukungan Teknis Lainnya Ditjen Bina Bangda</t>
  </si>
  <si>
    <t xml:space="preserve">Fasilitasi Dukungan Pembangunan Sarpras Pemerintahan </t>
  </si>
  <si>
    <t>42 KABUPATEN, PADA 8 PROVINSI</t>
  </si>
  <si>
    <t>26.</t>
  </si>
  <si>
    <t xml:space="preserve">Badan Pengelolaa Perbatasan </t>
  </si>
  <si>
    <t>Berdasarkan Rancangan
Surat Gubernur
No. ……. Tanggal 8 Oktober 2012</t>
  </si>
  <si>
    <t>Pembangunan Sarana Prasarana  Perbatasan Antar Negara dan Pulau-Pulau Kecil Terluar</t>
  </si>
  <si>
    <t>Prov. Papua Barat</t>
  </si>
  <si>
    <t>Kab. Aceh Singkil</t>
  </si>
  <si>
    <t>Kab. Bireuen</t>
  </si>
  <si>
    <t>Kota Lhokseumawe</t>
  </si>
  <si>
    <t>Kota Bengkulu</t>
  </si>
  <si>
    <t>Kab. Kendari</t>
  </si>
  <si>
    <t>Kab. Wajo</t>
  </si>
  <si>
    <t>Kab. Toraja Utara</t>
  </si>
  <si>
    <t>Kab. Luwu Timur</t>
  </si>
  <si>
    <t>Kota Mataram</t>
  </si>
  <si>
    <t>Kab. Lanny Jaya</t>
  </si>
  <si>
    <t>b</t>
  </si>
  <si>
    <t>27.</t>
  </si>
  <si>
    <t>Kota Palopo</t>
  </si>
  <si>
    <t>Kab.Kep.Sangihe</t>
  </si>
  <si>
    <t>Kota Kendari</t>
  </si>
  <si>
    <t>Salinan sesuai dengan aslinya</t>
  </si>
  <si>
    <t>ZUDAN ARIF FAKRULLOH</t>
  </si>
  <si>
    <t>KEPALA BIRO HUKUM,</t>
  </si>
  <si>
    <t>Pembina Tk. I (IV/b)</t>
  </si>
  <si>
    <t>NIP. 19690824 199903 1 001</t>
  </si>
  <si>
    <t xml:space="preserve">     Pembina Tk. I (IV/b)</t>
  </si>
  <si>
    <t xml:space="preserve">  KEPALA BIRO HUKUM</t>
  </si>
</sst>
</file>

<file path=xl/styles.xml><?xml version="1.0" encoding="utf-8"?>
<styleSheet xmlns="http://schemas.openxmlformats.org/spreadsheetml/2006/main">
  <numFmts count="6">
    <numFmt numFmtId="41" formatCode="_(* #,##0_);_(* \(#,##0\);_(* &quot;-&quot;_);_(@_)"/>
    <numFmt numFmtId="43" formatCode="_(* #,##0.00_);_(* \(#,##0.00\);_(* &quot;-&quot;??_);_(@_)"/>
    <numFmt numFmtId="164" formatCode="_(&quot;Rp&quot;* #,##0_);_(&quot;Rp&quot;* \(#,##0\);_(&quot;Rp&quot;* &quot;-&quot;_);_(@_)"/>
    <numFmt numFmtId="165" formatCode="_(* #,##0_);_(* \(#,##0\);_(* &quot;-&quot;??_);_(@_)"/>
    <numFmt numFmtId="166" formatCode="_(* #,##0.00_);_(* \(#,##0.00\);_(* &quot;-&quot;_);_(@_)"/>
    <numFmt numFmtId="167" formatCode="_([$Rp-421]* #,##0_);_([$Rp-421]* \(#,##0\);_([$Rp-421]* &quot;-&quot;_);_(@_)"/>
  </numFmts>
  <fonts count="92">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name val="Arial"/>
      <family val="2"/>
    </font>
    <font>
      <sz val="11"/>
      <color indexed="8"/>
      <name val="Calibri"/>
      <family val="2"/>
      <charset val="1"/>
    </font>
    <font>
      <sz val="12"/>
      <name val="Calibri"/>
      <family val="2"/>
    </font>
    <font>
      <sz val="10"/>
      <name val="Tahoma"/>
      <family val="2"/>
    </font>
    <font>
      <sz val="10"/>
      <color indexed="8"/>
      <name val="Tahoma"/>
      <family val="2"/>
    </font>
    <font>
      <sz val="11"/>
      <color indexed="8"/>
      <name val="Calibri"/>
      <family val="2"/>
    </font>
    <font>
      <b/>
      <sz val="12"/>
      <color indexed="8"/>
      <name val="Calibri"/>
      <family val="2"/>
    </font>
    <font>
      <sz val="14"/>
      <name val="Arial Narrow"/>
      <family val="2"/>
    </font>
    <font>
      <sz val="9"/>
      <name val="Arial"/>
      <family val="2"/>
    </font>
    <font>
      <b/>
      <sz val="12"/>
      <color indexed="8"/>
      <name val="Tahoma"/>
      <family val="2"/>
    </font>
    <font>
      <b/>
      <sz val="10"/>
      <color indexed="8"/>
      <name val="Tahoma"/>
      <family val="2"/>
    </font>
    <font>
      <sz val="10"/>
      <color indexed="8"/>
      <name val="Calibri"/>
      <family val="2"/>
    </font>
    <font>
      <sz val="13"/>
      <color indexed="8"/>
      <name val="Calibri"/>
      <family val="2"/>
    </font>
    <font>
      <b/>
      <sz val="12"/>
      <name val="Calibri"/>
      <family val="2"/>
    </font>
    <font>
      <sz val="12"/>
      <color indexed="8"/>
      <name val="Calibri"/>
      <family val="2"/>
    </font>
    <font>
      <sz val="10"/>
      <name val="Calibri"/>
      <family val="2"/>
    </font>
    <font>
      <b/>
      <sz val="13"/>
      <color indexed="8"/>
      <name val="Calibri"/>
      <family val="2"/>
    </font>
    <font>
      <sz val="13"/>
      <name val="Calibri"/>
      <family val="2"/>
    </font>
    <font>
      <b/>
      <sz val="10"/>
      <name val="Tahoma"/>
      <family val="2"/>
    </font>
    <font>
      <sz val="12"/>
      <name val="Tahoma"/>
      <family val="2"/>
    </font>
    <font>
      <sz val="11"/>
      <color theme="1"/>
      <name val="Calibri"/>
      <family val="2"/>
      <scheme val="minor"/>
    </font>
    <font>
      <sz val="11"/>
      <color theme="1"/>
      <name val="Calibri"/>
      <family val="2"/>
      <charset val="1"/>
      <scheme val="minor"/>
    </font>
    <font>
      <sz val="11"/>
      <color theme="0"/>
      <name val="Calibri"/>
      <family val="2"/>
      <charset val="1"/>
      <scheme val="minor"/>
    </font>
    <font>
      <b/>
      <sz val="11"/>
      <color theme="1"/>
      <name val="Calibri"/>
      <family val="2"/>
      <scheme val="minor"/>
    </font>
    <font>
      <sz val="11"/>
      <name val="Calibri"/>
      <family val="2"/>
      <scheme val="minor"/>
    </font>
    <font>
      <sz val="11"/>
      <color theme="1"/>
      <name val="Trebuchet MS"/>
      <family val="2"/>
    </font>
    <font>
      <sz val="16"/>
      <color theme="1"/>
      <name val="Calibri"/>
      <family val="2"/>
      <scheme val="minor"/>
    </font>
    <font>
      <b/>
      <sz val="12"/>
      <color theme="1"/>
      <name val="Calibri"/>
      <family val="2"/>
      <scheme val="minor"/>
    </font>
    <font>
      <b/>
      <sz val="10"/>
      <color theme="1"/>
      <name val="Calibri"/>
      <family val="2"/>
      <scheme val="minor"/>
    </font>
    <font>
      <sz val="11"/>
      <name val="Calibri"/>
      <family val="2"/>
      <charset val="1"/>
      <scheme val="minor"/>
    </font>
    <font>
      <sz val="10"/>
      <color theme="1"/>
      <name val="Calibri"/>
      <family val="2"/>
      <charset val="1"/>
      <scheme val="minor"/>
    </font>
    <font>
      <b/>
      <sz val="14"/>
      <color theme="1"/>
      <name val="Calibri"/>
      <family val="2"/>
      <scheme val="minor"/>
    </font>
    <font>
      <sz val="14"/>
      <color theme="1"/>
      <name val="Calibri"/>
      <family val="2"/>
      <scheme val="minor"/>
    </font>
    <font>
      <sz val="14"/>
      <color theme="1"/>
      <name val="Arial Narrow"/>
      <family val="2"/>
    </font>
    <font>
      <sz val="11"/>
      <color theme="1"/>
      <name val="Arial Narrow"/>
      <family val="2"/>
    </font>
    <font>
      <b/>
      <sz val="14"/>
      <color theme="1"/>
      <name val="Arial Narrow"/>
      <family val="2"/>
    </font>
    <font>
      <b/>
      <sz val="10"/>
      <color rgb="FFFF0000"/>
      <name val="Tahoma"/>
      <family val="2"/>
    </font>
    <font>
      <sz val="20"/>
      <color theme="1"/>
      <name val="Calibri"/>
      <family val="2"/>
      <charset val="1"/>
      <scheme val="minor"/>
    </font>
    <font>
      <sz val="14"/>
      <color theme="1"/>
      <name val="Calibri"/>
      <family val="2"/>
      <charset val="1"/>
      <scheme val="minor"/>
    </font>
    <font>
      <b/>
      <sz val="10"/>
      <color theme="1"/>
      <name val="Calibri"/>
      <family val="2"/>
      <charset val="1"/>
      <scheme val="minor"/>
    </font>
    <font>
      <b/>
      <sz val="16"/>
      <color theme="1"/>
      <name val="Calibri"/>
      <family val="2"/>
      <scheme val="minor"/>
    </font>
    <font>
      <sz val="10"/>
      <color theme="0"/>
      <name val="Tahoma"/>
      <family val="2"/>
    </font>
    <font>
      <sz val="11"/>
      <color theme="0"/>
      <name val="Calibri"/>
      <family val="2"/>
      <scheme val="minor"/>
    </font>
    <font>
      <b/>
      <sz val="1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4"/>
      <name val="Calibri"/>
      <family val="2"/>
      <scheme val="minor"/>
    </font>
    <font>
      <sz val="12"/>
      <color theme="1"/>
      <name val="Calibri"/>
      <family val="2"/>
      <charset val="1"/>
      <scheme val="minor"/>
    </font>
    <font>
      <sz val="12"/>
      <name val="Arial"/>
      <family val="2"/>
    </font>
    <font>
      <b/>
      <sz val="12"/>
      <name val="Arial"/>
      <family val="2"/>
    </font>
    <font>
      <b/>
      <sz val="13"/>
      <name val="Franklin Gothic Medium"/>
      <family val="2"/>
    </font>
    <font>
      <sz val="14"/>
      <name val="Arial"/>
      <family val="2"/>
    </font>
    <font>
      <b/>
      <sz val="11.5"/>
      <name val="Franklin Gothic Medium"/>
      <family val="2"/>
    </font>
    <font>
      <b/>
      <i/>
      <sz val="11.5"/>
      <name val="Franklin Gothic Medium"/>
      <family val="2"/>
    </font>
    <font>
      <b/>
      <u/>
      <sz val="11.5"/>
      <name val="Franklin Gothic Medium"/>
      <family val="2"/>
    </font>
    <font>
      <sz val="11.5"/>
      <name val="Franklin Gothic Medium"/>
      <family val="2"/>
    </font>
    <font>
      <b/>
      <u val="singleAccounting"/>
      <sz val="11.5"/>
      <name val="Franklin Gothic Medium"/>
      <family val="2"/>
    </font>
    <font>
      <sz val="11"/>
      <color rgb="FFFF0000"/>
      <name val="Calibri"/>
      <family val="2"/>
      <scheme val="minor"/>
    </font>
    <font>
      <sz val="10"/>
      <color rgb="FFFF0000"/>
      <name val="Tahoma"/>
      <family val="2"/>
    </font>
    <font>
      <sz val="12"/>
      <color rgb="FFFF0000"/>
      <name val="Calibri"/>
      <family val="2"/>
    </font>
    <font>
      <sz val="10"/>
      <color theme="1"/>
      <name val="Tahoma"/>
      <family val="2"/>
    </font>
    <font>
      <sz val="12"/>
      <name val="Franklin Gothic Medium"/>
      <family val="2"/>
    </font>
    <font>
      <b/>
      <sz val="12"/>
      <name val="Franklin Gothic Medium"/>
      <family val="2"/>
    </font>
    <font>
      <b/>
      <u val="singleAccounting"/>
      <sz val="12"/>
      <name val="Franklin Gothic Medium"/>
      <family val="2"/>
    </font>
    <font>
      <sz val="12"/>
      <color theme="0"/>
      <name val="Franklin Gothic Medium"/>
      <family val="2"/>
    </font>
    <font>
      <b/>
      <sz val="11"/>
      <name val="Arial"/>
      <family val="2"/>
    </font>
    <font>
      <b/>
      <sz val="14"/>
      <name val="Franklin Gothic Medium"/>
      <family val="2"/>
    </font>
    <font>
      <b/>
      <sz val="14"/>
      <name val="Comic Sans MS"/>
      <family val="4"/>
    </font>
    <font>
      <b/>
      <sz val="10"/>
      <name val="Arial"/>
      <family val="2"/>
    </font>
    <font>
      <i/>
      <sz val="13"/>
      <name val="Franklin Gothic Medium"/>
      <family val="2"/>
    </font>
    <font>
      <i/>
      <sz val="10"/>
      <name val="Arial"/>
      <family val="2"/>
    </font>
    <font>
      <sz val="13"/>
      <name val="Franklin Gothic Medium"/>
      <family val="2"/>
    </font>
    <font>
      <b/>
      <i/>
      <sz val="13"/>
      <name val="Franklin Gothic Medium"/>
      <family val="2"/>
    </font>
    <font>
      <b/>
      <sz val="14"/>
      <color indexed="9"/>
      <name val="Franklin Gothic Medium"/>
      <family val="2"/>
    </font>
    <font>
      <sz val="14"/>
      <color indexed="9"/>
      <name val="Franklin Gothic Medium"/>
      <family val="2"/>
    </font>
    <font>
      <b/>
      <sz val="13"/>
      <color theme="1"/>
      <name val="Calibri"/>
      <family val="2"/>
      <scheme val="minor"/>
    </font>
    <font>
      <b/>
      <sz val="13"/>
      <name val="Calibri"/>
      <family val="2"/>
      <scheme val="minor"/>
    </font>
    <font>
      <b/>
      <sz val="12"/>
      <name val="Calibri"/>
      <family val="2"/>
      <scheme val="minor"/>
    </font>
    <font>
      <sz val="12"/>
      <name val="Calibri"/>
      <family val="2"/>
      <charset val="1"/>
      <scheme val="minor"/>
    </font>
    <font>
      <sz val="12"/>
      <color theme="0"/>
      <name val="Arial"/>
      <family val="2"/>
    </font>
    <font>
      <sz val="12"/>
      <color rgb="FFFF0000"/>
      <name val="Arial"/>
      <family val="2"/>
    </font>
    <font>
      <sz val="14"/>
      <name val="Franklin Gothic Medium"/>
      <family val="2"/>
    </font>
    <font>
      <u/>
      <sz val="14"/>
      <name val="Franklin Gothic Medium"/>
      <family val="2"/>
    </font>
    <font>
      <b/>
      <u/>
      <sz val="12"/>
      <name val="Arial"/>
      <family val="2"/>
    </font>
  </fonts>
  <fills count="2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6"/>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00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30">
    <xf numFmtId="0" fontId="0" fillId="0" borderId="0"/>
    <xf numFmtId="43" fontId="27" fillId="0" borderId="0" applyFont="0" applyFill="0" applyBorder="0" applyAlignment="0" applyProtection="0"/>
    <xf numFmtId="41" fontId="27"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28" fillId="0" borderId="0" applyFont="0" applyFill="0" applyBorder="0" applyAlignment="0" applyProtection="0"/>
    <xf numFmtId="41"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8" fillId="0" borderId="0"/>
    <xf numFmtId="0" fontId="7" fillId="0" borderId="0"/>
    <xf numFmtId="0" fontId="7" fillId="0" borderId="0"/>
    <xf numFmtId="0" fontId="7" fillId="0" borderId="0"/>
    <xf numFmtId="0" fontId="28" fillId="0" borderId="0"/>
    <xf numFmtId="0" fontId="28" fillId="0" borderId="0"/>
    <xf numFmtId="0" fontId="7" fillId="0" borderId="0">
      <alignment horizontal="center" vertical="center"/>
    </xf>
    <xf numFmtId="0" fontId="7" fillId="0" borderId="0"/>
    <xf numFmtId="41" fontId="6" fillId="0" borderId="0" applyFont="0" applyFill="0" applyBorder="0" applyAlignment="0" applyProtection="0"/>
    <xf numFmtId="0" fontId="4" fillId="0" borderId="0"/>
    <xf numFmtId="41" fontId="4" fillId="0" borderId="0" applyFont="0" applyFill="0" applyBorder="0" applyAlignment="0" applyProtection="0"/>
    <xf numFmtId="0" fontId="1" fillId="0" borderId="0"/>
    <xf numFmtId="41" fontId="1" fillId="0" borderId="0" applyFont="0" applyFill="0" applyBorder="0" applyAlignment="0" applyProtection="0"/>
  </cellStyleXfs>
  <cellXfs count="1954">
    <xf numFmtId="0" fontId="0" fillId="0" borderId="0" xfId="0"/>
    <xf numFmtId="0" fontId="28" fillId="0" borderId="0" xfId="22" applyAlignment="1">
      <alignment horizontal="center"/>
    </xf>
    <xf numFmtId="0" fontId="28" fillId="0" borderId="0" xfId="22"/>
    <xf numFmtId="0" fontId="30" fillId="0" borderId="0" xfId="22" applyFont="1" applyAlignment="1">
      <alignment horizontal="center" vertical="center"/>
    </xf>
    <xf numFmtId="0" fontId="28" fillId="0" borderId="0" xfId="22" applyAlignment="1">
      <alignment horizontal="center" vertical="center"/>
    </xf>
    <xf numFmtId="0" fontId="28" fillId="0" borderId="1" xfId="22" applyFill="1" applyBorder="1" applyAlignment="1">
      <alignment horizontal="center"/>
    </xf>
    <xf numFmtId="165" fontId="28" fillId="0" borderId="1" xfId="13" applyNumberFormat="1" applyFont="1" applyFill="1" applyBorder="1"/>
    <xf numFmtId="0" fontId="28" fillId="0" borderId="0" xfId="22" applyFill="1"/>
    <xf numFmtId="165" fontId="28" fillId="0" borderId="1" xfId="13" applyNumberFormat="1" applyFont="1" applyFill="1" applyBorder="1" applyAlignment="1">
      <alignment horizontal="center"/>
    </xf>
    <xf numFmtId="0" fontId="28" fillId="0" borderId="1" xfId="21" applyFill="1" applyBorder="1" applyAlignment="1">
      <alignment horizontal="center" vertical="center" wrapText="1"/>
    </xf>
    <xf numFmtId="0" fontId="28" fillId="0" borderId="0" xfId="21" applyFill="1"/>
    <xf numFmtId="0" fontId="27" fillId="0" borderId="1" xfId="22" applyFont="1" applyBorder="1" applyAlignment="1">
      <alignment horizontal="center"/>
    </xf>
    <xf numFmtId="41" fontId="27" fillId="0" borderId="1" xfId="7" applyFont="1" applyFill="1" applyBorder="1" applyAlignment="1">
      <alignment vertical="center"/>
    </xf>
    <xf numFmtId="166" fontId="27" fillId="0" borderId="1" xfId="7" applyNumberFormat="1" applyFont="1" applyFill="1" applyBorder="1" applyAlignment="1">
      <alignment vertical="center"/>
    </xf>
    <xf numFmtId="0" fontId="27" fillId="0" borderId="1" xfId="22" applyFont="1" applyFill="1" applyBorder="1" applyAlignment="1">
      <alignment horizontal="center"/>
    </xf>
    <xf numFmtId="41" fontId="30" fillId="0" borderId="1" xfId="22" applyNumberFormat="1" applyFont="1" applyFill="1" applyBorder="1" applyAlignment="1">
      <alignment vertical="center"/>
    </xf>
    <xf numFmtId="0" fontId="31" fillId="0" borderId="1" xfId="23" applyFont="1" applyFill="1" applyBorder="1" applyAlignment="1">
      <alignment horizontal="left" vertical="top"/>
    </xf>
    <xf numFmtId="41" fontId="31" fillId="0" borderId="1" xfId="4" applyFont="1" applyFill="1" applyBorder="1" applyAlignment="1">
      <alignment horizontal="center" vertical="center"/>
    </xf>
    <xf numFmtId="0" fontId="31" fillId="0" borderId="1" xfId="23" applyFont="1" applyFill="1" applyBorder="1" applyAlignment="1">
      <alignment horizontal="left" vertical="center"/>
    </xf>
    <xf numFmtId="0" fontId="31" fillId="0" borderId="1" xfId="24" applyFont="1" applyFill="1" applyBorder="1" applyAlignment="1">
      <alignment vertical="center"/>
    </xf>
    <xf numFmtId="0" fontId="30" fillId="0" borderId="0" xfId="22" applyFont="1"/>
    <xf numFmtId="41" fontId="28" fillId="0" borderId="0" xfId="22" applyNumberFormat="1" applyFill="1"/>
    <xf numFmtId="41" fontId="32" fillId="0" borderId="2" xfId="7" applyFont="1" applyFill="1" applyBorder="1" applyAlignment="1">
      <alignment horizontal="center" vertical="top"/>
    </xf>
    <xf numFmtId="41" fontId="28" fillId="0" borderId="0" xfId="22" applyNumberFormat="1"/>
    <xf numFmtId="41" fontId="31" fillId="0" borderId="1" xfId="7" applyFont="1" applyFill="1" applyBorder="1" applyAlignment="1">
      <alignment vertical="center"/>
    </xf>
    <xf numFmtId="0" fontId="28" fillId="0" borderId="3" xfId="21" applyFill="1" applyBorder="1" applyAlignment="1">
      <alignment horizontal="center" vertical="center" wrapText="1"/>
    </xf>
    <xf numFmtId="0" fontId="28" fillId="0" borderId="4" xfId="21" applyFill="1" applyBorder="1" applyAlignment="1">
      <alignment horizontal="center" vertical="center" wrapText="1"/>
    </xf>
    <xf numFmtId="0" fontId="30" fillId="0" borderId="3" xfId="21" applyFont="1" applyFill="1" applyBorder="1" applyAlignment="1">
      <alignment horizontal="center" vertical="center" wrapText="1"/>
    </xf>
    <xf numFmtId="0" fontId="30" fillId="0" borderId="5" xfId="21" applyFont="1" applyFill="1" applyBorder="1" applyAlignment="1">
      <alignment horizontal="center" vertical="center" wrapText="1"/>
    </xf>
    <xf numFmtId="0" fontId="30" fillId="0" borderId="4" xfId="21" applyFont="1" applyFill="1" applyBorder="1" applyAlignment="1">
      <alignment horizontal="center" vertical="center" wrapText="1"/>
    </xf>
    <xf numFmtId="41" fontId="10" fillId="0" borderId="1" xfId="1" applyNumberFormat="1" applyFont="1" applyFill="1" applyBorder="1" applyAlignment="1">
      <alignment vertical="center" wrapText="1"/>
    </xf>
    <xf numFmtId="41" fontId="10" fillId="0" borderId="1" xfId="1" applyNumberFormat="1" applyFont="1" applyFill="1" applyBorder="1" applyAlignment="1">
      <alignment vertical="center"/>
    </xf>
    <xf numFmtId="0" fontId="31" fillId="0" borderId="4" xfId="23" applyFont="1" applyFill="1" applyBorder="1" applyAlignment="1">
      <alignment horizontal="left" vertical="center"/>
    </xf>
    <xf numFmtId="41" fontId="9" fillId="0" borderId="1" xfId="1" applyNumberFormat="1" applyFont="1" applyFill="1" applyBorder="1" applyAlignment="1">
      <alignment vertical="top" wrapText="1"/>
    </xf>
    <xf numFmtId="41" fontId="9" fillId="0" borderId="1" xfId="1" applyNumberFormat="1" applyFont="1" applyFill="1" applyBorder="1" applyAlignment="1">
      <alignment vertical="center"/>
    </xf>
    <xf numFmtId="41" fontId="27" fillId="0" borderId="2" xfId="7" applyFont="1" applyFill="1" applyBorder="1" applyAlignment="1">
      <alignment vertical="center"/>
    </xf>
    <xf numFmtId="0" fontId="27" fillId="0" borderId="6" xfId="22" applyFont="1" applyFill="1" applyBorder="1" applyAlignment="1">
      <alignment horizontal="center"/>
    </xf>
    <xf numFmtId="0" fontId="27" fillId="0" borderId="7" xfId="22" applyFont="1" applyFill="1" applyBorder="1" applyAlignment="1">
      <alignment horizontal="center"/>
    </xf>
    <xf numFmtId="0" fontId="27" fillId="0" borderId="2" xfId="22" applyFont="1" applyFill="1" applyBorder="1" applyAlignment="1">
      <alignment horizontal="center"/>
    </xf>
    <xf numFmtId="0" fontId="31" fillId="0" borderId="2" xfId="23" applyFont="1" applyFill="1" applyBorder="1" applyAlignment="1">
      <alignment horizontal="left" vertical="center"/>
    </xf>
    <xf numFmtId="166" fontId="27" fillId="0" borderId="2" xfId="7" applyNumberFormat="1" applyFont="1" applyFill="1" applyBorder="1" applyAlignment="1">
      <alignment vertical="center"/>
    </xf>
    <xf numFmtId="0" fontId="28" fillId="0" borderId="2" xfId="22" applyFill="1" applyBorder="1" applyAlignment="1">
      <alignment horizontal="center"/>
    </xf>
    <xf numFmtId="165" fontId="28" fillId="0" borderId="2" xfId="13" applyNumberFormat="1" applyFont="1" applyFill="1" applyBorder="1"/>
    <xf numFmtId="41" fontId="10" fillId="0" borderId="2" xfId="1" applyNumberFormat="1" applyFont="1" applyFill="1" applyBorder="1" applyAlignment="1">
      <alignment vertical="center" wrapText="1"/>
    </xf>
    <xf numFmtId="41" fontId="31" fillId="0" borderId="2" xfId="7" applyFont="1" applyFill="1" applyBorder="1" applyAlignment="1">
      <alignment vertical="center"/>
    </xf>
    <xf numFmtId="41" fontId="31" fillId="0" borderId="2" xfId="4" applyFont="1" applyFill="1" applyBorder="1" applyAlignment="1">
      <alignment horizontal="center" vertical="center"/>
    </xf>
    <xf numFmtId="0" fontId="28" fillId="0" borderId="8" xfId="22" applyFill="1" applyBorder="1"/>
    <xf numFmtId="41" fontId="9" fillId="0" borderId="2" xfId="1" applyNumberFormat="1" applyFont="1" applyFill="1" applyBorder="1" applyAlignment="1">
      <alignment vertical="center"/>
    </xf>
    <xf numFmtId="41" fontId="30" fillId="0" borderId="0" xfId="22" applyNumberFormat="1" applyFont="1"/>
    <xf numFmtId="41" fontId="28" fillId="0" borderId="0" xfId="2" applyFont="1" applyFill="1"/>
    <xf numFmtId="0" fontId="30" fillId="0" borderId="7" xfId="21" applyFont="1" applyFill="1" applyBorder="1" applyAlignment="1">
      <alignment vertical="center" wrapText="1"/>
    </xf>
    <xf numFmtId="0" fontId="28" fillId="0" borderId="3" xfId="21" applyFill="1" applyBorder="1" applyAlignment="1">
      <alignment vertical="center" wrapText="1"/>
    </xf>
    <xf numFmtId="0" fontId="28" fillId="0" borderId="4" xfId="21" applyFill="1" applyBorder="1" applyAlignment="1">
      <alignment vertical="center" wrapText="1"/>
    </xf>
    <xf numFmtId="0" fontId="28" fillId="0" borderId="5" xfId="21" applyFill="1" applyBorder="1" applyAlignment="1">
      <alignment vertical="center" wrapText="1"/>
    </xf>
    <xf numFmtId="0" fontId="30" fillId="0" borderId="2" xfId="21" applyFont="1" applyFill="1" applyBorder="1" applyAlignment="1">
      <alignment vertical="center" wrapText="1"/>
    </xf>
    <xf numFmtId="0" fontId="30" fillId="0" borderId="6" xfId="21" applyFont="1" applyFill="1" applyBorder="1" applyAlignment="1">
      <alignment horizontal="center" vertical="center" wrapText="1"/>
    </xf>
    <xf numFmtId="0" fontId="30" fillId="0" borderId="1" xfId="21" applyFont="1" applyFill="1" applyBorder="1" applyAlignment="1">
      <alignment horizontal="center" vertical="center" wrapText="1"/>
    </xf>
    <xf numFmtId="0" fontId="28" fillId="0" borderId="0" xfId="21" applyFill="1" applyAlignment="1">
      <alignment horizontal="center"/>
    </xf>
    <xf numFmtId="165" fontId="28" fillId="0" borderId="0" xfId="13" applyNumberFormat="1" applyFont="1" applyFill="1"/>
    <xf numFmtId="41" fontId="28" fillId="0" borderId="1" xfId="22" applyNumberFormat="1" applyFill="1" applyBorder="1"/>
    <xf numFmtId="41" fontId="30" fillId="0" borderId="1" xfId="22" applyNumberFormat="1" applyFont="1" applyFill="1" applyBorder="1"/>
    <xf numFmtId="0" fontId="28" fillId="0" borderId="0" xfId="22" applyFill="1" applyAlignment="1">
      <alignment horizontal="center"/>
    </xf>
    <xf numFmtId="0" fontId="28" fillId="0" borderId="0" xfId="22" applyFill="1" applyAlignment="1">
      <alignment horizontal="center" wrapText="1"/>
    </xf>
    <xf numFmtId="0" fontId="28" fillId="0" borderId="0" xfId="22" applyFill="1" applyAlignment="1">
      <alignment wrapText="1"/>
    </xf>
    <xf numFmtId="41" fontId="11" fillId="0" borderId="1" xfId="1" applyNumberFormat="1" applyFont="1" applyFill="1" applyBorder="1" applyAlignment="1">
      <alignment vertical="center" wrapText="1"/>
    </xf>
    <xf numFmtId="41" fontId="10" fillId="0" borderId="1" xfId="2" applyNumberFormat="1" applyFont="1" applyFill="1" applyBorder="1" applyAlignment="1">
      <alignment vertical="center"/>
    </xf>
    <xf numFmtId="41" fontId="10" fillId="0" borderId="1" xfId="1" applyNumberFormat="1" applyFont="1" applyFill="1" applyBorder="1" applyAlignment="1">
      <alignment horizontal="right" vertical="center" wrapText="1"/>
    </xf>
    <xf numFmtId="41" fontId="10" fillId="0" borderId="4" xfId="1" applyNumberFormat="1" applyFont="1" applyFill="1" applyBorder="1" applyAlignment="1">
      <alignment vertical="center" wrapText="1"/>
    </xf>
    <xf numFmtId="41" fontId="10" fillId="0" borderId="4" xfId="1" applyNumberFormat="1" applyFont="1" applyFill="1" applyBorder="1" applyAlignment="1">
      <alignment vertical="center"/>
    </xf>
    <xf numFmtId="165" fontId="28" fillId="0" borderId="2" xfId="13" applyNumberFormat="1" applyFont="1" applyFill="1" applyBorder="1" applyAlignment="1">
      <alignment horizontal="center"/>
    </xf>
    <xf numFmtId="41" fontId="11" fillId="0" borderId="2" xfId="1" applyNumberFormat="1" applyFont="1" applyFill="1" applyBorder="1" applyAlignment="1">
      <alignment vertical="center" wrapText="1"/>
    </xf>
    <xf numFmtId="41" fontId="10" fillId="0" borderId="2" xfId="1" applyNumberFormat="1" applyFont="1" applyFill="1" applyBorder="1" applyAlignment="1">
      <alignment horizontal="right" vertical="center" wrapText="1"/>
    </xf>
    <xf numFmtId="41" fontId="10" fillId="0" borderId="9" xfId="1" applyNumberFormat="1" applyFont="1" applyFill="1" applyBorder="1" applyAlignment="1">
      <alignment vertical="center" wrapText="1"/>
    </xf>
    <xf numFmtId="41" fontId="10" fillId="0" borderId="9" xfId="1" applyNumberFormat="1" applyFont="1" applyFill="1" applyBorder="1" applyAlignment="1">
      <alignment vertical="center"/>
    </xf>
    <xf numFmtId="41" fontId="10" fillId="0" borderId="2" xfId="2" applyNumberFormat="1" applyFont="1" applyFill="1" applyBorder="1" applyAlignment="1">
      <alignment vertical="center"/>
    </xf>
    <xf numFmtId="0" fontId="33" fillId="0" borderId="0" xfId="22" applyFont="1"/>
    <xf numFmtId="0" fontId="30" fillId="0" borderId="10" xfId="22" applyFont="1" applyFill="1" applyBorder="1" applyAlignment="1">
      <alignment horizontal="center" vertical="center" wrapText="1"/>
    </xf>
    <xf numFmtId="0" fontId="30" fillId="0" borderId="1" xfId="22" quotePrefix="1" applyFont="1" applyFill="1" applyBorder="1" applyAlignment="1">
      <alignment horizontal="center" vertical="center" wrapText="1"/>
    </xf>
    <xf numFmtId="0" fontId="30" fillId="0" borderId="1" xfId="21" quotePrefix="1" applyFont="1" applyFill="1" applyBorder="1" applyAlignment="1">
      <alignment horizontal="center" vertical="center" wrapText="1"/>
    </xf>
    <xf numFmtId="0" fontId="34" fillId="0" borderId="0" xfId="22" applyFont="1" applyFill="1" applyAlignment="1">
      <alignment horizontal="center"/>
    </xf>
    <xf numFmtId="0" fontId="30" fillId="0" borderId="1" xfId="22" applyFont="1" applyFill="1" applyBorder="1" applyAlignment="1">
      <alignment horizontal="center" vertical="center" wrapText="1"/>
    </xf>
    <xf numFmtId="0" fontId="30" fillId="0" borderId="11" xfId="22" applyFont="1" applyFill="1" applyBorder="1" applyAlignment="1">
      <alignment horizontal="center" vertical="center" wrapText="1"/>
    </xf>
    <xf numFmtId="0" fontId="30" fillId="0" borderId="12" xfId="22" applyFont="1" applyFill="1" applyBorder="1" applyAlignment="1">
      <alignment horizontal="center" vertical="center" wrapText="1"/>
    </xf>
    <xf numFmtId="0" fontId="30" fillId="0" borderId="7" xfId="22" applyFont="1" applyFill="1" applyBorder="1" applyAlignment="1">
      <alignment horizontal="center" vertical="center"/>
    </xf>
    <xf numFmtId="0" fontId="30" fillId="0" borderId="3" xfId="22" applyFont="1" applyFill="1" applyBorder="1" applyAlignment="1">
      <alignment horizontal="center" vertical="center" wrapText="1"/>
    </xf>
    <xf numFmtId="0" fontId="30" fillId="0" borderId="5" xfId="22" applyFont="1" applyFill="1" applyBorder="1" applyAlignment="1">
      <alignment horizontal="center" vertical="center" wrapText="1"/>
    </xf>
    <xf numFmtId="0" fontId="30" fillId="0" borderId="4" xfId="22" applyFont="1" applyFill="1" applyBorder="1" applyAlignment="1">
      <alignment horizontal="center" vertical="center" wrapText="1"/>
    </xf>
    <xf numFmtId="0" fontId="30" fillId="0" borderId="3" xfId="22" applyFont="1" applyFill="1" applyBorder="1" applyAlignment="1">
      <alignment vertical="center"/>
    </xf>
    <xf numFmtId="0" fontId="30" fillId="0" borderId="5" xfId="22" applyFont="1" applyFill="1" applyBorder="1" applyAlignment="1">
      <alignment vertical="center"/>
    </xf>
    <xf numFmtId="0" fontId="30" fillId="0" borderId="4" xfId="22" applyFont="1" applyFill="1" applyBorder="1" applyAlignment="1">
      <alignment vertical="center"/>
    </xf>
    <xf numFmtId="0" fontId="28" fillId="0" borderId="7" xfId="22" applyFill="1" applyBorder="1" applyAlignment="1">
      <alignment vertical="center"/>
    </xf>
    <xf numFmtId="0" fontId="27" fillId="0" borderId="13" xfId="22" applyFont="1" applyFill="1" applyBorder="1" applyAlignment="1">
      <alignment vertical="center" wrapText="1"/>
    </xf>
    <xf numFmtId="0" fontId="27" fillId="0" borderId="0" xfId="22" applyFont="1" applyFill="1" applyBorder="1" applyAlignment="1">
      <alignment vertical="center" wrapText="1"/>
    </xf>
    <xf numFmtId="0" fontId="27" fillId="0" borderId="14" xfId="22" applyFont="1" applyFill="1" applyBorder="1" applyAlignment="1">
      <alignment vertical="center" wrapText="1"/>
    </xf>
    <xf numFmtId="0" fontId="30" fillId="0" borderId="1" xfId="22" applyFont="1" applyFill="1" applyBorder="1" applyAlignment="1">
      <alignment horizontal="center" vertical="top" wrapText="1"/>
    </xf>
    <xf numFmtId="0" fontId="28" fillId="0" borderId="6" xfId="22" applyFill="1" applyBorder="1" applyAlignment="1">
      <alignment vertical="center" wrapText="1"/>
    </xf>
    <xf numFmtId="0" fontId="30" fillId="0" borderId="3" xfId="21" applyFont="1" applyFill="1" applyBorder="1" applyAlignment="1">
      <alignment vertical="center"/>
    </xf>
    <xf numFmtId="0" fontId="30" fillId="0" borderId="5" xfId="21" applyFont="1" applyFill="1" applyBorder="1" applyAlignment="1">
      <alignment vertical="center"/>
    </xf>
    <xf numFmtId="0" fontId="30" fillId="0" borderId="4" xfId="21" applyFont="1" applyFill="1" applyBorder="1" applyAlignment="1">
      <alignment vertical="center"/>
    </xf>
    <xf numFmtId="0" fontId="30" fillId="0" borderId="1" xfId="21" applyFont="1" applyFill="1" applyBorder="1" applyAlignment="1">
      <alignment horizontal="center" vertical="center"/>
    </xf>
    <xf numFmtId="0" fontId="28" fillId="0" borderId="1" xfId="22" applyFill="1" applyBorder="1" applyAlignment="1">
      <alignment horizontal="center" vertical="center" wrapText="1"/>
    </xf>
    <xf numFmtId="0" fontId="28" fillId="0" borderId="3" xfId="22" applyFill="1" applyBorder="1" applyAlignment="1">
      <alignment vertical="center" wrapText="1"/>
    </xf>
    <xf numFmtId="0" fontId="28" fillId="0" borderId="5" xfId="22" applyFill="1" applyBorder="1" applyAlignment="1">
      <alignment vertical="center" wrapText="1"/>
    </xf>
    <xf numFmtId="0" fontId="28" fillId="0" borderId="4" xfId="22" applyFill="1" applyBorder="1" applyAlignment="1">
      <alignment vertical="center" wrapText="1"/>
    </xf>
    <xf numFmtId="0" fontId="28" fillId="0" borderId="7" xfId="22" applyFill="1" applyBorder="1" applyAlignment="1">
      <alignment vertical="center" wrapText="1"/>
    </xf>
    <xf numFmtId="165" fontId="28" fillId="0" borderId="3" xfId="13" applyNumberFormat="1" applyFont="1" applyFill="1" applyBorder="1" applyAlignment="1">
      <alignment vertical="center" wrapText="1"/>
    </xf>
    <xf numFmtId="165" fontId="28" fillId="0" borderId="4" xfId="13" applyNumberFormat="1" applyFont="1" applyFill="1" applyBorder="1" applyAlignment="1">
      <alignment vertical="center" wrapText="1"/>
    </xf>
    <xf numFmtId="0" fontId="28" fillId="0" borderId="1" xfId="22" applyFill="1" applyBorder="1" applyAlignment="1">
      <alignment horizontal="center" vertical="center"/>
    </xf>
    <xf numFmtId="0" fontId="28" fillId="0" borderId="13" xfId="22" applyFill="1" applyBorder="1" applyAlignment="1">
      <alignment horizontal="center" vertical="center" wrapText="1"/>
    </xf>
    <xf numFmtId="0" fontId="30" fillId="0" borderId="13" xfId="22" applyFont="1" applyFill="1" applyBorder="1" applyAlignment="1">
      <alignment vertical="center" wrapText="1"/>
    </xf>
    <xf numFmtId="0" fontId="30" fillId="0" borderId="0" xfId="22" applyFont="1" applyFill="1" applyBorder="1" applyAlignment="1">
      <alignment vertical="center" wrapText="1"/>
    </xf>
    <xf numFmtId="0" fontId="30" fillId="0" borderId="14" xfId="22" applyFont="1" applyFill="1" applyBorder="1" applyAlignment="1">
      <alignment vertical="center" wrapText="1"/>
    </xf>
    <xf numFmtId="0" fontId="30" fillId="0" borderId="3" xfId="21" applyFont="1" applyFill="1" applyBorder="1" applyAlignment="1">
      <alignment vertical="center" wrapText="1"/>
    </xf>
    <xf numFmtId="0" fontId="30" fillId="0" borderId="5" xfId="21" applyFont="1" applyFill="1" applyBorder="1" applyAlignment="1">
      <alignment vertical="center" wrapText="1"/>
    </xf>
    <xf numFmtId="0" fontId="30" fillId="0" borderId="4" xfId="21" applyFont="1" applyFill="1" applyBorder="1" applyAlignment="1">
      <alignment vertical="center" wrapText="1"/>
    </xf>
    <xf numFmtId="0" fontId="28" fillId="0" borderId="2" xfId="22" applyFill="1" applyBorder="1" applyAlignment="1">
      <alignment vertical="center"/>
    </xf>
    <xf numFmtId="0" fontId="27" fillId="0" borderId="15" xfId="22" applyFont="1" applyFill="1" applyBorder="1" applyAlignment="1">
      <alignment vertical="center" wrapText="1"/>
    </xf>
    <xf numFmtId="0" fontId="27" fillId="0" borderId="8" xfId="22" applyFont="1" applyFill="1" applyBorder="1" applyAlignment="1">
      <alignment vertical="center" wrapText="1"/>
    </xf>
    <xf numFmtId="0" fontId="27" fillId="0" borderId="9" xfId="22" applyFont="1" applyFill="1" applyBorder="1" applyAlignment="1">
      <alignment vertical="center" wrapText="1"/>
    </xf>
    <xf numFmtId="0" fontId="28" fillId="0" borderId="15" xfId="22" applyFill="1" applyBorder="1" applyAlignment="1">
      <alignment horizontal="center" vertical="center" wrapText="1"/>
    </xf>
    <xf numFmtId="0" fontId="28" fillId="0" borderId="2" xfId="22" applyFill="1" applyBorder="1" applyAlignment="1">
      <alignment vertical="center" wrapText="1"/>
    </xf>
    <xf numFmtId="0" fontId="30" fillId="0" borderId="14" xfId="22" applyFont="1" applyFill="1" applyBorder="1" applyAlignment="1">
      <alignment horizontal="center" vertical="center" wrapText="1"/>
    </xf>
    <xf numFmtId="165" fontId="30" fillId="0" borderId="7" xfId="13" applyNumberFormat="1" applyFont="1" applyFill="1" applyBorder="1" applyAlignment="1">
      <alignment horizontal="center" vertical="center" wrapText="1"/>
    </xf>
    <xf numFmtId="0" fontId="30" fillId="0" borderId="0" xfId="22" applyFont="1" applyFill="1" applyBorder="1" applyAlignment="1">
      <alignment horizontal="center" vertical="center" wrapText="1"/>
    </xf>
    <xf numFmtId="0" fontId="30" fillId="0" borderId="1" xfId="22" applyFont="1" applyBorder="1" applyAlignment="1">
      <alignment horizontal="center" vertical="center"/>
    </xf>
    <xf numFmtId="41" fontId="28" fillId="0" borderId="0" xfId="21" applyNumberFormat="1" applyFill="1"/>
    <xf numFmtId="41" fontId="28" fillId="0" borderId="0" xfId="2" applyFont="1" applyFill="1" applyAlignment="1">
      <alignment horizontal="center"/>
    </xf>
    <xf numFmtId="41" fontId="30" fillId="0" borderId="1" xfId="2" applyFont="1" applyFill="1" applyBorder="1" applyAlignment="1">
      <alignment horizontal="center" vertical="center" wrapText="1"/>
    </xf>
    <xf numFmtId="41" fontId="30" fillId="0" borderId="7" xfId="2" applyFont="1" applyFill="1" applyBorder="1" applyAlignment="1">
      <alignment horizontal="center" vertical="center" wrapText="1"/>
    </xf>
    <xf numFmtId="41" fontId="28" fillId="0" borderId="1" xfId="2" applyFont="1" applyFill="1" applyBorder="1" applyAlignment="1">
      <alignment horizontal="center"/>
    </xf>
    <xf numFmtId="41" fontId="28" fillId="0" borderId="2" xfId="2" applyFont="1" applyFill="1" applyBorder="1" applyAlignment="1">
      <alignment horizontal="center"/>
    </xf>
    <xf numFmtId="0" fontId="30" fillId="0" borderId="7" xfId="22" applyFont="1" applyFill="1" applyBorder="1" applyAlignment="1">
      <alignment horizontal="center" vertical="center" wrapText="1"/>
    </xf>
    <xf numFmtId="0" fontId="30" fillId="0" borderId="6" xfId="22" applyFont="1" applyFill="1" applyBorder="1" applyAlignment="1">
      <alignment horizontal="center" vertical="center"/>
    </xf>
    <xf numFmtId="0" fontId="30" fillId="0" borderId="7" xfId="22" applyFont="1" applyFill="1" applyBorder="1" applyAlignment="1">
      <alignment horizontal="center" vertical="center"/>
    </xf>
    <xf numFmtId="41" fontId="30" fillId="0" borderId="1" xfId="2" quotePrefix="1" applyFont="1" applyFill="1" applyBorder="1" applyAlignment="1">
      <alignment horizontal="center" vertical="center" wrapText="1"/>
    </xf>
    <xf numFmtId="0" fontId="35" fillId="0" borderId="1" xfId="22" quotePrefix="1" applyFont="1" applyFill="1" applyBorder="1" applyAlignment="1">
      <alignment horizontal="center" vertical="center" wrapText="1"/>
    </xf>
    <xf numFmtId="165" fontId="30" fillId="0" borderId="1" xfId="13" quotePrefix="1" applyNumberFormat="1" applyFont="1" applyFill="1" applyBorder="1" applyAlignment="1">
      <alignment horizontal="center" vertical="center" wrapText="1"/>
    </xf>
    <xf numFmtId="0" fontId="30" fillId="0" borderId="1" xfId="22" quotePrefix="1" applyFont="1" applyFill="1" applyBorder="1" applyAlignment="1">
      <alignment horizontal="center" vertical="center"/>
    </xf>
    <xf numFmtId="0" fontId="27" fillId="0" borderId="1" xfId="22" applyFont="1" applyFill="1" applyBorder="1" applyAlignment="1">
      <alignment horizontal="center" vertical="center" wrapText="1"/>
    </xf>
    <xf numFmtId="0" fontId="28" fillId="0" borderId="0" xfId="21"/>
    <xf numFmtId="0" fontId="28" fillId="0" borderId="0" xfId="21" applyAlignment="1">
      <alignment horizontal="center" vertical="center"/>
    </xf>
    <xf numFmtId="0" fontId="27" fillId="0" borderId="1" xfId="21" applyFont="1" applyFill="1" applyBorder="1" applyAlignment="1">
      <alignment horizontal="center" vertical="center" wrapText="1"/>
    </xf>
    <xf numFmtId="0" fontId="36" fillId="0" borderId="1" xfId="21" applyFont="1" applyFill="1" applyBorder="1" applyAlignment="1">
      <alignment horizontal="center" vertical="center" wrapText="1"/>
    </xf>
    <xf numFmtId="0" fontId="36" fillId="0" borderId="0" xfId="21" applyFont="1" applyAlignment="1">
      <alignment horizontal="center" vertical="center"/>
    </xf>
    <xf numFmtId="0" fontId="36" fillId="0" borderId="0" xfId="21" applyFont="1"/>
    <xf numFmtId="0" fontId="37" fillId="0" borderId="1" xfId="22" applyFont="1" applyBorder="1" applyAlignment="1">
      <alignment horizontal="center" vertical="center"/>
    </xf>
    <xf numFmtId="0" fontId="7" fillId="0" borderId="1" xfId="23" applyFont="1" applyFill="1" applyBorder="1" applyAlignment="1">
      <alignment horizontal="left" vertical="center"/>
    </xf>
    <xf numFmtId="0" fontId="28" fillId="0" borderId="0" xfId="21" applyAlignment="1">
      <alignment vertical="center"/>
    </xf>
    <xf numFmtId="0" fontId="37" fillId="0" borderId="1" xfId="22" applyFont="1" applyFill="1" applyBorder="1" applyAlignment="1">
      <alignment horizontal="center" vertical="center"/>
    </xf>
    <xf numFmtId="0" fontId="28" fillId="0" borderId="0" xfId="21" applyFill="1" applyAlignment="1">
      <alignment vertical="center"/>
    </xf>
    <xf numFmtId="41" fontId="30" fillId="0" borderId="1" xfId="21" applyNumberFormat="1" applyFont="1" applyFill="1" applyBorder="1" applyAlignment="1">
      <alignment vertical="center"/>
    </xf>
    <xf numFmtId="0" fontId="30" fillId="0" borderId="0" xfId="21" applyFont="1" applyAlignment="1">
      <alignment vertical="center"/>
    </xf>
    <xf numFmtId="0" fontId="28" fillId="0" borderId="0" xfId="21" applyAlignment="1">
      <alignment horizontal="center"/>
    </xf>
    <xf numFmtId="165" fontId="28" fillId="0" borderId="0" xfId="13" applyNumberFormat="1" applyFont="1"/>
    <xf numFmtId="0" fontId="38" fillId="0" borderId="4" xfId="21" applyFont="1" applyBorder="1" applyAlignment="1">
      <alignment horizontal="center" vertical="center"/>
    </xf>
    <xf numFmtId="0" fontId="39" fillId="0" borderId="1" xfId="21" applyFont="1" applyFill="1" applyBorder="1" applyAlignment="1">
      <alignment horizontal="center" vertical="center" wrapText="1"/>
    </xf>
    <xf numFmtId="0" fontId="38" fillId="0" borderId="4" xfId="21" applyFont="1" applyBorder="1" applyAlignment="1">
      <alignment horizontal="center" vertical="center" wrapText="1"/>
    </xf>
    <xf numFmtId="0" fontId="40" fillId="0" borderId="1" xfId="22" applyFont="1" applyBorder="1" applyAlignment="1">
      <alignment horizontal="center" vertical="center"/>
    </xf>
    <xf numFmtId="0" fontId="14" fillId="0" borderId="1" xfId="23" applyFont="1" applyFill="1" applyBorder="1" applyAlignment="1">
      <alignment horizontal="left" vertical="center"/>
    </xf>
    <xf numFmtId="41" fontId="40" fillId="0" borderId="1" xfId="7" applyFont="1" applyFill="1" applyBorder="1" applyAlignment="1">
      <alignment vertical="center"/>
    </xf>
    <xf numFmtId="41" fontId="41" fillId="0" borderId="0" xfId="21" applyNumberFormat="1" applyFont="1" applyFill="1" applyAlignment="1">
      <alignment vertical="center"/>
    </xf>
    <xf numFmtId="0" fontId="41" fillId="0" borderId="0" xfId="21" applyFont="1" applyFill="1" applyAlignment="1">
      <alignment vertical="center"/>
    </xf>
    <xf numFmtId="0" fontId="14" fillId="0" borderId="1" xfId="23" quotePrefix="1" applyFont="1" applyFill="1" applyBorder="1" applyAlignment="1">
      <alignment horizontal="left" vertical="center"/>
    </xf>
    <xf numFmtId="0" fontId="40" fillId="0" borderId="1" xfId="22" applyFont="1" applyFill="1" applyBorder="1" applyAlignment="1">
      <alignment horizontal="center" vertical="center"/>
    </xf>
    <xf numFmtId="41" fontId="41" fillId="0" borderId="0" xfId="21" applyNumberFormat="1" applyFont="1" applyAlignment="1">
      <alignment vertical="center"/>
    </xf>
    <xf numFmtId="0" fontId="41" fillId="0" borderId="0" xfId="21" applyFont="1" applyAlignment="1">
      <alignment vertical="center"/>
    </xf>
    <xf numFmtId="41" fontId="42" fillId="0" borderId="1" xfId="21" applyNumberFormat="1" applyFont="1" applyFill="1" applyBorder="1" applyAlignment="1">
      <alignment vertical="center"/>
    </xf>
    <xf numFmtId="41" fontId="30" fillId="0" borderId="0" xfId="21" applyNumberFormat="1" applyFont="1" applyAlignment="1">
      <alignment vertical="center"/>
    </xf>
    <xf numFmtId="0" fontId="27" fillId="0" borderId="0" xfId="22" applyFont="1"/>
    <xf numFmtId="0" fontId="37" fillId="0" borderId="1" xfId="22" applyFont="1" applyBorder="1" applyAlignment="1">
      <alignment horizontal="center" vertical="center" wrapText="1"/>
    </xf>
    <xf numFmtId="165" fontId="37" fillId="0" borderId="1" xfId="13" applyNumberFormat="1" applyFont="1" applyBorder="1" applyAlignment="1">
      <alignment horizontal="center" vertical="center" wrapText="1"/>
    </xf>
    <xf numFmtId="0" fontId="28" fillId="0" borderId="1" xfId="22" applyBorder="1" applyAlignment="1">
      <alignment horizontal="center"/>
    </xf>
    <xf numFmtId="0" fontId="15" fillId="0" borderId="1" xfId="23" applyFont="1" applyFill="1" applyBorder="1" applyAlignment="1">
      <alignment horizontal="left" vertical="top"/>
    </xf>
    <xf numFmtId="165" fontId="28" fillId="0" borderId="1" xfId="13" applyNumberFormat="1" applyFont="1" applyBorder="1" applyAlignment="1">
      <alignment horizontal="center"/>
    </xf>
    <xf numFmtId="165" fontId="28" fillId="0" borderId="1" xfId="13" applyNumberFormat="1" applyFont="1" applyBorder="1"/>
    <xf numFmtId="0" fontId="15" fillId="0" borderId="1" xfId="23" applyFont="1" applyFill="1" applyBorder="1" applyAlignment="1">
      <alignment horizontal="left" vertical="center"/>
    </xf>
    <xf numFmtId="165" fontId="28" fillId="0" borderId="0" xfId="22" applyNumberFormat="1" applyFill="1"/>
    <xf numFmtId="0" fontId="11" fillId="0" borderId="0" xfId="0" applyFont="1"/>
    <xf numFmtId="0" fontId="11" fillId="0" borderId="8" xfId="0" applyFont="1" applyFill="1" applyBorder="1" applyAlignment="1">
      <alignment horizontal="left"/>
    </xf>
    <xf numFmtId="0" fontId="11" fillId="0" borderId="8" xfId="0" quotePrefix="1" applyFont="1" applyFill="1" applyBorder="1" applyAlignment="1"/>
    <xf numFmtId="0" fontId="11" fillId="0" borderId="8" xfId="0" quotePrefix="1" applyFont="1" applyFill="1" applyBorder="1" applyAlignment="1">
      <alignment horizontal="right"/>
    </xf>
    <xf numFmtId="0" fontId="11" fillId="0" borderId="0" xfId="0" quotePrefix="1" applyFont="1" applyBorder="1" applyAlignment="1"/>
    <xf numFmtId="0" fontId="11" fillId="0" borderId="13" xfId="0" applyFont="1" applyBorder="1"/>
    <xf numFmtId="0" fontId="11" fillId="0" borderId="0" xfId="0" applyFont="1" applyBorder="1"/>
    <xf numFmtId="0" fontId="17" fillId="0" borderId="1" xfId="0" applyFont="1" applyFill="1" applyBorder="1" applyAlignment="1">
      <alignment horizontal="center" vertical="center" wrapText="1"/>
    </xf>
    <xf numFmtId="0" fontId="10" fillId="0" borderId="0" xfId="0" applyFont="1"/>
    <xf numFmtId="0" fontId="11" fillId="0" borderId="2" xfId="0" quotePrefix="1" applyFont="1" applyFill="1" applyBorder="1" applyAlignment="1">
      <alignment horizontal="center" vertical="center"/>
    </xf>
    <xf numFmtId="0" fontId="11" fillId="0" borderId="7" xfId="0" quotePrefix="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quotePrefix="1" applyFont="1" applyFill="1" applyBorder="1" applyAlignment="1">
      <alignment horizontal="center" vertical="center" wrapText="1"/>
    </xf>
    <xf numFmtId="0" fontId="11" fillId="0" borderId="0" xfId="0" applyFont="1" applyFill="1" applyBorder="1"/>
    <xf numFmtId="0" fontId="11" fillId="0" borderId="1" xfId="0" quotePrefix="1" applyFont="1" applyFill="1" applyBorder="1" applyAlignment="1">
      <alignment horizontal="center" vertical="top"/>
    </xf>
    <xf numFmtId="0" fontId="11" fillId="0" borderId="1" xfId="0" applyFont="1" applyFill="1" applyBorder="1" applyAlignment="1">
      <alignment vertical="top" wrapText="1"/>
    </xf>
    <xf numFmtId="41" fontId="11" fillId="0" borderId="1" xfId="14" applyNumberFormat="1" applyFont="1" applyFill="1" applyBorder="1" applyAlignment="1">
      <alignment vertical="top" wrapText="1"/>
    </xf>
    <xf numFmtId="41" fontId="11" fillId="0" borderId="0" xfId="0" applyNumberFormat="1" applyFont="1"/>
    <xf numFmtId="165" fontId="11" fillId="0" borderId="0" xfId="14" applyNumberFormat="1" applyFont="1"/>
    <xf numFmtId="41" fontId="11" fillId="0" borderId="0" xfId="0" applyNumberFormat="1" applyFont="1" applyFill="1" applyBorder="1" applyAlignment="1">
      <alignment vertical="top"/>
    </xf>
    <xf numFmtId="41" fontId="11" fillId="0" borderId="0" xfId="0" applyNumberFormat="1" applyFont="1" applyAlignment="1">
      <alignment vertical="top"/>
    </xf>
    <xf numFmtId="165" fontId="11" fillId="0" borderId="0" xfId="14" applyNumberFormat="1" applyFont="1" applyFill="1" applyBorder="1" applyAlignment="1">
      <alignment vertical="top"/>
    </xf>
    <xf numFmtId="0" fontId="17" fillId="0" borderId="1" xfId="0" applyFont="1" applyFill="1" applyBorder="1"/>
    <xf numFmtId="0" fontId="17" fillId="0" borderId="1" xfId="0" applyFont="1" applyFill="1" applyBorder="1" applyAlignment="1">
      <alignment horizontal="center" vertical="center"/>
    </xf>
    <xf numFmtId="41" fontId="17" fillId="0" borderId="1" xfId="14" applyNumberFormat="1" applyFont="1" applyFill="1" applyBorder="1" applyAlignment="1">
      <alignment horizontal="center" vertical="center"/>
    </xf>
    <xf numFmtId="41" fontId="17" fillId="0" borderId="1" xfId="14" applyNumberFormat="1" applyFont="1" applyFill="1" applyBorder="1" applyAlignment="1">
      <alignment horizontal="center" vertical="center" wrapText="1"/>
    </xf>
    <xf numFmtId="41" fontId="43" fillId="0" borderId="0" xfId="14" applyNumberFormat="1" applyFont="1" applyFill="1" applyBorder="1" applyAlignment="1">
      <alignment vertical="center"/>
    </xf>
    <xf numFmtId="41" fontId="17" fillId="0" borderId="0" xfId="14" applyNumberFormat="1" applyFont="1" applyFill="1" applyBorder="1" applyAlignment="1">
      <alignment vertical="center"/>
    </xf>
    <xf numFmtId="41" fontId="11" fillId="0" borderId="0" xfId="0" applyNumberFormat="1" applyFont="1" applyFill="1"/>
    <xf numFmtId="41" fontId="17" fillId="0" borderId="0" xfId="0" applyNumberFormat="1" applyFont="1" applyFill="1" applyAlignment="1">
      <alignment horizontal="center"/>
    </xf>
    <xf numFmtId="165" fontId="11" fillId="0" borderId="0" xfId="14" applyNumberFormat="1" applyFont="1" applyFill="1"/>
    <xf numFmtId="41" fontId="17" fillId="0" borderId="0" xfId="0" applyNumberFormat="1" applyFont="1" applyFill="1" applyAlignment="1">
      <alignment vertical="center" wrapText="1"/>
    </xf>
    <xf numFmtId="41" fontId="17" fillId="0" borderId="0" xfId="0" applyNumberFormat="1" applyFont="1" applyFill="1"/>
    <xf numFmtId="0" fontId="11" fillId="0" borderId="0" xfId="0" applyFont="1" applyFill="1"/>
    <xf numFmtId="0" fontId="18" fillId="0" borderId="0" xfId="0" applyFont="1" applyFill="1"/>
    <xf numFmtId="0" fontId="13" fillId="0" borderId="0" xfId="0" applyFont="1" applyFill="1" applyBorder="1" applyAlignment="1">
      <alignment horizontal="left"/>
    </xf>
    <xf numFmtId="0" fontId="19" fillId="0" borderId="0" xfId="0" applyFont="1" applyFill="1"/>
    <xf numFmtId="0" fontId="20" fillId="0" borderId="5" xfId="0" applyFont="1" applyFill="1" applyBorder="1" applyAlignment="1">
      <alignment horizontal="center" vertical="center" wrapText="1"/>
    </xf>
    <xf numFmtId="0" fontId="13" fillId="0" borderId="2" xfId="0" quotePrefix="1" applyFont="1" applyFill="1" applyBorder="1" applyAlignment="1">
      <alignment horizontal="center" vertical="center"/>
    </xf>
    <xf numFmtId="0" fontId="20" fillId="0" borderId="2" xfId="0" quotePrefix="1" applyFont="1" applyFill="1" applyBorder="1" applyAlignment="1">
      <alignment horizontal="center" vertical="center"/>
    </xf>
    <xf numFmtId="0" fontId="13" fillId="0" borderId="2" xfId="0" quotePrefix="1" applyFont="1" applyFill="1" applyBorder="1" applyAlignment="1">
      <alignment horizontal="center" vertical="center" wrapText="1"/>
    </xf>
    <xf numFmtId="0" fontId="13" fillId="0" borderId="1" xfId="0" quotePrefix="1" applyFont="1" applyFill="1" applyBorder="1" applyAlignment="1">
      <alignment horizontal="center" vertical="top"/>
    </xf>
    <xf numFmtId="0" fontId="13" fillId="0" borderId="1" xfId="0" applyFont="1" applyFill="1" applyBorder="1" applyAlignment="1">
      <alignment vertical="top" wrapText="1"/>
    </xf>
    <xf numFmtId="41" fontId="20" fillId="0" borderId="1" xfId="14" applyNumberFormat="1" applyFont="1" applyFill="1" applyBorder="1" applyAlignment="1">
      <alignment vertical="center"/>
    </xf>
    <xf numFmtId="41" fontId="18" fillId="0" borderId="0" xfId="0" applyNumberFormat="1" applyFont="1" applyFill="1"/>
    <xf numFmtId="41" fontId="18" fillId="0" borderId="0" xfId="0" applyNumberFormat="1" applyFont="1" applyFill="1" applyAlignment="1">
      <alignment vertical="top"/>
    </xf>
    <xf numFmtId="0" fontId="21" fillId="0" borderId="1" xfId="0" quotePrefix="1" applyFont="1" applyFill="1" applyBorder="1" applyAlignment="1">
      <alignment horizontal="center" vertical="top"/>
    </xf>
    <xf numFmtId="0" fontId="21" fillId="0" borderId="1" xfId="0" applyFont="1" applyFill="1" applyBorder="1" applyAlignment="1">
      <alignment vertical="top" wrapText="1"/>
    </xf>
    <xf numFmtId="41" fontId="9" fillId="0" borderId="1" xfId="14" applyNumberFormat="1" applyFont="1" applyFill="1" applyBorder="1" applyAlignment="1">
      <alignment vertical="top" wrapText="1"/>
    </xf>
    <xf numFmtId="41" fontId="9" fillId="0" borderId="1" xfId="14" applyNumberFormat="1" applyFont="1" applyFill="1" applyBorder="1" applyAlignment="1">
      <alignment vertical="center"/>
    </xf>
    <xf numFmtId="0" fontId="13" fillId="0" borderId="1" xfId="0" applyFont="1" applyFill="1" applyBorder="1" applyAlignment="1">
      <alignment horizontal="center" vertical="center"/>
    </xf>
    <xf numFmtId="165" fontId="20" fillId="0" borderId="1" xfId="14" applyNumberFormat="1" applyFont="1" applyFill="1" applyBorder="1" applyAlignment="1">
      <alignment horizontal="center" vertical="center"/>
    </xf>
    <xf numFmtId="165" fontId="13" fillId="0" borderId="1" xfId="14" applyNumberFormat="1" applyFont="1" applyFill="1" applyBorder="1" applyAlignment="1">
      <alignment horizontal="center" vertical="center" wrapText="1"/>
    </xf>
    <xf numFmtId="41" fontId="22" fillId="0" borderId="0" xfId="0" applyNumberFormat="1" applyFont="1" applyFill="1"/>
    <xf numFmtId="41" fontId="18" fillId="0" borderId="0" xfId="0" applyNumberFormat="1" applyFont="1" applyFill="1" applyAlignment="1">
      <alignment vertical="center" wrapText="1"/>
    </xf>
    <xf numFmtId="41" fontId="24" fillId="0" borderId="0" xfId="0" applyNumberFormat="1" applyFont="1" applyFill="1" applyAlignment="1">
      <alignment vertical="center" wrapText="1"/>
    </xf>
    <xf numFmtId="41" fontId="19" fillId="0" borderId="0" xfId="0" applyNumberFormat="1" applyFont="1" applyFill="1" applyAlignment="1">
      <alignment vertical="center" wrapText="1"/>
    </xf>
    <xf numFmtId="41" fontId="24" fillId="0" borderId="0" xfId="0" applyNumberFormat="1" applyFont="1" applyFill="1"/>
    <xf numFmtId="41" fontId="19" fillId="0" borderId="0" xfId="0" applyNumberFormat="1" applyFont="1" applyFill="1"/>
    <xf numFmtId="0" fontId="22" fillId="0" borderId="0" xfId="0" applyFont="1" applyFill="1"/>
    <xf numFmtId="0" fontId="37" fillId="0" borderId="1" xfId="22" applyFont="1" applyBorder="1" applyAlignment="1">
      <alignment horizontal="center" vertical="center" wrapText="1"/>
    </xf>
    <xf numFmtId="165" fontId="37" fillId="0" borderId="1" xfId="13" applyNumberFormat="1" applyFont="1" applyBorder="1" applyAlignment="1">
      <alignment horizontal="center" vertical="center" wrapText="1"/>
    </xf>
    <xf numFmtId="0" fontId="27" fillId="0" borderId="1" xfId="21" applyFont="1" applyFill="1" applyBorder="1" applyAlignment="1">
      <alignment horizontal="center" vertical="center" wrapText="1"/>
    </xf>
    <xf numFmtId="0" fontId="30" fillId="0" borderId="1" xfId="22" applyFont="1" applyBorder="1" applyAlignment="1">
      <alignment horizontal="center" vertical="center" wrapText="1"/>
    </xf>
    <xf numFmtId="41" fontId="37" fillId="0" borderId="1" xfId="2"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xf numFmtId="0" fontId="20"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4" fillId="0" borderId="0" xfId="22" applyFont="1" applyAlignment="1">
      <alignment horizontal="center"/>
    </xf>
    <xf numFmtId="0" fontId="30" fillId="0" borderId="2" xfId="22" applyFont="1" applyFill="1" applyBorder="1" applyAlignment="1">
      <alignment horizontal="center" vertical="center" wrapText="1"/>
    </xf>
    <xf numFmtId="0" fontId="30" fillId="0" borderId="7" xfId="21" applyFont="1" applyFill="1" applyBorder="1" applyAlignment="1">
      <alignment horizontal="center" vertical="center" wrapText="1"/>
    </xf>
    <xf numFmtId="0" fontId="30" fillId="0" borderId="1" xfId="22" applyFont="1" applyFill="1" applyBorder="1" applyAlignment="1">
      <alignment horizontal="center" vertical="center" wrapText="1"/>
    </xf>
    <xf numFmtId="0" fontId="31" fillId="0" borderId="6" xfId="23" applyFont="1" applyFill="1" applyBorder="1" applyAlignment="1">
      <alignment horizontal="left" vertical="center"/>
    </xf>
    <xf numFmtId="0" fontId="28" fillId="0" borderId="0" xfId="22" applyFill="1" applyBorder="1"/>
    <xf numFmtId="41" fontId="31" fillId="0" borderId="6" xfId="4" applyFont="1" applyFill="1" applyBorder="1" applyAlignment="1">
      <alignment horizontal="center" vertical="center"/>
    </xf>
    <xf numFmtId="41" fontId="30" fillId="0" borderId="0" xfId="22" applyNumberFormat="1" applyFont="1" applyFill="1"/>
    <xf numFmtId="0" fontId="30" fillId="0" borderId="0" xfId="22" applyFont="1" applyFill="1"/>
    <xf numFmtId="0" fontId="33" fillId="0" borderId="0" xfId="22" applyFont="1" applyFill="1"/>
    <xf numFmtId="0" fontId="30" fillId="0" borderId="0" xfId="22" applyFont="1" applyFill="1" applyAlignment="1">
      <alignment horizontal="center" vertical="center"/>
    </xf>
    <xf numFmtId="41" fontId="30" fillId="0" borderId="1" xfId="2" applyFont="1" applyFill="1" applyBorder="1" applyAlignment="1">
      <alignment vertical="center"/>
    </xf>
    <xf numFmtId="41" fontId="25" fillId="0" borderId="1" xfId="1" applyNumberFormat="1" applyFont="1" applyFill="1" applyBorder="1" applyAlignment="1">
      <alignment vertical="center" wrapText="1"/>
    </xf>
    <xf numFmtId="0" fontId="11"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xf numFmtId="41" fontId="17" fillId="0" borderId="0" xfId="14" applyNumberFormat="1" applyFont="1" applyFill="1" applyBorder="1" applyAlignment="1">
      <alignment horizontal="center" vertical="center"/>
    </xf>
    <xf numFmtId="41" fontId="25" fillId="0" borderId="0" xfId="1" applyNumberFormat="1" applyFont="1" applyFill="1" applyBorder="1" applyAlignment="1">
      <alignment vertical="center" wrapText="1"/>
    </xf>
    <xf numFmtId="41" fontId="17" fillId="0" borderId="0" xfId="14" applyNumberFormat="1" applyFont="1" applyFill="1" applyBorder="1" applyAlignment="1">
      <alignment horizontal="center" vertical="center" wrapText="1"/>
    </xf>
    <xf numFmtId="0" fontId="44" fillId="0" borderId="0" xfId="22" applyFont="1" applyBorder="1" applyAlignment="1">
      <alignment vertical="center"/>
    </xf>
    <xf numFmtId="0" fontId="28" fillId="0" borderId="1" xfId="22" quotePrefix="1" applyBorder="1" applyAlignment="1">
      <alignment horizontal="center" vertical="center"/>
    </xf>
    <xf numFmtId="0" fontId="37" fillId="0" borderId="1" xfId="22" quotePrefix="1" applyFont="1" applyBorder="1" applyAlignment="1">
      <alignment horizontal="center" vertical="center" wrapText="1"/>
    </xf>
    <xf numFmtId="165" fontId="37" fillId="0" borderId="1" xfId="13" quotePrefix="1" applyNumberFormat="1" applyFont="1" applyBorder="1" applyAlignment="1">
      <alignment horizontal="center" vertical="center" wrapText="1"/>
    </xf>
    <xf numFmtId="41" fontId="37" fillId="0" borderId="1" xfId="2" quotePrefix="1" applyFont="1" applyFill="1" applyBorder="1" applyAlignment="1">
      <alignment horizontal="center" vertical="center" wrapText="1"/>
    </xf>
    <xf numFmtId="0" fontId="37" fillId="0" borderId="2" xfId="22" quotePrefix="1" applyFont="1" applyBorder="1" applyAlignment="1">
      <alignment horizontal="center" vertical="center" wrapText="1"/>
    </xf>
    <xf numFmtId="165" fontId="30" fillId="0" borderId="1" xfId="13" applyNumberFormat="1" applyFont="1" applyFill="1" applyBorder="1" applyAlignment="1">
      <alignment horizontal="center" vertical="center"/>
    </xf>
    <xf numFmtId="41" fontId="30" fillId="0" borderId="1" xfId="2" applyFont="1" applyFill="1" applyBorder="1" applyAlignment="1">
      <alignment horizontal="center" vertical="center"/>
    </xf>
    <xf numFmtId="0" fontId="30" fillId="0" borderId="0" xfId="22" applyFont="1" applyAlignment="1">
      <alignment vertical="center"/>
    </xf>
    <xf numFmtId="165" fontId="29" fillId="0" borderId="0" xfId="22" applyNumberFormat="1" applyFont="1"/>
    <xf numFmtId="0" fontId="28" fillId="0" borderId="1" xfId="22" applyBorder="1" applyAlignment="1">
      <alignment horizontal="center" vertical="center"/>
    </xf>
    <xf numFmtId="0" fontId="37" fillId="0" borderId="2" xfId="22" applyFont="1" applyBorder="1" applyAlignment="1">
      <alignment horizontal="center" vertical="center" wrapText="1"/>
    </xf>
    <xf numFmtId="0" fontId="27" fillId="0" borderId="2" xfId="22" applyFont="1" applyFill="1" applyBorder="1" applyAlignment="1">
      <alignment horizontal="center" vertical="center" wrapText="1"/>
    </xf>
    <xf numFmtId="0" fontId="37" fillId="0" borderId="1" xfId="22" applyFont="1" applyBorder="1" applyAlignment="1">
      <alignment horizontal="center" vertical="center" wrapText="1"/>
    </xf>
    <xf numFmtId="165" fontId="37" fillId="0" borderId="1" xfId="13" applyNumberFormat="1" applyFont="1" applyBorder="1" applyAlignment="1">
      <alignment horizontal="center" vertical="center" wrapText="1"/>
    </xf>
    <xf numFmtId="0" fontId="30" fillId="0" borderId="6" xfId="22"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0" fillId="0" borderId="2" xfId="0" applyBorder="1"/>
    <xf numFmtId="41" fontId="30" fillId="2" borderId="1" xfId="22" applyNumberFormat="1" applyFont="1" applyFill="1" applyBorder="1" applyAlignment="1">
      <alignment vertical="center"/>
    </xf>
    <xf numFmtId="41" fontId="48" fillId="0" borderId="1" xfId="1" applyNumberFormat="1" applyFont="1" applyFill="1" applyBorder="1" applyAlignment="1">
      <alignment vertical="center" wrapText="1"/>
    </xf>
    <xf numFmtId="41" fontId="49" fillId="0" borderId="1" xfId="4" applyFont="1" applyFill="1" applyBorder="1" applyAlignment="1">
      <alignment horizontal="center" vertical="center"/>
    </xf>
    <xf numFmtId="0" fontId="36" fillId="0" borderId="0" xfId="22" applyFont="1" applyFill="1"/>
    <xf numFmtId="0" fontId="50" fillId="0" borderId="13" xfId="22" applyFont="1" applyFill="1" applyBorder="1" applyAlignment="1">
      <alignment horizontal="center" vertical="center" wrapText="1"/>
    </xf>
    <xf numFmtId="0" fontId="50" fillId="0" borderId="1" xfId="22" applyFont="1" applyFill="1" applyBorder="1" applyAlignment="1">
      <alignment horizontal="center" vertical="center" wrapText="1"/>
    </xf>
    <xf numFmtId="0" fontId="50" fillId="0" borderId="1" xfId="22" quotePrefix="1" applyFont="1" applyFill="1" applyBorder="1" applyAlignment="1">
      <alignment horizontal="center" vertical="center" wrapText="1"/>
    </xf>
    <xf numFmtId="41" fontId="50" fillId="0" borderId="1" xfId="22" applyNumberFormat="1" applyFont="1" applyFill="1" applyBorder="1" applyAlignment="1">
      <alignment vertical="center"/>
    </xf>
    <xf numFmtId="41" fontId="36" fillId="0" borderId="0" xfId="2" applyFont="1" applyFill="1"/>
    <xf numFmtId="0" fontId="51" fillId="0" borderId="0" xfId="22" applyFont="1" applyFill="1" applyAlignment="1">
      <alignment horizontal="center"/>
    </xf>
    <xf numFmtId="0" fontId="51" fillId="0" borderId="0" xfId="22" applyFont="1" applyFill="1"/>
    <xf numFmtId="0" fontId="51" fillId="0" borderId="0" xfId="21" applyFont="1" applyFill="1"/>
    <xf numFmtId="0" fontId="34" fillId="0" borderId="1" xfId="21" applyFont="1" applyFill="1" applyBorder="1" applyAlignment="1">
      <alignment horizontal="center" vertical="center" wrapText="1"/>
    </xf>
    <xf numFmtId="0" fontId="34" fillId="0" borderId="7" xfId="21" applyFont="1" applyFill="1" applyBorder="1" applyAlignment="1">
      <alignment horizontal="center" vertical="center" wrapText="1"/>
    </xf>
    <xf numFmtId="0" fontId="34" fillId="0" borderId="1" xfId="22" quotePrefix="1" applyFont="1" applyFill="1" applyBorder="1" applyAlignment="1">
      <alignment horizontal="center" vertical="center"/>
    </xf>
    <xf numFmtId="0" fontId="34" fillId="0" borderId="1" xfId="21" quotePrefix="1" applyFont="1" applyFill="1" applyBorder="1" applyAlignment="1">
      <alignment horizontal="center" vertical="center" wrapText="1"/>
    </xf>
    <xf numFmtId="0" fontId="51" fillId="0" borderId="6" xfId="22" applyFont="1" applyFill="1" applyBorder="1" applyAlignment="1">
      <alignment horizontal="center"/>
    </xf>
    <xf numFmtId="0" fontId="52" fillId="0" borderId="1" xfId="23" applyFont="1" applyFill="1" applyBorder="1" applyAlignment="1">
      <alignment horizontal="left" vertical="top"/>
    </xf>
    <xf numFmtId="41" fontId="53" fillId="0" borderId="1" xfId="4" applyFont="1" applyFill="1" applyBorder="1" applyAlignment="1">
      <alignment horizontal="center" vertical="center"/>
    </xf>
    <xf numFmtId="0" fontId="51" fillId="0" borderId="7" xfId="22" applyFont="1" applyFill="1" applyBorder="1" applyAlignment="1">
      <alignment horizontal="center"/>
    </xf>
    <xf numFmtId="0" fontId="52" fillId="0" borderId="2" xfId="23" applyFont="1" applyFill="1" applyBorder="1" applyAlignment="1">
      <alignment horizontal="left" vertical="center"/>
    </xf>
    <xf numFmtId="41" fontId="52" fillId="0" borderId="2" xfId="4" applyFont="1" applyFill="1" applyBorder="1" applyAlignment="1">
      <alignment horizontal="center" vertical="center"/>
    </xf>
    <xf numFmtId="0" fontId="51" fillId="0" borderId="2" xfId="22" applyFont="1" applyFill="1" applyBorder="1" applyAlignment="1">
      <alignment horizontal="center"/>
    </xf>
    <xf numFmtId="0" fontId="52" fillId="0" borderId="1" xfId="23" applyFont="1" applyFill="1" applyBorder="1" applyAlignment="1">
      <alignment horizontal="left" vertical="center"/>
    </xf>
    <xf numFmtId="41" fontId="52" fillId="0" borderId="1" xfId="4" applyFont="1" applyFill="1" applyBorder="1" applyAlignment="1">
      <alignment horizontal="center" vertical="center"/>
    </xf>
    <xf numFmtId="0" fontId="51" fillId="0" borderId="1" xfId="22" applyFont="1" applyFill="1" applyBorder="1" applyAlignment="1">
      <alignment horizontal="center"/>
    </xf>
    <xf numFmtId="0" fontId="52" fillId="0" borderId="4" xfId="23" applyFont="1" applyFill="1" applyBorder="1" applyAlignment="1">
      <alignment horizontal="left" vertical="center"/>
    </xf>
    <xf numFmtId="41" fontId="34" fillId="0" borderId="1" xfId="22" applyNumberFormat="1" applyFont="1" applyFill="1" applyBorder="1" applyAlignment="1">
      <alignment vertical="center"/>
    </xf>
    <xf numFmtId="41" fontId="51" fillId="0" borderId="0" xfId="2" applyFont="1" applyFill="1"/>
    <xf numFmtId="41" fontId="51" fillId="0" borderId="0" xfId="21" applyNumberFormat="1" applyFont="1" applyFill="1"/>
    <xf numFmtId="0" fontId="34" fillId="0" borderId="1" xfId="22" applyFont="1" applyFill="1" applyBorder="1" applyAlignment="1">
      <alignment horizontal="center" vertical="center" wrapText="1"/>
    </xf>
    <xf numFmtId="0" fontId="34" fillId="0" borderId="2" xfId="22" applyFont="1" applyFill="1" applyBorder="1" applyAlignment="1">
      <alignment horizontal="center" vertical="center" wrapText="1"/>
    </xf>
    <xf numFmtId="0" fontId="34" fillId="0" borderId="0" xfId="22" applyFont="1" applyFill="1" applyBorder="1" applyAlignment="1">
      <alignment horizontal="center" vertical="center" wrapText="1"/>
    </xf>
    <xf numFmtId="0" fontId="38" fillId="0" borderId="0" xfId="22" applyFont="1" applyFill="1" applyAlignment="1">
      <alignment horizontal="center" vertical="center"/>
    </xf>
    <xf numFmtId="0" fontId="54" fillId="0" borderId="13" xfId="22" applyFont="1" applyFill="1" applyBorder="1" applyAlignment="1">
      <alignment horizontal="center" vertical="center" wrapText="1"/>
    </xf>
    <xf numFmtId="0" fontId="54" fillId="0" borderId="1" xfId="22" applyFont="1" applyFill="1" applyBorder="1" applyAlignment="1">
      <alignment horizontal="center" vertical="center" wrapText="1"/>
    </xf>
    <xf numFmtId="0" fontId="38" fillId="0" borderId="1" xfId="21" applyFont="1" applyFill="1" applyBorder="1" applyAlignment="1">
      <alignment horizontal="center" vertical="center" wrapText="1"/>
    </xf>
    <xf numFmtId="0" fontId="38" fillId="0" borderId="7" xfId="21" applyFont="1" applyFill="1" applyBorder="1" applyAlignment="1">
      <alignment horizontal="center" vertical="center" wrapText="1"/>
    </xf>
    <xf numFmtId="0" fontId="55" fillId="0" borderId="0" xfId="22" applyFont="1" applyFill="1" applyAlignment="1">
      <alignment horizontal="center"/>
    </xf>
    <xf numFmtId="0" fontId="55" fillId="0" borderId="0" xfId="22" applyFont="1" applyFill="1"/>
    <xf numFmtId="0" fontId="55" fillId="0" borderId="0" xfId="21" applyFont="1" applyFill="1"/>
    <xf numFmtId="0" fontId="55" fillId="0" borderId="0" xfId="21" applyFont="1" applyFill="1" applyAlignment="1">
      <alignment horizontal="center"/>
    </xf>
    <xf numFmtId="165" fontId="55" fillId="0" borderId="0" xfId="13" applyNumberFormat="1" applyFont="1" applyFill="1"/>
    <xf numFmtId="0" fontId="34" fillId="0" borderId="1" xfId="22" quotePrefix="1" applyFont="1" applyFill="1" applyBorder="1" applyAlignment="1">
      <alignment horizontal="center" vertical="center" wrapText="1"/>
    </xf>
    <xf numFmtId="41" fontId="52" fillId="0" borderId="1" xfId="7" applyFont="1" applyFill="1" applyBorder="1" applyAlignment="1">
      <alignment vertical="center"/>
    </xf>
    <xf numFmtId="41" fontId="26" fillId="0" borderId="1" xfId="1" applyNumberFormat="1" applyFont="1" applyFill="1" applyBorder="1" applyAlignment="1">
      <alignment vertical="center" wrapText="1"/>
    </xf>
    <xf numFmtId="41" fontId="52" fillId="0" borderId="2" xfId="7" applyFont="1" applyFill="1" applyBorder="1" applyAlignment="1">
      <alignment vertical="center"/>
    </xf>
    <xf numFmtId="41" fontId="26" fillId="0" borderId="2" xfId="1" applyNumberFormat="1" applyFont="1" applyFill="1" applyBorder="1" applyAlignment="1">
      <alignment vertical="center" wrapText="1"/>
    </xf>
    <xf numFmtId="0" fontId="52" fillId="0" borderId="1" xfId="24" applyFont="1" applyFill="1" applyBorder="1" applyAlignment="1">
      <alignment vertical="center"/>
    </xf>
    <xf numFmtId="41" fontId="55" fillId="0" borderId="0" xfId="22" applyNumberFormat="1" applyFont="1" applyFill="1"/>
    <xf numFmtId="41" fontId="55" fillId="0" borderId="0" xfId="2" applyFont="1" applyFill="1"/>
    <xf numFmtId="41" fontId="27" fillId="0" borderId="1" xfId="7" applyNumberFormat="1" applyFont="1" applyFill="1" applyBorder="1" applyAlignment="1">
      <alignment vertical="center"/>
    </xf>
    <xf numFmtId="41" fontId="27" fillId="0" borderId="2" xfId="7" applyNumberFormat="1" applyFont="1" applyFill="1" applyBorder="1" applyAlignment="1">
      <alignment vertical="center"/>
    </xf>
    <xf numFmtId="0" fontId="56" fillId="0" borderId="0" xfId="15" applyFont="1" applyAlignment="1">
      <alignment horizontal="center"/>
    </xf>
    <xf numFmtId="0" fontId="56" fillId="0" borderId="0" xfId="15" applyFont="1"/>
    <xf numFmtId="0" fontId="57" fillId="0" borderId="0" xfId="15" applyFont="1" applyAlignment="1">
      <alignment horizontal="center" vertical="top"/>
    </xf>
    <xf numFmtId="165" fontId="56" fillId="0" borderId="0" xfId="13" applyNumberFormat="1" applyFont="1"/>
    <xf numFmtId="0" fontId="59" fillId="0" borderId="0" xfId="18" applyFont="1"/>
    <xf numFmtId="0" fontId="58" fillId="0" borderId="0" xfId="18" applyFont="1" applyFill="1" applyAlignment="1">
      <alignment horizontal="center"/>
    </xf>
    <xf numFmtId="0" fontId="58" fillId="0" borderId="0" xfId="18" applyFont="1" applyFill="1" applyAlignment="1"/>
    <xf numFmtId="0" fontId="56" fillId="0" borderId="0" xfId="18" applyFont="1"/>
    <xf numFmtId="0" fontId="60" fillId="0" borderId="0" xfId="18" applyFont="1" applyFill="1" applyAlignment="1">
      <alignment horizontal="center" vertical="top"/>
    </xf>
    <xf numFmtId="0" fontId="60" fillId="0" borderId="0" xfId="18" applyFont="1" applyFill="1" applyAlignment="1">
      <alignment horizontal="right" vertical="top"/>
    </xf>
    <xf numFmtId="164" fontId="60" fillId="0" borderId="0" xfId="7" applyNumberFormat="1" applyFont="1" applyFill="1" applyAlignment="1">
      <alignment horizontal="center"/>
    </xf>
    <xf numFmtId="0" fontId="56" fillId="3" borderId="0" xfId="18" applyFont="1" applyFill="1"/>
    <xf numFmtId="0" fontId="56" fillId="0" borderId="0" xfId="18" applyFont="1" applyAlignment="1">
      <alignment vertical="center"/>
    </xf>
    <xf numFmtId="0" fontId="57" fillId="0" borderId="0" xfId="18" applyFont="1" applyAlignment="1">
      <alignment vertical="top"/>
    </xf>
    <xf numFmtId="0" fontId="56" fillId="0" borderId="0" xfId="18" applyFont="1" applyAlignment="1">
      <alignment vertical="top"/>
    </xf>
    <xf numFmtId="0" fontId="56" fillId="0" borderId="0" xfId="18" applyFont="1" applyFill="1" applyAlignment="1">
      <alignment vertical="top"/>
    </xf>
    <xf numFmtId="0" fontId="57" fillId="0" borderId="0" xfId="18" applyFont="1" applyFill="1" applyAlignment="1">
      <alignment vertical="top"/>
    </xf>
    <xf numFmtId="0" fontId="63" fillId="0" borderId="30" xfId="18" applyFont="1" applyFill="1" applyBorder="1" applyAlignment="1">
      <alignment horizontal="left" vertical="top"/>
    </xf>
    <xf numFmtId="0" fontId="57" fillId="0" borderId="0" xfId="18" applyFont="1" applyFill="1" applyAlignment="1">
      <alignment vertical="center"/>
    </xf>
    <xf numFmtId="0" fontId="57" fillId="0" borderId="0" xfId="18" applyFont="1" applyFill="1"/>
    <xf numFmtId="0" fontId="56" fillId="0" borderId="0" xfId="18" applyFont="1" applyFill="1"/>
    <xf numFmtId="0" fontId="57" fillId="0" borderId="0" xfId="18" applyFont="1"/>
    <xf numFmtId="0" fontId="60" fillId="0" borderId="35" xfId="18" applyFont="1" applyBorder="1" applyAlignment="1">
      <alignment horizontal="left" vertical="top"/>
    </xf>
    <xf numFmtId="0" fontId="63" fillId="0" borderId="0" xfId="18" applyFont="1" applyBorder="1" applyAlignment="1">
      <alignment horizontal="left" vertical="top"/>
    </xf>
    <xf numFmtId="0" fontId="63" fillId="0" borderId="30" xfId="18" applyFont="1" applyBorder="1"/>
    <xf numFmtId="0" fontId="63" fillId="0" borderId="30" xfId="18" applyFont="1" applyBorder="1" applyAlignment="1">
      <alignment horizontal="right" vertical="top"/>
    </xf>
    <xf numFmtId="0" fontId="63" fillId="0" borderId="39" xfId="18" applyFont="1" applyBorder="1" applyAlignment="1">
      <alignment horizontal="right" vertical="top"/>
    </xf>
    <xf numFmtId="0" fontId="60" fillId="0" borderId="35" xfId="18" applyFont="1" applyBorder="1" applyAlignment="1">
      <alignment vertical="top"/>
    </xf>
    <xf numFmtId="0" fontId="60" fillId="0" borderId="35" xfId="18" applyFont="1" applyBorder="1" applyAlignment="1">
      <alignment horizontal="right" vertical="top"/>
    </xf>
    <xf numFmtId="0" fontId="63" fillId="0" borderId="35" xfId="18" applyFont="1" applyBorder="1" applyAlignment="1">
      <alignment horizontal="right" vertical="top"/>
    </xf>
    <xf numFmtId="0" fontId="63" fillId="0" borderId="35" xfId="18" applyFont="1" applyBorder="1" applyAlignment="1">
      <alignment horizontal="left" vertical="top"/>
    </xf>
    <xf numFmtId="0" fontId="63" fillId="0" borderId="25" xfId="18" applyFont="1" applyBorder="1" applyAlignment="1">
      <alignment horizontal="right" vertical="top"/>
    </xf>
    <xf numFmtId="0" fontId="56" fillId="0" borderId="0" xfId="18" applyFont="1" applyAlignment="1">
      <alignment horizontal="left" vertical="top"/>
    </xf>
    <xf numFmtId="0" fontId="56" fillId="0" borderId="0" xfId="18" applyFont="1" applyAlignment="1">
      <alignment horizontal="center" vertical="center"/>
    </xf>
    <xf numFmtId="0" fontId="57" fillId="0" borderId="0" xfId="18" applyFont="1" applyAlignment="1">
      <alignment horizontal="center" vertical="top"/>
    </xf>
    <xf numFmtId="0" fontId="57" fillId="0" borderId="0" xfId="18" applyFont="1" applyAlignment="1">
      <alignment horizontal="right" vertical="top"/>
    </xf>
    <xf numFmtId="164" fontId="56" fillId="0" borderId="0" xfId="7" applyNumberFormat="1" applyFont="1"/>
    <xf numFmtId="165" fontId="30" fillId="0" borderId="1" xfId="13" applyNumberFormat="1" applyFont="1" applyFill="1" applyBorder="1" applyAlignment="1">
      <alignment horizontal="center" vertical="center" wrapText="1"/>
    </xf>
    <xf numFmtId="0" fontId="30" fillId="0" borderId="3" xfId="22" applyNumberFormat="1" applyFont="1" applyFill="1" applyBorder="1" applyAlignment="1">
      <alignment vertical="center" wrapText="1"/>
    </xf>
    <xf numFmtId="0" fontId="30" fillId="0" borderId="5" xfId="22" applyNumberFormat="1" applyFont="1" applyFill="1" applyBorder="1" applyAlignment="1">
      <alignment vertical="center" wrapText="1"/>
    </xf>
    <xf numFmtId="0" fontId="30" fillId="0" borderId="4" xfId="22" applyNumberFormat="1" applyFont="1" applyFill="1" applyBorder="1" applyAlignment="1">
      <alignment vertical="center" wrapText="1"/>
    </xf>
    <xf numFmtId="0" fontId="30" fillId="0" borderId="3" xfId="22" applyFont="1" applyBorder="1" applyAlignment="1">
      <alignment vertical="center"/>
    </xf>
    <xf numFmtId="0" fontId="30" fillId="0" borderId="5" xfId="22" applyFont="1" applyBorder="1" applyAlignment="1">
      <alignment vertical="center"/>
    </xf>
    <xf numFmtId="0" fontId="30" fillId="0" borderId="4" xfId="22" applyFont="1" applyBorder="1" applyAlignment="1">
      <alignment vertical="center"/>
    </xf>
    <xf numFmtId="0" fontId="30" fillId="0" borderId="3" xfId="22" applyFont="1" applyFill="1" applyBorder="1" applyAlignment="1">
      <alignment vertical="center" wrapText="1"/>
    </xf>
    <xf numFmtId="0" fontId="0" fillId="0" borderId="4" xfId="0" applyBorder="1" applyAlignment="1"/>
    <xf numFmtId="0" fontId="30" fillId="0" borderId="5" xfId="22" applyFont="1" applyFill="1" applyBorder="1" applyAlignment="1">
      <alignment vertical="center" wrapText="1"/>
    </xf>
    <xf numFmtId="0" fontId="30" fillId="0" borderId="4" xfId="22" applyFont="1" applyFill="1" applyBorder="1" applyAlignment="1">
      <alignment vertical="center" wrapText="1"/>
    </xf>
    <xf numFmtId="0" fontId="30" fillId="0" borderId="3" xfId="21" applyNumberFormat="1" applyFont="1" applyFill="1" applyBorder="1" applyAlignment="1">
      <alignment vertical="center" wrapText="1"/>
    </xf>
    <xf numFmtId="0" fontId="30" fillId="0" borderId="5" xfId="21" applyNumberFormat="1" applyFont="1" applyFill="1" applyBorder="1" applyAlignment="1">
      <alignment vertical="center" wrapText="1"/>
    </xf>
    <xf numFmtId="0" fontId="30" fillId="0" borderId="4" xfId="21" applyNumberFormat="1" applyFont="1" applyFill="1" applyBorder="1" applyAlignment="1">
      <alignment vertical="center" wrapText="1"/>
    </xf>
    <xf numFmtId="0" fontId="63" fillId="0" borderId="39" xfId="18" applyFont="1" applyBorder="1" applyAlignment="1">
      <alignment horizontal="left" vertical="top"/>
    </xf>
    <xf numFmtId="0" fontId="63" fillId="0" borderId="30" xfId="18" applyFont="1" applyBorder="1" applyAlignment="1">
      <alignment horizontal="left" vertical="top"/>
    </xf>
    <xf numFmtId="0" fontId="63" fillId="0" borderId="25" xfId="18" applyFont="1" applyBorder="1" applyAlignment="1">
      <alignment horizontal="left" vertical="top"/>
    </xf>
    <xf numFmtId="41" fontId="66" fillId="0" borderId="1" xfId="1" applyNumberFormat="1" applyFont="1" applyFill="1" applyBorder="1" applyAlignment="1">
      <alignment vertical="center" wrapText="1"/>
    </xf>
    <xf numFmtId="41" fontId="65" fillId="0" borderId="1" xfId="4" applyFont="1" applyFill="1" applyBorder="1" applyAlignment="1">
      <alignment horizontal="center" vertical="center"/>
    </xf>
    <xf numFmtId="41" fontId="65" fillId="0" borderId="2" xfId="4" applyFont="1" applyFill="1" applyBorder="1" applyAlignment="1">
      <alignment horizontal="center" vertical="center"/>
    </xf>
    <xf numFmtId="41" fontId="67" fillId="0" borderId="1" xfId="1" applyNumberFormat="1" applyFont="1" applyFill="1" applyBorder="1" applyAlignment="1">
      <alignment vertical="top" wrapText="1"/>
    </xf>
    <xf numFmtId="41" fontId="67" fillId="0" borderId="1" xfId="1" applyNumberFormat="1" applyFont="1" applyFill="1" applyBorder="1" applyAlignment="1">
      <alignment vertical="center"/>
    </xf>
    <xf numFmtId="41" fontId="67" fillId="0" borderId="2" xfId="1" applyNumberFormat="1" applyFont="1" applyFill="1" applyBorder="1" applyAlignment="1">
      <alignment vertical="center"/>
    </xf>
    <xf numFmtId="0" fontId="69" fillId="0" borderId="0" xfId="15" applyFont="1" applyFill="1" applyAlignment="1">
      <alignment horizontal="center"/>
    </xf>
    <xf numFmtId="0" fontId="69" fillId="0" borderId="0" xfId="15" applyFont="1" applyFill="1"/>
    <xf numFmtId="0" fontId="69" fillId="0" borderId="0" xfId="15" applyFont="1" applyFill="1" applyAlignment="1">
      <alignment horizontal="center" wrapText="1"/>
    </xf>
    <xf numFmtId="0" fontId="56" fillId="0" borderId="0" xfId="15" applyFont="1" applyFill="1"/>
    <xf numFmtId="0" fontId="59" fillId="0" borderId="0" xfId="15" applyFont="1"/>
    <xf numFmtId="0" fontId="57" fillId="0" borderId="22" xfId="15" applyFont="1" applyFill="1" applyBorder="1" applyAlignment="1">
      <alignment horizontal="center" vertical="center" wrapText="1"/>
    </xf>
    <xf numFmtId="0" fontId="56" fillId="5" borderId="0" xfId="15" applyFont="1" applyFill="1"/>
    <xf numFmtId="0" fontId="70" fillId="0" borderId="18" xfId="15" applyFont="1" applyFill="1" applyBorder="1" applyAlignment="1">
      <alignment horizontal="center" vertical="center" wrapText="1"/>
    </xf>
    <xf numFmtId="0" fontId="57" fillId="0" borderId="28" xfId="15" applyFont="1" applyFill="1" applyBorder="1" applyAlignment="1">
      <alignment horizontal="center" vertical="center" wrapText="1"/>
    </xf>
    <xf numFmtId="167" fontId="71" fillId="0" borderId="47" xfId="9" applyNumberFormat="1" applyFont="1" applyFill="1" applyBorder="1" applyAlignment="1">
      <alignment vertical="center" wrapText="1"/>
    </xf>
    <xf numFmtId="0" fontId="70" fillId="0" borderId="47" xfId="15" applyFont="1" applyFill="1" applyBorder="1" applyAlignment="1">
      <alignment horizontal="center" vertical="center" wrapText="1"/>
    </xf>
    <xf numFmtId="0" fontId="57" fillId="0" borderId="50" xfId="15" applyFont="1" applyFill="1" applyBorder="1" applyAlignment="1">
      <alignment horizontal="center" vertical="center"/>
    </xf>
    <xf numFmtId="0" fontId="57" fillId="0" borderId="0" xfId="15" applyFont="1" applyFill="1" applyAlignment="1">
      <alignment vertical="center"/>
    </xf>
    <xf numFmtId="0" fontId="57" fillId="0" borderId="0" xfId="15" applyFont="1" applyAlignment="1">
      <alignment vertical="center"/>
    </xf>
    <xf numFmtId="0" fontId="70" fillId="0" borderId="28" xfId="15" applyFont="1" applyFill="1" applyBorder="1" applyAlignment="1">
      <alignment horizontal="center" vertical="center" wrapText="1"/>
    </xf>
    <xf numFmtId="167" fontId="70" fillId="0" borderId="32" xfId="9" applyNumberFormat="1" applyFont="1" applyFill="1" applyBorder="1" applyAlignment="1">
      <alignment horizontal="right" vertical="top" wrapText="1"/>
    </xf>
    <xf numFmtId="0" fontId="70" fillId="0" borderId="32" xfId="15" applyFont="1" applyFill="1" applyBorder="1" applyAlignment="1">
      <alignment horizontal="center" vertical="top" wrapText="1"/>
    </xf>
    <xf numFmtId="0" fontId="57" fillId="0" borderId="51" xfId="15" applyFont="1" applyFill="1" applyBorder="1" applyAlignment="1">
      <alignment horizontal="center" vertical="center"/>
    </xf>
    <xf numFmtId="0" fontId="69" fillId="0" borderId="28" xfId="15" applyFont="1" applyFill="1" applyBorder="1" applyAlignment="1">
      <alignment horizontal="center" vertical="center" wrapText="1"/>
    </xf>
    <xf numFmtId="167" fontId="69" fillId="0" borderId="32" xfId="9" applyNumberFormat="1" applyFont="1" applyFill="1" applyBorder="1" applyAlignment="1">
      <alignment horizontal="right" vertical="top" wrapText="1"/>
    </xf>
    <xf numFmtId="0" fontId="69" fillId="0" borderId="32" xfId="15" applyFont="1" applyFill="1" applyBorder="1" applyAlignment="1">
      <alignment horizontal="center" vertical="top" wrapText="1"/>
    </xf>
    <xf numFmtId="0" fontId="56" fillId="0" borderId="51" xfId="15" applyFont="1" applyFill="1" applyBorder="1" applyAlignment="1">
      <alignment horizontal="center" vertical="center"/>
    </xf>
    <xf numFmtId="0" fontId="56" fillId="0" borderId="0" xfId="15" applyFont="1" applyFill="1" applyAlignment="1">
      <alignment vertical="center"/>
    </xf>
    <xf numFmtId="0" fontId="56" fillId="0" borderId="51" xfId="15" applyFont="1" applyFill="1" applyBorder="1" applyAlignment="1">
      <alignment horizontal="center" vertical="top" wrapText="1"/>
    </xf>
    <xf numFmtId="0" fontId="69" fillId="0" borderId="30" xfId="15" quotePrefix="1" applyFont="1" applyFill="1" applyBorder="1" applyAlignment="1">
      <alignment horizontal="left" vertical="top" wrapText="1"/>
    </xf>
    <xf numFmtId="167" fontId="56" fillId="0" borderId="51" xfId="9" applyNumberFormat="1" applyFont="1" applyFill="1" applyBorder="1" applyAlignment="1">
      <alignment horizontal="center" vertical="top" wrapText="1"/>
    </xf>
    <xf numFmtId="0" fontId="57" fillId="0" borderId="0" xfId="15" applyFont="1" applyFill="1"/>
    <xf numFmtId="0" fontId="69" fillId="0" borderId="33" xfId="15" applyFont="1" applyFill="1" applyBorder="1" applyAlignment="1">
      <alignment horizontal="center" vertical="top" wrapText="1"/>
    </xf>
    <xf numFmtId="0" fontId="69" fillId="0" borderId="35" xfId="15" applyFont="1" applyFill="1" applyBorder="1" applyAlignment="1">
      <alignment horizontal="left" vertical="top" wrapText="1"/>
    </xf>
    <xf numFmtId="0" fontId="69" fillId="0" borderId="35" xfId="15" quotePrefix="1" applyFont="1" applyFill="1" applyBorder="1" applyAlignment="1">
      <alignment horizontal="left" vertical="top" wrapText="1"/>
    </xf>
    <xf numFmtId="0" fontId="69" fillId="0" borderId="36" xfId="15" applyFont="1" applyFill="1" applyBorder="1" applyAlignment="1">
      <alignment horizontal="left" vertical="top" wrapText="1"/>
    </xf>
    <xf numFmtId="167" fontId="69" fillId="0" borderId="37" xfId="9" applyNumberFormat="1" applyFont="1" applyFill="1" applyBorder="1" applyAlignment="1">
      <alignment horizontal="right" vertical="top" wrapText="1"/>
    </xf>
    <xf numFmtId="0" fontId="69" fillId="0" borderId="37" xfId="15" applyFont="1" applyFill="1" applyBorder="1" applyAlignment="1">
      <alignment horizontal="center" vertical="top" wrapText="1"/>
    </xf>
    <xf numFmtId="0" fontId="56" fillId="0" borderId="33" xfId="15" applyFont="1" applyFill="1" applyBorder="1" applyAlignment="1">
      <alignment horizontal="center" vertical="top" wrapText="1"/>
    </xf>
    <xf numFmtId="164" fontId="71" fillId="0" borderId="47" xfId="15" applyNumberFormat="1" applyFont="1" applyFill="1" applyBorder="1"/>
    <xf numFmtId="0" fontId="70" fillId="0" borderId="47" xfId="15" applyFont="1" applyFill="1" applyBorder="1" applyAlignment="1">
      <alignment horizontal="center" wrapText="1"/>
    </xf>
    <xf numFmtId="0" fontId="69" fillId="0" borderId="28" xfId="15" applyFont="1" applyFill="1" applyBorder="1" applyAlignment="1">
      <alignment horizontal="center"/>
    </xf>
    <xf numFmtId="164" fontId="69" fillId="0" borderId="32" xfId="25" applyNumberFormat="1" applyFont="1" applyFill="1" applyBorder="1" applyAlignment="1">
      <alignment vertical="top"/>
    </xf>
    <xf numFmtId="0" fontId="69" fillId="0" borderId="33" xfId="15" applyFont="1" applyFill="1" applyBorder="1" applyAlignment="1">
      <alignment horizontal="center"/>
    </xf>
    <xf numFmtId="0" fontId="69" fillId="0" borderId="24" xfId="15" applyFont="1" applyFill="1" applyBorder="1" applyAlignment="1">
      <alignment horizontal="left" vertical="top"/>
    </xf>
    <xf numFmtId="0" fontId="69" fillId="0" borderId="25" xfId="15" applyFont="1" applyFill="1" applyBorder="1" applyAlignment="1">
      <alignment horizontal="left" vertical="top"/>
    </xf>
    <xf numFmtId="0" fontId="69" fillId="0" borderId="25" xfId="15" quotePrefix="1" applyFont="1" applyFill="1" applyBorder="1" applyAlignment="1">
      <alignment horizontal="left" vertical="top"/>
    </xf>
    <xf numFmtId="164" fontId="69" fillId="0" borderId="27" xfId="25" applyNumberFormat="1" applyFont="1" applyFill="1" applyBorder="1" applyAlignment="1">
      <alignment vertical="top"/>
    </xf>
    <xf numFmtId="0" fontId="69" fillId="0" borderId="42" xfId="15" applyFont="1" applyFill="1" applyBorder="1" applyAlignment="1">
      <alignment horizontal="left" vertical="top"/>
    </xf>
    <xf numFmtId="0" fontId="69" fillId="0" borderId="48" xfId="15" applyFont="1" applyFill="1" applyBorder="1" applyAlignment="1">
      <alignment horizontal="left" vertical="top"/>
    </xf>
    <xf numFmtId="0" fontId="69" fillId="0" borderId="48" xfId="15" quotePrefix="1" applyFont="1" applyFill="1" applyBorder="1" applyAlignment="1">
      <alignment horizontal="left" vertical="top"/>
    </xf>
    <xf numFmtId="0" fontId="69" fillId="0" borderId="48" xfId="15" applyFont="1" applyFill="1" applyBorder="1" applyAlignment="1">
      <alignment vertical="top" wrapText="1"/>
    </xf>
    <xf numFmtId="164" fontId="69" fillId="0" borderId="33" xfId="25" applyNumberFormat="1" applyFont="1" applyFill="1" applyBorder="1" applyAlignment="1">
      <alignment vertical="top"/>
    </xf>
    <xf numFmtId="0" fontId="69" fillId="0" borderId="49" xfId="15" applyFont="1" applyFill="1" applyBorder="1" applyAlignment="1">
      <alignment horizontal="center" vertical="top" wrapText="1"/>
    </xf>
    <xf numFmtId="0" fontId="70" fillId="0" borderId="28" xfId="15" applyFont="1" applyFill="1" applyBorder="1" applyAlignment="1">
      <alignment horizontal="center" vertical="center"/>
    </xf>
    <xf numFmtId="164" fontId="71" fillId="0" borderId="27" xfId="25" applyNumberFormat="1" applyFont="1" applyFill="1" applyBorder="1" applyAlignment="1">
      <alignment vertical="center"/>
    </xf>
    <xf numFmtId="0" fontId="70" fillId="0" borderId="26" xfId="15" applyFont="1" applyFill="1" applyBorder="1" applyAlignment="1">
      <alignment horizontal="center" vertical="center" wrapText="1"/>
    </xf>
    <xf numFmtId="0" fontId="69" fillId="0" borderId="29" xfId="15" applyFont="1" applyFill="1" applyBorder="1"/>
    <xf numFmtId="0" fontId="69" fillId="0" borderId="30" xfId="15" applyFont="1" applyFill="1" applyBorder="1"/>
    <xf numFmtId="0" fontId="69" fillId="0" borderId="31" xfId="15" applyFont="1" applyFill="1" applyBorder="1" applyAlignment="1">
      <alignment horizontal="center" wrapText="1"/>
    </xf>
    <xf numFmtId="0" fontId="69" fillId="0" borderId="30" xfId="15" applyFont="1" applyFill="1" applyBorder="1" applyAlignment="1">
      <alignment vertical="top"/>
    </xf>
    <xf numFmtId="0" fontId="56" fillId="0" borderId="0" xfId="15" applyFont="1" applyFill="1" applyAlignment="1">
      <alignment vertical="top"/>
    </xf>
    <xf numFmtId="0" fontId="69" fillId="0" borderId="24" xfId="15" applyFont="1" applyFill="1" applyBorder="1"/>
    <xf numFmtId="0" fontId="69" fillId="0" borderId="25" xfId="15" applyFont="1" applyFill="1" applyBorder="1"/>
    <xf numFmtId="0" fontId="69" fillId="0" borderId="25" xfId="15" applyFont="1" applyFill="1" applyBorder="1" applyAlignment="1">
      <alignment horizontal="left" vertical="top" wrapText="1"/>
    </xf>
    <xf numFmtId="0" fontId="69" fillId="0" borderId="26" xfId="15" applyFont="1" applyFill="1" applyBorder="1" applyAlignment="1">
      <alignment horizontal="center" wrapText="1"/>
    </xf>
    <xf numFmtId="0" fontId="69" fillId="0" borderId="42" xfId="15" applyFont="1" applyFill="1" applyBorder="1"/>
    <xf numFmtId="0" fontId="69" fillId="0" borderId="48" xfId="15" applyFont="1" applyFill="1" applyBorder="1"/>
    <xf numFmtId="0" fontId="69" fillId="0" borderId="33" xfId="15" applyFont="1" applyFill="1" applyBorder="1"/>
    <xf numFmtId="0" fontId="69" fillId="0" borderId="33" xfId="15" applyFont="1" applyFill="1" applyBorder="1" applyAlignment="1">
      <alignment horizontal="center" wrapText="1"/>
    </xf>
    <xf numFmtId="0" fontId="56" fillId="0" borderId="48" xfId="15" applyFont="1" applyFill="1" applyBorder="1"/>
    <xf numFmtId="0" fontId="70" fillId="0" borderId="24" xfId="15" applyFont="1" applyFill="1" applyBorder="1" applyAlignment="1">
      <alignment vertical="center"/>
    </xf>
    <xf numFmtId="0" fontId="70" fillId="0" borderId="25" xfId="15" applyFont="1" applyFill="1" applyBorder="1" applyAlignment="1">
      <alignment vertical="center"/>
    </xf>
    <xf numFmtId="164" fontId="71" fillId="0" borderId="27" xfId="25" applyNumberFormat="1" applyFont="1" applyFill="1" applyBorder="1" applyAlignment="1">
      <alignment horizontal="right" vertical="center"/>
    </xf>
    <xf numFmtId="0" fontId="69" fillId="0" borderId="23" xfId="15" applyFont="1" applyFill="1" applyBorder="1"/>
    <xf numFmtId="0" fontId="69" fillId="0" borderId="49" xfId="15" applyFont="1" applyFill="1" applyBorder="1" applyAlignment="1">
      <alignment horizontal="center" wrapText="1"/>
    </xf>
    <xf numFmtId="0" fontId="70" fillId="0" borderId="18" xfId="15" applyFont="1" applyFill="1" applyBorder="1" applyAlignment="1">
      <alignment horizontal="center" vertical="center"/>
    </xf>
    <xf numFmtId="0" fontId="70" fillId="0" borderId="44" xfId="15" applyFont="1" applyFill="1" applyBorder="1" applyAlignment="1">
      <alignment vertical="center"/>
    </xf>
    <xf numFmtId="0" fontId="70" fillId="0" borderId="45" xfId="15" applyFont="1" applyFill="1" applyBorder="1" applyAlignment="1">
      <alignment vertical="center"/>
    </xf>
    <xf numFmtId="164" fontId="71" fillId="0" borderId="47" xfId="25" applyNumberFormat="1" applyFont="1" applyFill="1" applyBorder="1" applyAlignment="1">
      <alignment vertical="center"/>
    </xf>
    <xf numFmtId="0" fontId="70" fillId="0" borderId="46" xfId="15" applyFont="1" applyFill="1" applyBorder="1" applyAlignment="1">
      <alignment horizontal="center" vertical="center" wrapText="1"/>
    </xf>
    <xf numFmtId="0" fontId="69" fillId="0" borderId="38" xfId="15" applyFont="1" applyFill="1" applyBorder="1"/>
    <xf numFmtId="0" fontId="69" fillId="0" borderId="39" xfId="15" applyFont="1" applyFill="1" applyBorder="1"/>
    <xf numFmtId="0" fontId="69" fillId="0" borderId="34" xfId="15" applyFont="1" applyFill="1" applyBorder="1"/>
    <xf numFmtId="0" fontId="70" fillId="0" borderId="18" xfId="15" quotePrefix="1" applyFont="1" applyFill="1" applyBorder="1" applyAlignment="1">
      <alignment horizontal="center" vertical="center"/>
    </xf>
    <xf numFmtId="164" fontId="71" fillId="0" borderId="47" xfId="25" applyNumberFormat="1" applyFont="1" applyFill="1" applyBorder="1" applyAlignment="1">
      <alignment horizontal="right" vertical="center"/>
    </xf>
    <xf numFmtId="0" fontId="70" fillId="0" borderId="46" xfId="15" applyFont="1" applyFill="1" applyBorder="1" applyAlignment="1">
      <alignment vertical="center" wrapText="1"/>
    </xf>
    <xf numFmtId="0" fontId="69" fillId="0" borderId="48" xfId="15" applyFont="1" applyFill="1" applyBorder="1" applyAlignment="1">
      <alignment horizontal="left" vertical="top" wrapText="1"/>
    </xf>
    <xf numFmtId="164" fontId="71" fillId="0" borderId="47" xfId="25" applyNumberFormat="1" applyFont="1" applyFill="1" applyBorder="1" applyAlignment="1">
      <alignment vertical="top"/>
    </xf>
    <xf numFmtId="164" fontId="71" fillId="0" borderId="47" xfId="25" applyNumberFormat="1" applyFont="1" applyFill="1" applyBorder="1" applyAlignment="1">
      <alignment horizontal="left" vertical="center"/>
    </xf>
    <xf numFmtId="0" fontId="70" fillId="0" borderId="46" xfId="15" applyFont="1" applyFill="1" applyBorder="1" applyAlignment="1">
      <alignment horizontal="left" vertical="center" wrapText="1"/>
    </xf>
    <xf numFmtId="0" fontId="57" fillId="0" borderId="0" xfId="15" applyFont="1" applyFill="1" applyAlignment="1">
      <alignment horizontal="left" vertical="center"/>
    </xf>
    <xf numFmtId="0" fontId="70" fillId="0" borderId="28" xfId="15" quotePrefix="1" applyFont="1" applyFill="1" applyBorder="1" applyAlignment="1">
      <alignment horizontal="center" vertical="center"/>
    </xf>
    <xf numFmtId="0" fontId="69" fillId="0" borderId="30" xfId="15" quotePrefix="1" applyFont="1" applyFill="1" applyBorder="1" applyAlignment="1">
      <alignment vertical="top"/>
    </xf>
    <xf numFmtId="0" fontId="69" fillId="0" borderId="33" xfId="15" applyFont="1" applyFill="1" applyBorder="1" applyAlignment="1">
      <alignment horizontal="center" vertical="top"/>
    </xf>
    <xf numFmtId="0" fontId="69" fillId="0" borderId="25" xfId="15" applyFont="1" applyFill="1" applyBorder="1" applyAlignment="1">
      <alignment vertical="top"/>
    </xf>
    <xf numFmtId="164" fontId="71" fillId="0" borderId="47" xfId="25" applyNumberFormat="1" applyFont="1" applyFill="1" applyBorder="1" applyAlignment="1">
      <alignment horizontal="center" vertical="center"/>
    </xf>
    <xf numFmtId="0" fontId="70" fillId="0" borderId="47" xfId="15" applyFont="1" applyFill="1" applyBorder="1" applyAlignment="1">
      <alignment horizontal="left" vertical="center" wrapText="1"/>
    </xf>
    <xf numFmtId="0" fontId="69" fillId="0" borderId="32" xfId="15" applyFont="1" applyFill="1" applyBorder="1" applyAlignment="1">
      <alignment horizontal="center" wrapText="1"/>
    </xf>
    <xf numFmtId="0" fontId="69" fillId="0" borderId="41" xfId="15" applyFont="1" applyFill="1" applyBorder="1"/>
    <xf numFmtId="0" fontId="69" fillId="0" borderId="41" xfId="15" applyFont="1" applyFill="1" applyBorder="1" applyAlignment="1">
      <alignment horizontal="center" wrapText="1"/>
    </xf>
    <xf numFmtId="0" fontId="69" fillId="0" borderId="23" xfId="15" applyFont="1" applyFill="1" applyBorder="1" applyAlignment="1">
      <alignment horizontal="center"/>
    </xf>
    <xf numFmtId="0" fontId="69" fillId="0" borderId="42" xfId="15" applyFont="1" applyFill="1" applyBorder="1" applyAlignment="1">
      <alignment horizontal="center"/>
    </xf>
    <xf numFmtId="0" fontId="69" fillId="0" borderId="49" xfId="15" applyFont="1" applyFill="1" applyBorder="1"/>
    <xf numFmtId="41" fontId="69" fillId="0" borderId="33" xfId="25" applyFont="1" applyFill="1" applyBorder="1"/>
    <xf numFmtId="0" fontId="70" fillId="0" borderId="16" xfId="15" quotePrefix="1" applyFont="1" applyFill="1" applyBorder="1" applyAlignment="1">
      <alignment horizontal="center" vertical="center"/>
    </xf>
    <xf numFmtId="0" fontId="57" fillId="0" borderId="17" xfId="15" applyFont="1" applyFill="1" applyBorder="1" applyAlignment="1">
      <alignment horizontal="left" vertical="center"/>
    </xf>
    <xf numFmtId="0" fontId="57" fillId="0" borderId="17" xfId="15" applyFont="1" applyBorder="1" applyAlignment="1">
      <alignment horizontal="left" vertical="center"/>
    </xf>
    <xf numFmtId="0" fontId="69" fillId="0" borderId="48" xfId="15" applyFont="1" applyFill="1" applyBorder="1" applyAlignment="1">
      <alignment vertical="top"/>
    </xf>
    <xf numFmtId="0" fontId="69" fillId="0" borderId="48" xfId="15" quotePrefix="1" applyFont="1" applyFill="1" applyBorder="1" applyAlignment="1">
      <alignment horizontal="center" vertical="top"/>
    </xf>
    <xf numFmtId="0" fontId="69" fillId="0" borderId="49" xfId="15" applyFont="1" applyFill="1" applyBorder="1" applyAlignment="1">
      <alignment vertical="top" wrapText="1"/>
    </xf>
    <xf numFmtId="41" fontId="69" fillId="0" borderId="33" xfId="25" applyFont="1" applyFill="1" applyBorder="1" applyAlignment="1">
      <alignment vertical="top"/>
    </xf>
    <xf numFmtId="0" fontId="69" fillId="0" borderId="42" xfId="15" applyFont="1" applyFill="1" applyBorder="1" applyAlignment="1">
      <alignment wrapText="1"/>
    </xf>
    <xf numFmtId="0" fontId="69" fillId="0" borderId="48" xfId="15" applyFont="1" applyFill="1" applyBorder="1" applyAlignment="1">
      <alignment horizontal="left" wrapText="1"/>
    </xf>
    <xf numFmtId="0" fontId="69" fillId="0" borderId="49" xfId="15" applyFont="1" applyFill="1" applyBorder="1" applyAlignment="1">
      <alignment horizontal="left" wrapText="1"/>
    </xf>
    <xf numFmtId="0" fontId="69" fillId="0" borderId="30" xfId="15" applyFont="1" applyFill="1" applyBorder="1" applyAlignment="1">
      <alignment horizontal="center" wrapText="1"/>
    </xf>
    <xf numFmtId="0" fontId="69" fillId="0" borderId="42" xfId="15" applyFont="1" applyFill="1" applyBorder="1" applyAlignment="1">
      <alignment horizontal="center" vertical="top"/>
    </xf>
    <xf numFmtId="0" fontId="69" fillId="0" borderId="42" xfId="15" applyFont="1" applyFill="1" applyBorder="1" applyAlignment="1">
      <alignment vertical="top"/>
    </xf>
    <xf numFmtId="0" fontId="69" fillId="0" borderId="48" xfId="15" applyFont="1" applyFill="1" applyBorder="1" applyAlignment="1">
      <alignment horizontal="center" wrapText="1"/>
    </xf>
    <xf numFmtId="0" fontId="69" fillId="0" borderId="37" xfId="15" applyFont="1" applyFill="1" applyBorder="1" applyAlignment="1">
      <alignment horizontal="center" wrapText="1"/>
    </xf>
    <xf numFmtId="0" fontId="69" fillId="0" borderId="0" xfId="15" applyFont="1" applyFill="1" applyBorder="1" applyAlignment="1">
      <alignment horizontal="left" vertical="top" wrapText="1"/>
    </xf>
    <xf numFmtId="0" fontId="69" fillId="0" borderId="0" xfId="15" applyFont="1" applyFill="1" applyBorder="1" applyAlignment="1">
      <alignment horizontal="center" wrapText="1"/>
    </xf>
    <xf numFmtId="0" fontId="69" fillId="0" borderId="43" xfId="15" applyFont="1" applyFill="1" applyBorder="1" applyAlignment="1">
      <alignment horizontal="left" vertical="top" wrapText="1"/>
    </xf>
    <xf numFmtId="41" fontId="69" fillId="0" borderId="28" xfId="25" applyFont="1" applyFill="1" applyBorder="1"/>
    <xf numFmtId="0" fontId="69" fillId="0" borderId="35" xfId="15" applyFont="1" applyFill="1" applyBorder="1" applyAlignment="1">
      <alignment horizontal="center" wrapText="1"/>
    </xf>
    <xf numFmtId="0" fontId="69" fillId="0" borderId="49" xfId="15" applyFont="1" applyFill="1" applyBorder="1" applyAlignment="1">
      <alignment horizontal="left" vertical="top" wrapText="1"/>
    </xf>
    <xf numFmtId="41" fontId="69" fillId="0" borderId="37" xfId="25" applyFont="1" applyFill="1" applyBorder="1"/>
    <xf numFmtId="167" fontId="69" fillId="0" borderId="0" xfId="15" applyNumberFormat="1" applyFont="1" applyFill="1"/>
    <xf numFmtId="41" fontId="69" fillId="0" borderId="31" xfId="15" applyNumberFormat="1" applyFont="1" applyFill="1" applyBorder="1" applyAlignment="1">
      <alignment horizontal="left" vertical="top" wrapText="1"/>
    </xf>
    <xf numFmtId="0" fontId="69" fillId="0" borderId="25" xfId="15" quotePrefix="1" applyFont="1" applyFill="1" applyBorder="1" applyAlignment="1">
      <alignment vertical="top"/>
    </xf>
    <xf numFmtId="41" fontId="10" fillId="0" borderId="1" xfId="2" applyFont="1" applyFill="1" applyBorder="1" applyAlignment="1">
      <alignment vertical="center" wrapText="1"/>
    </xf>
    <xf numFmtId="41" fontId="27" fillId="0" borderId="1" xfId="4" applyFont="1" applyFill="1" applyBorder="1" applyAlignment="1">
      <alignment horizontal="center" vertical="center"/>
    </xf>
    <xf numFmtId="41" fontId="68" fillId="0" borderId="1" xfId="1" applyNumberFormat="1" applyFont="1" applyFill="1" applyBorder="1" applyAlignment="1">
      <alignment vertical="center" wrapText="1"/>
    </xf>
    <xf numFmtId="0" fontId="30" fillId="0" borderId="7" xfId="21" applyFont="1" applyFill="1" applyBorder="1" applyAlignment="1">
      <alignment horizontal="center" vertical="center" wrapText="1"/>
    </xf>
    <xf numFmtId="0" fontId="30" fillId="0" borderId="2" xfId="22" applyFont="1" applyFill="1" applyBorder="1" applyAlignment="1">
      <alignment horizontal="center" vertical="center" wrapText="1"/>
    </xf>
    <xf numFmtId="0" fontId="30" fillId="0" borderId="2" xfId="22" applyFont="1" applyFill="1" applyBorder="1" applyAlignment="1">
      <alignment horizontal="center" vertical="center"/>
    </xf>
    <xf numFmtId="0" fontId="7" fillId="0" borderId="0" xfId="19"/>
    <xf numFmtId="0" fontId="73" fillId="0" borderId="0" xfId="19" applyFont="1"/>
    <xf numFmtId="0" fontId="75" fillId="4" borderId="0" xfId="19" applyFont="1" applyFill="1" applyAlignment="1">
      <alignment horizontal="center"/>
    </xf>
    <xf numFmtId="0" fontId="7" fillId="4" borderId="0" xfId="19" applyFont="1" applyFill="1"/>
    <xf numFmtId="0" fontId="74" fillId="6" borderId="21" xfId="19" applyFont="1" applyFill="1" applyBorder="1" applyAlignment="1">
      <alignment horizontal="center" vertical="center" wrapText="1"/>
    </xf>
    <xf numFmtId="167" fontId="58" fillId="4" borderId="1" xfId="19" applyNumberFormat="1" applyFont="1" applyFill="1" applyBorder="1" applyAlignment="1">
      <alignment vertical="top" wrapText="1"/>
    </xf>
    <xf numFmtId="0" fontId="76" fillId="0" borderId="0" xfId="19" applyFont="1" applyAlignment="1">
      <alignment vertical="top"/>
    </xf>
    <xf numFmtId="0" fontId="77" fillId="4" borderId="5" xfId="19" applyFont="1" applyFill="1" applyBorder="1" applyAlignment="1">
      <alignment horizontal="center" vertical="top" wrapText="1"/>
    </xf>
    <xf numFmtId="167" fontId="77" fillId="4" borderId="1" xfId="19" applyNumberFormat="1" applyFont="1" applyFill="1" applyBorder="1" applyAlignment="1">
      <alignment vertical="top" wrapText="1"/>
    </xf>
    <xf numFmtId="0" fontId="78" fillId="0" borderId="0" xfId="19" applyFont="1" applyAlignment="1">
      <alignment vertical="top"/>
    </xf>
    <xf numFmtId="0" fontId="77" fillId="4" borderId="5" xfId="19" applyFont="1" applyFill="1" applyBorder="1" applyAlignment="1">
      <alignment vertical="top" wrapText="1"/>
    </xf>
    <xf numFmtId="0" fontId="79" fillId="4" borderId="5" xfId="19" applyFont="1" applyFill="1" applyBorder="1" applyAlignment="1">
      <alignment vertical="top" wrapText="1"/>
    </xf>
    <xf numFmtId="167" fontId="79" fillId="4" borderId="1" xfId="11" applyNumberFormat="1" applyFont="1" applyFill="1" applyBorder="1" applyAlignment="1">
      <alignment vertical="top" wrapText="1"/>
    </xf>
    <xf numFmtId="167" fontId="58" fillId="4" borderId="1" xfId="11" applyNumberFormat="1" applyFont="1" applyFill="1" applyBorder="1" applyAlignment="1">
      <alignment vertical="top" wrapText="1"/>
    </xf>
    <xf numFmtId="167" fontId="58" fillId="4" borderId="53" xfId="11" applyNumberFormat="1" applyFont="1" applyFill="1" applyBorder="1" applyAlignment="1">
      <alignment horizontal="center" vertical="top" wrapText="1"/>
    </xf>
    <xf numFmtId="167" fontId="77" fillId="4" borderId="1" xfId="11" applyNumberFormat="1" applyFont="1" applyFill="1" applyBorder="1" applyAlignment="1">
      <alignment vertical="top" wrapText="1"/>
    </xf>
    <xf numFmtId="167" fontId="77" fillId="4" borderId="53" xfId="11" applyNumberFormat="1" applyFont="1" applyFill="1" applyBorder="1" applyAlignment="1">
      <alignment horizontal="center" vertical="top" wrapText="1"/>
    </xf>
    <xf numFmtId="167" fontId="79" fillId="4" borderId="53" xfId="11" applyNumberFormat="1" applyFont="1" applyFill="1" applyBorder="1" applyAlignment="1">
      <alignment horizontal="center" vertical="top" wrapText="1"/>
    </xf>
    <xf numFmtId="0" fontId="7" fillId="0" borderId="0" xfId="19" applyFont="1" applyAlignment="1">
      <alignment vertical="top"/>
    </xf>
    <xf numFmtId="0" fontId="79" fillId="0" borderId="5" xfId="19" applyFont="1" applyFill="1" applyBorder="1" applyAlignment="1">
      <alignment vertical="top" wrapText="1"/>
    </xf>
    <xf numFmtId="167" fontId="79" fillId="0" borderId="1" xfId="11" applyNumberFormat="1" applyFont="1" applyFill="1" applyBorder="1" applyAlignment="1">
      <alignment vertical="top" wrapText="1"/>
    </xf>
    <xf numFmtId="167" fontId="79" fillId="0" borderId="53" xfId="11" applyNumberFormat="1" applyFont="1" applyFill="1" applyBorder="1" applyAlignment="1">
      <alignment horizontal="center" vertical="top" wrapText="1"/>
    </xf>
    <xf numFmtId="0" fontId="7" fillId="0" borderId="0" xfId="19" applyFont="1" applyFill="1" applyAlignment="1">
      <alignment vertical="top"/>
    </xf>
    <xf numFmtId="0" fontId="77" fillId="0" borderId="5" xfId="19" applyFont="1" applyFill="1" applyBorder="1" applyAlignment="1">
      <alignment vertical="top" wrapText="1"/>
    </xf>
    <xf numFmtId="167" fontId="77" fillId="0" borderId="1" xfId="11" applyNumberFormat="1" applyFont="1" applyFill="1" applyBorder="1" applyAlignment="1">
      <alignment vertical="top" wrapText="1"/>
    </xf>
    <xf numFmtId="167" fontId="77" fillId="0" borderId="53" xfId="11" applyNumberFormat="1" applyFont="1" applyFill="1" applyBorder="1" applyAlignment="1">
      <alignment horizontal="center" vertical="top" wrapText="1"/>
    </xf>
    <xf numFmtId="0" fontId="78" fillId="0" borderId="0" xfId="19" applyFont="1" applyFill="1" applyAlignment="1">
      <alignment vertical="top"/>
    </xf>
    <xf numFmtId="0" fontId="79" fillId="0" borderId="5" xfId="19" applyFont="1" applyFill="1" applyBorder="1" applyAlignment="1">
      <alignment horizontal="left" vertical="top" wrapText="1"/>
    </xf>
    <xf numFmtId="0" fontId="77" fillId="0" borderId="5" xfId="19" quotePrefix="1" applyFont="1" applyFill="1" applyBorder="1" applyAlignment="1">
      <alignment vertical="top" wrapText="1"/>
    </xf>
    <xf numFmtId="167" fontId="58" fillId="0" borderId="1" xfId="11" applyNumberFormat="1" applyFont="1" applyFill="1" applyBorder="1" applyAlignment="1">
      <alignment vertical="top" wrapText="1"/>
    </xf>
    <xf numFmtId="167" fontId="58" fillId="0" borderId="52" xfId="11" applyNumberFormat="1" applyFont="1" applyFill="1" applyBorder="1" applyAlignment="1">
      <alignment horizontal="center" vertical="top" wrapText="1"/>
    </xf>
    <xf numFmtId="0" fontId="76" fillId="0" borderId="0" xfId="19" applyFont="1" applyFill="1" applyAlignment="1">
      <alignment vertical="top"/>
    </xf>
    <xf numFmtId="0" fontId="77" fillId="0" borderId="5" xfId="19" applyFont="1" applyFill="1" applyBorder="1" applyAlignment="1">
      <alignment horizontal="center" vertical="top" wrapText="1"/>
    </xf>
    <xf numFmtId="167" fontId="77" fillId="0" borderId="52" xfId="11" applyNumberFormat="1" applyFont="1" applyFill="1" applyBorder="1" applyAlignment="1">
      <alignment horizontal="center" vertical="top" wrapText="1"/>
    </xf>
    <xf numFmtId="167" fontId="79" fillId="0" borderId="52" xfId="11" applyNumberFormat="1" applyFont="1" applyFill="1" applyBorder="1" applyAlignment="1">
      <alignment horizontal="center" vertical="top" wrapText="1"/>
    </xf>
    <xf numFmtId="0" fontId="79" fillId="6" borderId="21" xfId="19" applyFont="1" applyFill="1" applyBorder="1" applyAlignment="1">
      <alignment vertical="center"/>
    </xf>
    <xf numFmtId="0" fontId="7" fillId="6" borderId="0" xfId="19" applyFont="1" applyFill="1" applyAlignment="1">
      <alignment vertical="center"/>
    </xf>
    <xf numFmtId="0" fontId="81" fillId="0" borderId="0" xfId="19" applyFont="1" applyFill="1" applyAlignment="1">
      <alignment horizontal="center"/>
    </xf>
    <xf numFmtId="0" fontId="81" fillId="0" borderId="0" xfId="19" applyFont="1" applyFill="1"/>
    <xf numFmtId="0" fontId="82" fillId="0" borderId="0" xfId="19" applyFont="1" applyFill="1"/>
    <xf numFmtId="0" fontId="7" fillId="0" borderId="0" xfId="19" applyFill="1"/>
    <xf numFmtId="0" fontId="73" fillId="0" borderId="0" xfId="19" applyFont="1" applyFill="1"/>
    <xf numFmtId="0" fontId="7" fillId="0" borderId="0" xfId="19" applyFont="1" applyFill="1"/>
    <xf numFmtId="0" fontId="74" fillId="0" borderId="21" xfId="19" applyFont="1" applyFill="1" applyBorder="1" applyAlignment="1">
      <alignment horizontal="center" vertical="center" wrapText="1"/>
    </xf>
    <xf numFmtId="0" fontId="7" fillId="0" borderId="0" xfId="19" applyFill="1" applyAlignment="1">
      <alignment vertical="top"/>
    </xf>
    <xf numFmtId="0" fontId="7" fillId="0" borderId="0" xfId="19" applyAlignment="1">
      <alignment vertical="top"/>
    </xf>
    <xf numFmtId="0" fontId="7" fillId="0" borderId="48" xfId="19" applyFill="1" applyBorder="1"/>
    <xf numFmtId="0" fontId="7" fillId="0" borderId="0" xfId="19" applyFill="1" applyBorder="1"/>
    <xf numFmtId="0" fontId="7" fillId="0" borderId="25" xfId="19" applyFill="1" applyBorder="1"/>
    <xf numFmtId="41" fontId="79" fillId="4" borderId="5" xfId="19" applyNumberFormat="1" applyFont="1" applyFill="1" applyBorder="1" applyAlignment="1">
      <alignment vertical="top" wrapText="1"/>
    </xf>
    <xf numFmtId="0" fontId="58" fillId="0" borderId="6" xfId="19" applyFont="1" applyFill="1" applyBorder="1" applyAlignment="1">
      <alignment horizontal="center" vertical="top" wrapText="1"/>
    </xf>
    <xf numFmtId="0" fontId="58" fillId="4" borderId="6" xfId="19" applyFont="1" applyFill="1" applyBorder="1" applyAlignment="1">
      <alignment horizontal="center" vertical="top" wrapText="1"/>
    </xf>
    <xf numFmtId="0" fontId="77" fillId="4" borderId="7" xfId="19" applyFont="1" applyFill="1" applyBorder="1" applyAlignment="1">
      <alignment horizontal="center" vertical="top" wrapText="1"/>
    </xf>
    <xf numFmtId="0" fontId="77" fillId="4" borderId="2" xfId="19" applyFont="1" applyFill="1" applyBorder="1" applyAlignment="1">
      <alignment horizontal="center" vertical="top" wrapText="1"/>
    </xf>
    <xf numFmtId="0" fontId="79" fillId="4" borderId="2" xfId="19" applyFont="1" applyFill="1" applyBorder="1" applyAlignment="1">
      <alignment horizontal="center" vertical="top" wrapText="1"/>
    </xf>
    <xf numFmtId="1" fontId="58" fillId="4" borderId="6" xfId="19" applyNumberFormat="1" applyFont="1" applyFill="1" applyBorder="1" applyAlignment="1">
      <alignment horizontal="center" vertical="top" wrapText="1"/>
    </xf>
    <xf numFmtId="0" fontId="79" fillId="4" borderId="7" xfId="19" applyFont="1" applyFill="1" applyBorder="1" applyAlignment="1">
      <alignment horizontal="center" vertical="top" wrapText="1"/>
    </xf>
    <xf numFmtId="0" fontId="77" fillId="0" borderId="7" xfId="19" applyFont="1" applyFill="1" applyBorder="1" applyAlignment="1">
      <alignment horizontal="center" vertical="top" wrapText="1"/>
    </xf>
    <xf numFmtId="0" fontId="79" fillId="0" borderId="7" xfId="19" applyFont="1" applyFill="1" applyBorder="1" applyAlignment="1">
      <alignment horizontal="center" vertical="top" wrapText="1"/>
    </xf>
    <xf numFmtId="0" fontId="79" fillId="0" borderId="2" xfId="19" applyFont="1" applyFill="1" applyBorder="1" applyAlignment="1">
      <alignment horizontal="center" vertical="top" wrapText="1"/>
    </xf>
    <xf numFmtId="0" fontId="63" fillId="0" borderId="48" xfId="18" applyFont="1" applyBorder="1" applyAlignment="1">
      <alignment horizontal="left" vertical="top"/>
    </xf>
    <xf numFmtId="0" fontId="70" fillId="6" borderId="22" xfId="15" applyFont="1" applyFill="1" applyBorder="1" applyAlignment="1">
      <alignment horizontal="center" vertical="center" wrapText="1"/>
    </xf>
    <xf numFmtId="164" fontId="70" fillId="6" borderId="18" xfId="25" applyNumberFormat="1" applyFont="1" applyFill="1" applyBorder="1" applyAlignment="1">
      <alignment horizontal="center" vertical="center" wrapText="1"/>
    </xf>
    <xf numFmtId="0" fontId="70" fillId="6" borderId="18" xfId="15" applyFont="1" applyFill="1" applyBorder="1" applyAlignment="1">
      <alignment horizontal="center" vertical="center" wrapText="1"/>
    </xf>
    <xf numFmtId="0" fontId="5" fillId="0" borderId="1" xfId="22" applyFont="1" applyFill="1" applyBorder="1" applyAlignment="1">
      <alignment horizontal="center" vertical="center" wrapText="1"/>
    </xf>
    <xf numFmtId="0" fontId="4" fillId="0" borderId="0" xfId="26"/>
    <xf numFmtId="0" fontId="83" fillId="3" borderId="1" xfId="26" applyFont="1" applyFill="1" applyBorder="1" applyAlignment="1">
      <alignment horizontal="center" vertical="center"/>
    </xf>
    <xf numFmtId="0" fontId="84" fillId="3" borderId="1" xfId="23" applyFont="1" applyFill="1" applyBorder="1" applyAlignment="1">
      <alignment horizontal="center" vertical="center"/>
    </xf>
    <xf numFmtId="0" fontId="4" fillId="0" borderId="0" xfId="26" applyAlignment="1">
      <alignment vertical="center"/>
    </xf>
    <xf numFmtId="0" fontId="51" fillId="0" borderId="1" xfId="26" applyFont="1" applyFill="1" applyBorder="1" applyAlignment="1">
      <alignment horizontal="center" vertical="center"/>
    </xf>
    <xf numFmtId="0" fontId="52" fillId="0" borderId="1" xfId="23" applyFont="1" applyFill="1" applyBorder="1" applyAlignment="1">
      <alignment vertical="center"/>
    </xf>
    <xf numFmtId="0" fontId="51" fillId="6" borderId="1" xfId="26" applyFont="1" applyFill="1" applyBorder="1" applyAlignment="1">
      <alignment horizontal="center" vertical="center"/>
    </xf>
    <xf numFmtId="0" fontId="85" fillId="6" borderId="1" xfId="23" applyFont="1" applyFill="1" applyBorder="1" applyAlignment="1">
      <alignment horizontal="center" vertical="center"/>
    </xf>
    <xf numFmtId="41" fontId="34" fillId="6" borderId="1" xfId="26" applyNumberFormat="1" applyFont="1" applyFill="1" applyBorder="1" applyAlignment="1">
      <alignment vertical="center"/>
    </xf>
    <xf numFmtId="0" fontId="4" fillId="0" borderId="0" xfId="26" applyAlignment="1">
      <alignment horizontal="center" vertical="center"/>
    </xf>
    <xf numFmtId="0" fontId="52" fillId="0" borderId="0" xfId="23" applyFont="1" applyFill="1" applyBorder="1" applyAlignment="1">
      <alignment vertical="center"/>
    </xf>
    <xf numFmtId="41" fontId="4" fillId="0" borderId="0" xfId="27" applyFont="1"/>
    <xf numFmtId="166" fontId="4" fillId="0" borderId="0" xfId="27" applyNumberFormat="1" applyFont="1"/>
    <xf numFmtId="41" fontId="4" fillId="0" borderId="0" xfId="26" applyNumberFormat="1"/>
    <xf numFmtId="41" fontId="31" fillId="0" borderId="1" xfId="23" applyNumberFormat="1" applyFont="1" applyFill="1" applyBorder="1" applyAlignment="1">
      <alignment horizontal="center" vertical="center"/>
    </xf>
    <xf numFmtId="41" fontId="27" fillId="0" borderId="1" xfId="26" applyNumberFormat="1" applyFont="1" applyFill="1" applyBorder="1" applyAlignment="1">
      <alignment vertical="center"/>
    </xf>
    <xf numFmtId="0" fontId="31" fillId="0" borderId="1" xfId="23" applyFont="1" applyFill="1" applyBorder="1" applyAlignment="1">
      <alignment horizontal="center" vertical="center"/>
    </xf>
    <xf numFmtId="0" fontId="84" fillId="3" borderId="4" xfId="23" applyFont="1" applyFill="1" applyBorder="1" applyAlignment="1">
      <alignment horizontal="center" vertical="center"/>
    </xf>
    <xf numFmtId="0" fontId="51" fillId="0" borderId="6" xfId="26" applyFont="1" applyFill="1" applyBorder="1" applyAlignment="1">
      <alignment horizontal="center" vertical="center"/>
    </xf>
    <xf numFmtId="0" fontId="51" fillId="0" borderId="7" xfId="26" applyFont="1" applyFill="1" applyBorder="1" applyAlignment="1">
      <alignment horizontal="center" vertical="center"/>
    </xf>
    <xf numFmtId="0" fontId="51" fillId="0" borderId="2" xfId="26" applyFont="1" applyFill="1" applyBorder="1" applyAlignment="1">
      <alignment horizontal="center" vertical="center"/>
    </xf>
    <xf numFmtId="0" fontId="79" fillId="0" borderId="0" xfId="18" applyFont="1" applyFill="1" applyAlignment="1"/>
    <xf numFmtId="0" fontId="63" fillId="0" borderId="0" xfId="18" applyFont="1" applyFill="1" applyAlignment="1">
      <alignment horizontal="center" vertical="top"/>
    </xf>
    <xf numFmtId="41" fontId="56" fillId="0" borderId="0" xfId="18" applyNumberFormat="1" applyFont="1" applyAlignment="1">
      <alignment vertical="center"/>
    </xf>
    <xf numFmtId="41" fontId="57" fillId="0" borderId="0" xfId="18" applyNumberFormat="1" applyFont="1" applyFill="1" applyAlignment="1">
      <alignment vertical="center"/>
    </xf>
    <xf numFmtId="41" fontId="56" fillId="0" borderId="0" xfId="18" applyNumberFormat="1" applyFont="1" applyAlignment="1">
      <alignment horizontal="center" vertical="center"/>
    </xf>
    <xf numFmtId="41" fontId="56" fillId="0" borderId="0" xfId="18" applyNumberFormat="1" applyFont="1" applyAlignment="1">
      <alignment vertical="top"/>
    </xf>
    <xf numFmtId="0" fontId="56" fillId="0" borderId="0" xfId="15" applyFont="1" applyFill="1" applyAlignment="1">
      <alignment horizontal="center" vertical="top"/>
    </xf>
    <xf numFmtId="0" fontId="56" fillId="0" borderId="0" xfId="18" applyFont="1" applyFill="1" applyAlignment="1">
      <alignment horizontal="center" vertical="top"/>
    </xf>
    <xf numFmtId="41" fontId="30" fillId="0" borderId="3" xfId="2" applyFont="1" applyFill="1" applyBorder="1" applyAlignment="1">
      <alignment horizontal="center" vertical="center" wrapText="1"/>
    </xf>
    <xf numFmtId="41" fontId="30" fillId="0" borderId="4" xfId="2" applyFont="1" applyFill="1" applyBorder="1" applyAlignment="1">
      <alignment horizontal="center" vertical="center" wrapText="1"/>
    </xf>
    <xf numFmtId="0" fontId="56" fillId="0" borderId="0" xfId="15" applyNumberFormat="1" applyFont="1" applyAlignment="1">
      <alignment wrapText="1"/>
    </xf>
    <xf numFmtId="0" fontId="58" fillId="0" borderId="0" xfId="18" applyNumberFormat="1" applyFont="1" applyFill="1" applyAlignment="1">
      <alignment wrapText="1"/>
    </xf>
    <xf numFmtId="0" fontId="60" fillId="0" borderId="0" xfId="18" applyNumberFormat="1" applyFont="1" applyFill="1" applyAlignment="1">
      <alignment horizontal="center" wrapText="1"/>
    </xf>
    <xf numFmtId="0" fontId="56" fillId="0" borderId="0" xfId="18" applyNumberFormat="1" applyFont="1" applyAlignment="1">
      <alignment wrapText="1"/>
    </xf>
    <xf numFmtId="0" fontId="77" fillId="0" borderId="5" xfId="19" applyFont="1" applyFill="1" applyBorder="1" applyAlignment="1">
      <alignment horizontal="left" vertical="top" wrapText="1"/>
    </xf>
    <xf numFmtId="0" fontId="77" fillId="4" borderId="5" xfId="19" applyFont="1" applyFill="1" applyBorder="1" applyAlignment="1">
      <alignment horizontal="left" vertical="top" wrapText="1"/>
    </xf>
    <xf numFmtId="41" fontId="30" fillId="0" borderId="5" xfId="2" applyFont="1" applyFill="1" applyBorder="1" applyAlignment="1">
      <alignment horizontal="center" vertical="center" wrapText="1"/>
    </xf>
    <xf numFmtId="0" fontId="55" fillId="0" borderId="0" xfId="22" applyFont="1" applyAlignment="1">
      <alignment horizontal="center" vertical="top"/>
    </xf>
    <xf numFmtId="0" fontId="55" fillId="0" borderId="0" xfId="22" applyFont="1" applyFill="1" applyAlignment="1">
      <alignment horizontal="center" vertical="top"/>
    </xf>
    <xf numFmtId="41" fontId="55" fillId="0" borderId="0" xfId="2" applyFont="1" applyFill="1" applyAlignment="1">
      <alignment horizontal="center" vertical="top"/>
    </xf>
    <xf numFmtId="0" fontId="55" fillId="0" borderId="0" xfId="22" applyFont="1" applyFill="1" applyAlignment="1">
      <alignment horizontal="center" vertical="top" wrapText="1"/>
    </xf>
    <xf numFmtId="0" fontId="55" fillId="0" borderId="0" xfId="21" applyFont="1" applyFill="1" applyAlignment="1">
      <alignment horizontal="center" vertical="top"/>
    </xf>
    <xf numFmtId="165" fontId="55" fillId="0" borderId="0" xfId="13" applyNumberFormat="1" applyFont="1" applyFill="1" applyAlignment="1">
      <alignment horizontal="center" vertical="top"/>
    </xf>
    <xf numFmtId="41" fontId="55" fillId="0" borderId="0" xfId="22" applyNumberFormat="1" applyFont="1" applyFill="1" applyAlignment="1">
      <alignment horizontal="center" vertical="top"/>
    </xf>
    <xf numFmtId="41" fontId="86" fillId="0" borderId="0" xfId="2" applyFont="1" applyFill="1" applyAlignment="1">
      <alignment horizontal="center" vertical="top"/>
    </xf>
    <xf numFmtId="167" fontId="58" fillId="0" borderId="54" xfId="11" applyNumberFormat="1" applyFont="1" applyFill="1" applyBorder="1" applyAlignment="1">
      <alignment horizontal="center" vertical="top" wrapText="1"/>
    </xf>
    <xf numFmtId="167" fontId="79" fillId="0" borderId="55" xfId="11" applyNumberFormat="1" applyFont="1" applyFill="1" applyBorder="1" applyAlignment="1">
      <alignment horizontal="center" vertical="top" wrapText="1"/>
    </xf>
    <xf numFmtId="167" fontId="79" fillId="0" borderId="57" xfId="11" applyNumberFormat="1" applyFont="1" applyFill="1" applyBorder="1" applyAlignment="1">
      <alignment horizontal="center" vertical="top" wrapText="1"/>
    </xf>
    <xf numFmtId="0" fontId="74" fillId="0" borderId="58" xfId="19" applyFont="1" applyFill="1" applyBorder="1" applyAlignment="1">
      <alignment horizontal="center" vertical="center" wrapText="1"/>
    </xf>
    <xf numFmtId="0" fontId="74" fillId="0" borderId="60" xfId="19" applyFont="1" applyFill="1" applyBorder="1" applyAlignment="1">
      <alignment horizontal="center" vertical="center" wrapText="1"/>
    </xf>
    <xf numFmtId="0" fontId="58" fillId="0" borderId="61" xfId="19" applyFont="1" applyFill="1" applyBorder="1" applyAlignment="1">
      <alignment horizontal="center" vertical="top" wrapText="1"/>
    </xf>
    <xf numFmtId="0" fontId="58" fillId="0" borderId="62" xfId="19" applyFont="1" applyFill="1" applyBorder="1" applyAlignment="1">
      <alignment horizontal="center" vertical="top" wrapText="1"/>
    </xf>
    <xf numFmtId="0" fontId="79" fillId="0" borderId="62" xfId="19" applyFont="1" applyFill="1" applyBorder="1" applyAlignment="1">
      <alignment vertical="top" wrapText="1"/>
    </xf>
    <xf numFmtId="0" fontId="79" fillId="0" borderId="63" xfId="19" applyFont="1" applyFill="1" applyBorder="1" applyAlignment="1">
      <alignment vertical="top" wrapText="1"/>
    </xf>
    <xf numFmtId="0" fontId="58" fillId="0" borderId="64" xfId="19" applyFont="1" applyFill="1" applyBorder="1" applyAlignment="1">
      <alignment horizontal="center" vertical="top" wrapText="1"/>
    </xf>
    <xf numFmtId="167" fontId="58" fillId="0" borderId="66" xfId="11" applyNumberFormat="1" applyFont="1" applyFill="1" applyBorder="1" applyAlignment="1">
      <alignment horizontal="center" vertical="top" wrapText="1"/>
    </xf>
    <xf numFmtId="0" fontId="58" fillId="0" borderId="66" xfId="19" applyFont="1" applyFill="1" applyBorder="1" applyAlignment="1">
      <alignment horizontal="center" vertical="top" wrapText="1"/>
    </xf>
    <xf numFmtId="0" fontId="74" fillId="6" borderId="58" xfId="19" applyFont="1" applyFill="1" applyBorder="1" applyAlignment="1">
      <alignment horizontal="center" vertical="center" wrapText="1"/>
    </xf>
    <xf numFmtId="0" fontId="74" fillId="6" borderId="60" xfId="19" applyFont="1" applyFill="1" applyBorder="1" applyAlignment="1">
      <alignment horizontal="center" vertical="center" wrapText="1"/>
    </xf>
    <xf numFmtId="0" fontId="58" fillId="4" borderId="61" xfId="19" applyFont="1" applyFill="1" applyBorder="1" applyAlignment="1">
      <alignment horizontal="center" vertical="top" wrapText="1"/>
    </xf>
    <xf numFmtId="0" fontId="77" fillId="4" borderId="62" xfId="19" applyFont="1" applyFill="1" applyBorder="1" applyAlignment="1">
      <alignment horizontal="center" vertical="top" wrapText="1"/>
    </xf>
    <xf numFmtId="0" fontId="77" fillId="4" borderId="63" xfId="19" applyFont="1" applyFill="1" applyBorder="1" applyAlignment="1">
      <alignment vertical="top" wrapText="1"/>
    </xf>
    <xf numFmtId="0" fontId="80" fillId="4" borderId="62" xfId="19" applyFont="1" applyFill="1" applyBorder="1" applyAlignment="1">
      <alignment horizontal="center" vertical="top" wrapText="1"/>
    </xf>
    <xf numFmtId="0" fontId="79" fillId="4" borderId="63" xfId="19" applyFont="1" applyFill="1" applyBorder="1" applyAlignment="1">
      <alignment vertical="top" wrapText="1"/>
    </xf>
    <xf numFmtId="0" fontId="79" fillId="4" borderId="62" xfId="19" applyFont="1" applyFill="1" applyBorder="1" applyAlignment="1">
      <alignment vertical="top" wrapText="1"/>
    </xf>
    <xf numFmtId="0" fontId="77" fillId="4" borderId="62" xfId="19" applyFont="1" applyFill="1" applyBorder="1" applyAlignment="1">
      <alignment vertical="top" wrapText="1"/>
    </xf>
    <xf numFmtId="0" fontId="77" fillId="0" borderId="62" xfId="19" applyFont="1" applyFill="1" applyBorder="1" applyAlignment="1">
      <alignment vertical="top" wrapText="1"/>
    </xf>
    <xf numFmtId="0" fontId="80" fillId="0" borderId="62" xfId="19" applyFont="1" applyFill="1" applyBorder="1" applyAlignment="1">
      <alignment horizontal="center" vertical="top" wrapText="1"/>
    </xf>
    <xf numFmtId="0" fontId="58" fillId="6" borderId="64" xfId="19" applyFont="1" applyFill="1" applyBorder="1" applyAlignment="1">
      <alignment horizontal="center" vertical="center" wrapText="1"/>
    </xf>
    <xf numFmtId="167" fontId="58" fillId="6" borderId="66" xfId="11" applyNumberFormat="1" applyFont="1" applyFill="1" applyBorder="1" applyAlignment="1">
      <alignment horizontal="center" vertical="center" wrapText="1"/>
    </xf>
    <xf numFmtId="0" fontId="58" fillId="6" borderId="66" xfId="19" applyFont="1" applyFill="1" applyBorder="1" applyAlignment="1">
      <alignment horizontal="center" vertical="center" wrapText="1"/>
    </xf>
    <xf numFmtId="0" fontId="58" fillId="0" borderId="54" xfId="19" applyFont="1" applyBorder="1" applyAlignment="1">
      <alignment vertical="top"/>
    </xf>
    <xf numFmtId="0" fontId="77" fillId="0" borderId="67" xfId="19" applyFont="1" applyBorder="1" applyAlignment="1">
      <alignment vertical="top"/>
    </xf>
    <xf numFmtId="167" fontId="58" fillId="4" borderId="57" xfId="11" applyNumberFormat="1" applyFont="1" applyFill="1" applyBorder="1" applyAlignment="1">
      <alignment horizontal="center" vertical="top" wrapText="1"/>
    </xf>
    <xf numFmtId="167" fontId="77" fillId="4" borderId="67" xfId="11" applyNumberFormat="1" applyFont="1" applyFill="1" applyBorder="1" applyAlignment="1">
      <alignment horizontal="center" vertical="top" wrapText="1"/>
    </xf>
    <xf numFmtId="167" fontId="77" fillId="4" borderId="55" xfId="11" applyNumberFormat="1" applyFont="1" applyFill="1" applyBorder="1" applyAlignment="1">
      <alignment horizontal="center" vertical="top" wrapText="1"/>
    </xf>
    <xf numFmtId="167" fontId="79" fillId="4" borderId="55" xfId="11" applyNumberFormat="1" applyFont="1" applyFill="1" applyBorder="1" applyAlignment="1">
      <alignment horizontal="center" vertical="top" wrapText="1"/>
    </xf>
    <xf numFmtId="167" fontId="79" fillId="0" borderId="67" xfId="11" applyNumberFormat="1" applyFont="1" applyFill="1" applyBorder="1" applyAlignment="1">
      <alignment horizontal="center" vertical="top" wrapText="1"/>
    </xf>
    <xf numFmtId="0" fontId="79" fillId="0" borderId="56" xfId="19" applyFont="1" applyFill="1" applyBorder="1"/>
    <xf numFmtId="167" fontId="76" fillId="0" borderId="0" xfId="19" applyNumberFormat="1" applyFont="1" applyAlignment="1">
      <alignment vertical="top"/>
    </xf>
    <xf numFmtId="167" fontId="56" fillId="0" borderId="0" xfId="9" applyNumberFormat="1" applyFont="1" applyFill="1" applyBorder="1" applyAlignment="1">
      <alignment horizontal="center" vertical="top" wrapText="1"/>
    </xf>
    <xf numFmtId="0" fontId="69" fillId="0" borderId="25" xfId="15" quotePrefix="1" applyFont="1" applyFill="1" applyBorder="1" applyAlignment="1">
      <alignment horizontal="left" vertical="top" wrapText="1"/>
    </xf>
    <xf numFmtId="167" fontId="69" fillId="0" borderId="27" xfId="9" applyNumberFormat="1" applyFont="1" applyFill="1" applyBorder="1" applyAlignment="1">
      <alignment horizontal="right" vertical="top" wrapText="1"/>
    </xf>
    <xf numFmtId="0" fontId="69" fillId="0" borderId="26" xfId="15" applyFont="1" applyFill="1" applyBorder="1" applyAlignment="1">
      <alignment horizontal="center" vertical="top" wrapText="1"/>
    </xf>
    <xf numFmtId="164" fontId="56" fillId="0" borderId="0" xfId="18" applyNumberFormat="1" applyFont="1"/>
    <xf numFmtId="0" fontId="27" fillId="2" borderId="1" xfId="22" applyFont="1" applyFill="1" applyBorder="1" applyAlignment="1">
      <alignment horizontal="center"/>
    </xf>
    <xf numFmtId="0" fontId="31" fillId="2" borderId="1" xfId="23" applyFont="1" applyFill="1" applyBorder="1" applyAlignment="1">
      <alignment horizontal="left" vertical="top"/>
    </xf>
    <xf numFmtId="41" fontId="27" fillId="2" borderId="1" xfId="7" applyFont="1" applyFill="1" applyBorder="1" applyAlignment="1">
      <alignment vertical="center"/>
    </xf>
    <xf numFmtId="41" fontId="27" fillId="2" borderId="1" xfId="7" applyNumberFormat="1" applyFont="1" applyFill="1" applyBorder="1" applyAlignment="1">
      <alignment vertical="center"/>
    </xf>
    <xf numFmtId="41" fontId="32" fillId="2" borderId="2" xfId="7" applyFont="1" applyFill="1" applyBorder="1" applyAlignment="1">
      <alignment horizontal="center" vertical="top"/>
    </xf>
    <xf numFmtId="165" fontId="28" fillId="2" borderId="1" xfId="13" applyNumberFormat="1" applyFont="1" applyFill="1" applyBorder="1" applyAlignment="1">
      <alignment horizontal="center"/>
    </xf>
    <xf numFmtId="41" fontId="28" fillId="2" borderId="1" xfId="2" applyFont="1" applyFill="1" applyBorder="1" applyAlignment="1">
      <alignment horizontal="center"/>
    </xf>
    <xf numFmtId="165" fontId="28" fillId="2" borderId="1" xfId="13" applyNumberFormat="1" applyFont="1" applyFill="1" applyBorder="1"/>
    <xf numFmtId="41" fontId="11" fillId="2" borderId="1" xfId="1" applyNumberFormat="1" applyFont="1" applyFill="1" applyBorder="1" applyAlignment="1">
      <alignment vertical="center" wrapText="1"/>
    </xf>
    <xf numFmtId="41" fontId="10" fillId="2" borderId="1" xfId="1" applyNumberFormat="1" applyFont="1" applyFill="1" applyBorder="1" applyAlignment="1">
      <alignment vertical="center" wrapText="1"/>
    </xf>
    <xf numFmtId="41" fontId="10" fillId="2" borderId="4" xfId="1" applyNumberFormat="1" applyFont="1" applyFill="1" applyBorder="1" applyAlignment="1">
      <alignment vertical="center" wrapText="1"/>
    </xf>
    <xf numFmtId="41" fontId="10" fillId="2" borderId="1" xfId="2" applyFont="1" applyFill="1" applyBorder="1" applyAlignment="1">
      <alignment vertical="center" wrapText="1"/>
    </xf>
    <xf numFmtId="41" fontId="31" fillId="2" borderId="1" xfId="7" applyFont="1" applyFill="1" applyBorder="1" applyAlignment="1">
      <alignment vertical="center"/>
    </xf>
    <xf numFmtId="41" fontId="31" fillId="2" borderId="1" xfId="4" applyFont="1" applyFill="1" applyBorder="1" applyAlignment="1">
      <alignment horizontal="center" vertical="center"/>
    </xf>
    <xf numFmtId="41" fontId="28" fillId="2" borderId="1" xfId="22" applyNumberFormat="1" applyFill="1" applyBorder="1"/>
    <xf numFmtId="0" fontId="28" fillId="2" borderId="0" xfId="22" applyFill="1"/>
    <xf numFmtId="0" fontId="31" fillId="2" borderId="1" xfId="23" applyFont="1" applyFill="1" applyBorder="1" applyAlignment="1">
      <alignment horizontal="left" vertical="center"/>
    </xf>
    <xf numFmtId="41" fontId="49" fillId="2" borderId="1" xfId="4" applyFont="1" applyFill="1" applyBorder="1" applyAlignment="1">
      <alignment horizontal="center" vertical="center"/>
    </xf>
    <xf numFmtId="0" fontId="27" fillId="2" borderId="6" xfId="22" applyFont="1" applyFill="1" applyBorder="1" applyAlignment="1">
      <alignment horizontal="center"/>
    </xf>
    <xf numFmtId="41" fontId="10" fillId="2" borderId="4" xfId="1" applyNumberFormat="1" applyFont="1" applyFill="1" applyBorder="1" applyAlignment="1">
      <alignment vertical="center"/>
    </xf>
    <xf numFmtId="41" fontId="27" fillId="2" borderId="1" xfId="4" applyFont="1" applyFill="1" applyBorder="1" applyAlignment="1">
      <alignment horizontal="center" vertical="center"/>
    </xf>
    <xf numFmtId="41" fontId="68" fillId="2" borderId="1" xfId="1" applyNumberFormat="1" applyFont="1" applyFill="1" applyBorder="1" applyAlignment="1">
      <alignment vertical="center" wrapText="1"/>
    </xf>
    <xf numFmtId="41" fontId="65" fillId="2" borderId="1" xfId="4" applyFont="1" applyFill="1" applyBorder="1" applyAlignment="1">
      <alignment horizontal="center" vertical="center"/>
    </xf>
    <xf numFmtId="0" fontId="28" fillId="2" borderId="8" xfId="22" applyFill="1" applyBorder="1"/>
    <xf numFmtId="0" fontId="27" fillId="2" borderId="2" xfId="22" applyFont="1" applyFill="1" applyBorder="1" applyAlignment="1">
      <alignment horizontal="center"/>
    </xf>
    <xf numFmtId="0" fontId="31" fillId="2" borderId="2" xfId="23" applyFont="1" applyFill="1" applyBorder="1" applyAlignment="1">
      <alignment horizontal="left" vertical="center"/>
    </xf>
    <xf numFmtId="41" fontId="27" fillId="2" borderId="2" xfId="7" applyFont="1" applyFill="1" applyBorder="1" applyAlignment="1">
      <alignment vertical="center"/>
    </xf>
    <xf numFmtId="41" fontId="27" fillId="2" borderId="2" xfId="7" applyNumberFormat="1" applyFont="1" applyFill="1" applyBorder="1" applyAlignment="1">
      <alignment vertical="center"/>
    </xf>
    <xf numFmtId="165" fontId="28" fillId="2" borderId="2" xfId="13" applyNumberFormat="1" applyFont="1" applyFill="1" applyBorder="1" applyAlignment="1">
      <alignment horizontal="center"/>
    </xf>
    <xf numFmtId="41" fontId="28" fillId="2" borderId="2" xfId="2" applyFont="1" applyFill="1" applyBorder="1" applyAlignment="1">
      <alignment horizontal="center"/>
    </xf>
    <xf numFmtId="165" fontId="28" fillId="2" borderId="2" xfId="13" applyNumberFormat="1" applyFont="1" applyFill="1" applyBorder="1"/>
    <xf numFmtId="41" fontId="10" fillId="2" borderId="2" xfId="1" applyNumberFormat="1" applyFont="1" applyFill="1" applyBorder="1" applyAlignment="1">
      <alignment vertical="center" wrapText="1"/>
    </xf>
    <xf numFmtId="41" fontId="31" fillId="2" borderId="2" xfId="7" applyFont="1" applyFill="1" applyBorder="1" applyAlignment="1">
      <alignment vertical="center"/>
    </xf>
    <xf numFmtId="41" fontId="31" fillId="2" borderId="2" xfId="4" applyFont="1" applyFill="1" applyBorder="1" applyAlignment="1">
      <alignment horizontal="center" vertical="center"/>
    </xf>
    <xf numFmtId="0" fontId="27" fillId="7" borderId="1" xfId="22" applyFont="1" applyFill="1" applyBorder="1" applyAlignment="1">
      <alignment horizontal="center"/>
    </xf>
    <xf numFmtId="0" fontId="31" fillId="7" borderId="1" xfId="23" applyFont="1" applyFill="1" applyBorder="1" applyAlignment="1">
      <alignment horizontal="left" vertical="center"/>
    </xf>
    <xf numFmtId="41" fontId="27" fillId="7" borderId="1" xfId="7" applyFont="1" applyFill="1" applyBorder="1" applyAlignment="1">
      <alignment vertical="center"/>
    </xf>
    <xf numFmtId="41" fontId="27" fillId="7" borderId="1" xfId="7" applyNumberFormat="1" applyFont="1" applyFill="1" applyBorder="1" applyAlignment="1">
      <alignment vertical="center"/>
    </xf>
    <xf numFmtId="41" fontId="32" fillId="7" borderId="2" xfId="7" applyFont="1" applyFill="1" applyBorder="1" applyAlignment="1">
      <alignment horizontal="center" vertical="top"/>
    </xf>
    <xf numFmtId="165" fontId="28" fillId="7" borderId="1" xfId="13" applyNumberFormat="1" applyFont="1" applyFill="1" applyBorder="1" applyAlignment="1">
      <alignment horizontal="center"/>
    </xf>
    <xf numFmtId="41" fontId="28" fillId="7" borderId="1" xfId="2" applyFont="1" applyFill="1" applyBorder="1" applyAlignment="1">
      <alignment horizontal="center"/>
    </xf>
    <xf numFmtId="165" fontId="28" fillId="7" borderId="1" xfId="13" applyNumberFormat="1" applyFont="1" applyFill="1" applyBorder="1"/>
    <xf numFmtId="41" fontId="11" fillId="7" borderId="1" xfId="1" applyNumberFormat="1" applyFont="1" applyFill="1" applyBorder="1" applyAlignment="1">
      <alignment vertical="center" wrapText="1"/>
    </xf>
    <xf numFmtId="41" fontId="10" fillId="7" borderId="1" xfId="1" applyNumberFormat="1" applyFont="1" applyFill="1" applyBorder="1" applyAlignment="1">
      <alignment vertical="center" wrapText="1"/>
    </xf>
    <xf numFmtId="41" fontId="10" fillId="7" borderId="1" xfId="1" applyNumberFormat="1" applyFont="1" applyFill="1" applyBorder="1" applyAlignment="1">
      <alignment horizontal="right" vertical="center" wrapText="1"/>
    </xf>
    <xf numFmtId="41" fontId="10" fillId="7" borderId="1" xfId="2" applyFont="1" applyFill="1" applyBorder="1" applyAlignment="1">
      <alignment vertical="center" wrapText="1"/>
    </xf>
    <xf numFmtId="41" fontId="31" fillId="7" borderId="1" xfId="7" applyFont="1" applyFill="1" applyBorder="1" applyAlignment="1">
      <alignment vertical="center"/>
    </xf>
    <xf numFmtId="41" fontId="31" fillId="7" borderId="1" xfId="4" applyFont="1" applyFill="1" applyBorder="1" applyAlignment="1">
      <alignment horizontal="center" vertical="center"/>
    </xf>
    <xf numFmtId="41" fontId="28" fillId="7" borderId="1" xfId="22" applyNumberFormat="1" applyFill="1" applyBorder="1"/>
    <xf numFmtId="0" fontId="28" fillId="7" borderId="0" xfId="22" applyFill="1"/>
    <xf numFmtId="0" fontId="27" fillId="7" borderId="7" xfId="22" applyFont="1" applyFill="1" applyBorder="1" applyAlignment="1">
      <alignment horizontal="center"/>
    </xf>
    <xf numFmtId="41" fontId="10" fillId="7" borderId="4" xfId="1" applyNumberFormat="1" applyFont="1" applyFill="1" applyBorder="1" applyAlignment="1">
      <alignment vertical="center" wrapText="1"/>
    </xf>
    <xf numFmtId="41" fontId="9" fillId="7" borderId="1" xfId="1" applyNumberFormat="1" applyFont="1" applyFill="1" applyBorder="1" applyAlignment="1">
      <alignment vertical="top" wrapText="1"/>
    </xf>
    <xf numFmtId="0" fontId="27" fillId="7" borderId="6" xfId="22" applyFont="1" applyFill="1" applyBorder="1" applyAlignment="1">
      <alignment horizontal="center"/>
    </xf>
    <xf numFmtId="0" fontId="27" fillId="7" borderId="2" xfId="22" applyFont="1" applyFill="1" applyBorder="1" applyAlignment="1">
      <alignment horizontal="center"/>
    </xf>
    <xf numFmtId="167" fontId="56" fillId="0" borderId="68" xfId="9" applyNumberFormat="1" applyFont="1" applyFill="1" applyBorder="1" applyAlignment="1">
      <alignment horizontal="center" vertical="top" wrapText="1"/>
    </xf>
    <xf numFmtId="0" fontId="3" fillId="0" borderId="1" xfId="22" applyFont="1" applyFill="1" applyBorder="1" applyAlignment="1">
      <alignment horizontal="center" vertical="center" wrapText="1"/>
    </xf>
    <xf numFmtId="0" fontId="2" fillId="0" borderId="1" xfId="22" applyFont="1" applyFill="1" applyBorder="1" applyAlignment="1">
      <alignment horizontal="center" vertical="center" wrapText="1"/>
    </xf>
    <xf numFmtId="41" fontId="31" fillId="0" borderId="2" xfId="23" applyNumberFormat="1" applyFont="1" applyFill="1" applyBorder="1" applyAlignment="1">
      <alignment horizontal="center" vertical="center"/>
    </xf>
    <xf numFmtId="41" fontId="27" fillId="0" borderId="2" xfId="26" applyNumberFormat="1" applyFont="1" applyFill="1" applyBorder="1" applyAlignment="1">
      <alignment vertical="center"/>
    </xf>
    <xf numFmtId="0" fontId="60" fillId="3" borderId="1" xfId="18" applyFont="1" applyFill="1" applyBorder="1" applyAlignment="1">
      <alignment horizontal="center" vertical="center" wrapText="1"/>
    </xf>
    <xf numFmtId="164" fontId="60" fillId="3" borderId="1" xfId="7" applyNumberFormat="1" applyFont="1" applyFill="1" applyBorder="1" applyAlignment="1">
      <alignment horizontal="center" vertical="center" wrapText="1"/>
    </xf>
    <xf numFmtId="0" fontId="60" fillId="0" borderId="6" xfId="18" applyFont="1" applyBorder="1" applyAlignment="1">
      <alignment horizontal="center" vertical="center"/>
    </xf>
    <xf numFmtId="164" fontId="62" fillId="0" borderId="70" xfId="7" quotePrefix="1" applyNumberFormat="1" applyFont="1" applyFill="1" applyBorder="1" applyAlignment="1">
      <alignment vertical="center" wrapText="1"/>
    </xf>
    <xf numFmtId="0" fontId="60" fillId="4" borderId="70" xfId="18" applyFont="1" applyFill="1" applyBorder="1" applyAlignment="1">
      <alignment horizontal="center" vertical="center" wrapText="1"/>
    </xf>
    <xf numFmtId="0" fontId="63" fillId="0" borderId="70" xfId="18" applyFont="1" applyFill="1" applyBorder="1" applyAlignment="1">
      <alignment horizontal="center" vertical="center" wrapText="1"/>
    </xf>
    <xf numFmtId="0" fontId="60" fillId="4" borderId="7" xfId="18" applyFont="1" applyFill="1" applyBorder="1" applyAlignment="1">
      <alignment horizontal="center" vertical="top" wrapText="1"/>
    </xf>
    <xf numFmtId="0" fontId="60" fillId="4" borderId="71" xfId="18" applyFont="1" applyFill="1" applyBorder="1" applyAlignment="1">
      <alignment horizontal="center" vertical="top" wrapText="1"/>
    </xf>
    <xf numFmtId="164" fontId="60" fillId="0" borderId="71" xfId="7" applyNumberFormat="1" applyFont="1" applyFill="1" applyBorder="1" applyAlignment="1">
      <alignment horizontal="left" vertical="top" wrapText="1"/>
    </xf>
    <xf numFmtId="0" fontId="60" fillId="4" borderId="72" xfId="18" applyFont="1" applyFill="1" applyBorder="1" applyAlignment="1">
      <alignment horizontal="center" vertical="top" wrapText="1"/>
    </xf>
    <xf numFmtId="0" fontId="63" fillId="0" borderId="71" xfId="18" applyFont="1" applyFill="1" applyBorder="1" applyAlignment="1">
      <alignment horizontal="center" vertical="top" wrapText="1"/>
    </xf>
    <xf numFmtId="0" fontId="63" fillId="0" borderId="7" xfId="18" applyFont="1" applyBorder="1" applyAlignment="1">
      <alignment horizontal="center" vertical="top"/>
    </xf>
    <xf numFmtId="164" fontId="63" fillId="0" borderId="71" xfId="7" applyNumberFormat="1" applyFont="1" applyFill="1" applyBorder="1" applyAlignment="1">
      <alignment horizontal="left" vertical="top" wrapText="1"/>
    </xf>
    <xf numFmtId="0" fontId="60" fillId="0" borderId="73" xfId="18" applyFont="1" applyFill="1" applyBorder="1" applyAlignment="1">
      <alignment horizontal="center" vertical="top" wrapText="1"/>
    </xf>
    <xf numFmtId="0" fontId="60" fillId="0" borderId="72" xfId="18" applyFont="1" applyFill="1" applyBorder="1" applyAlignment="1">
      <alignment horizontal="center" vertical="top"/>
    </xf>
    <xf numFmtId="0" fontId="63" fillId="0" borderId="71" xfId="18" applyFont="1" applyFill="1" applyBorder="1" applyAlignment="1">
      <alignment horizontal="center" vertical="top"/>
    </xf>
    <xf numFmtId="0" fontId="63" fillId="0" borderId="7" xfId="18" applyFont="1" applyFill="1" applyBorder="1" applyAlignment="1">
      <alignment horizontal="center" vertical="top"/>
    </xf>
    <xf numFmtId="43" fontId="60" fillId="0" borderId="73" xfId="18" applyNumberFormat="1" applyFont="1" applyFill="1" applyBorder="1" applyAlignment="1">
      <alignment horizontal="center" vertical="top" wrapText="1"/>
    </xf>
    <xf numFmtId="43" fontId="63" fillId="0" borderId="71" xfId="18" applyNumberFormat="1" applyFont="1" applyFill="1" applyBorder="1" applyAlignment="1">
      <alignment horizontal="center" vertical="top" wrapText="1"/>
    </xf>
    <xf numFmtId="1" fontId="60" fillId="0" borderId="72" xfId="18" applyNumberFormat="1" applyFont="1" applyFill="1" applyBorder="1" applyAlignment="1">
      <alignment horizontal="center" vertical="top" wrapText="1"/>
    </xf>
    <xf numFmtId="1" fontId="63" fillId="0" borderId="71" xfId="18" applyNumberFormat="1" applyFont="1" applyFill="1" applyBorder="1" applyAlignment="1">
      <alignment horizontal="center" vertical="top" wrapText="1"/>
    </xf>
    <xf numFmtId="43" fontId="60" fillId="0" borderId="7" xfId="18" applyNumberFormat="1" applyFont="1" applyFill="1" applyBorder="1" applyAlignment="1">
      <alignment horizontal="center" vertical="top" wrapText="1"/>
    </xf>
    <xf numFmtId="0" fontId="63" fillId="0" borderId="71" xfId="18" applyFont="1" applyFill="1" applyBorder="1" applyAlignment="1">
      <alignment vertical="top" wrapText="1"/>
    </xf>
    <xf numFmtId="0" fontId="60" fillId="0" borderId="71" xfId="18" applyFont="1" applyFill="1" applyBorder="1" applyAlignment="1">
      <alignment horizontal="center" vertical="top" wrapText="1"/>
    </xf>
    <xf numFmtId="43" fontId="60" fillId="0" borderId="71" xfId="18" applyNumberFormat="1" applyFont="1" applyFill="1" applyBorder="1" applyAlignment="1">
      <alignment horizontal="center" vertical="top" wrapText="1"/>
    </xf>
    <xf numFmtId="0" fontId="63" fillId="0" borderId="75" xfId="18" applyFont="1" applyFill="1" applyBorder="1" applyAlignment="1">
      <alignment horizontal="center" vertical="top"/>
    </xf>
    <xf numFmtId="0" fontId="63" fillId="0" borderId="75" xfId="18" applyFont="1" applyFill="1" applyBorder="1" applyAlignment="1">
      <alignment horizontal="left" vertical="top"/>
    </xf>
    <xf numFmtId="0" fontId="60" fillId="0" borderId="7" xfId="18" applyFont="1" applyFill="1" applyBorder="1" applyAlignment="1">
      <alignment horizontal="center" vertical="center" wrapText="1"/>
    </xf>
    <xf numFmtId="164" fontId="64" fillId="0" borderId="73" xfId="7" applyNumberFormat="1" applyFont="1" applyFill="1" applyBorder="1" applyAlignment="1">
      <alignment vertical="center" wrapText="1"/>
    </xf>
    <xf numFmtId="0" fontId="60" fillId="0" borderId="73" xfId="18" applyFont="1" applyFill="1" applyBorder="1" applyAlignment="1">
      <alignment horizontal="center" vertical="center" wrapText="1"/>
    </xf>
    <xf numFmtId="0" fontId="63" fillId="0" borderId="73" xfId="18" applyFont="1" applyFill="1" applyBorder="1" applyAlignment="1">
      <alignment horizontal="center" vertical="center" wrapText="1"/>
    </xf>
    <xf numFmtId="0" fontId="60" fillId="0" borderId="7" xfId="18" applyFont="1" applyFill="1" applyBorder="1" applyAlignment="1">
      <alignment horizontal="center" vertical="top"/>
    </xf>
    <xf numFmtId="164" fontId="60" fillId="0" borderId="71" xfId="7" applyNumberFormat="1" applyFont="1" applyFill="1" applyBorder="1" applyAlignment="1">
      <alignment vertical="top"/>
    </xf>
    <xf numFmtId="164" fontId="63" fillId="0" borderId="71" xfId="7" applyNumberFormat="1" applyFont="1" applyFill="1" applyBorder="1" applyAlignment="1">
      <alignment vertical="top"/>
    </xf>
    <xf numFmtId="0" fontId="60" fillId="0" borderId="7" xfId="18" applyFont="1" applyBorder="1" applyAlignment="1">
      <alignment horizontal="center" vertical="top"/>
    </xf>
    <xf numFmtId="0" fontId="60" fillId="0" borderId="73" xfId="18" applyFont="1" applyBorder="1" applyAlignment="1">
      <alignment horizontal="center" vertical="top"/>
    </xf>
    <xf numFmtId="164" fontId="63" fillId="0" borderId="73" xfId="7" applyNumberFormat="1" applyFont="1" applyFill="1" applyBorder="1" applyAlignment="1">
      <alignment vertical="top"/>
    </xf>
    <xf numFmtId="0" fontId="60" fillId="0" borderId="73" xfId="18" applyFont="1" applyFill="1" applyBorder="1" applyAlignment="1">
      <alignment horizontal="center" vertical="top"/>
    </xf>
    <xf numFmtId="0" fontId="63" fillId="0" borderId="73" xfId="18" applyFont="1" applyFill="1" applyBorder="1" applyAlignment="1">
      <alignment horizontal="center" vertical="top"/>
    </xf>
    <xf numFmtId="0" fontId="60" fillId="0" borderId="71" xfId="18" applyFont="1" applyBorder="1" applyAlignment="1">
      <alignment horizontal="center" vertical="top"/>
    </xf>
    <xf numFmtId="1" fontId="60" fillId="0" borderId="71" xfId="18" applyNumberFormat="1" applyFont="1" applyBorder="1" applyAlignment="1">
      <alignment horizontal="center" vertical="top"/>
    </xf>
    <xf numFmtId="1" fontId="63" fillId="0" borderId="71" xfId="18" applyNumberFormat="1" applyFont="1" applyFill="1" applyBorder="1" applyAlignment="1">
      <alignment horizontal="center" vertical="top"/>
    </xf>
    <xf numFmtId="0" fontId="63" fillId="0" borderId="73" xfId="18" applyFont="1" applyFill="1" applyBorder="1" applyAlignment="1">
      <alignment vertical="top" wrapText="1"/>
    </xf>
    <xf numFmtId="0" fontId="63" fillId="4" borderId="7" xfId="18" applyFont="1" applyFill="1" applyBorder="1" applyAlignment="1">
      <alignment horizontal="center" vertical="top" wrapText="1"/>
    </xf>
    <xf numFmtId="43" fontId="60" fillId="4" borderId="71" xfId="18" applyNumberFormat="1" applyFont="1" applyFill="1" applyBorder="1" applyAlignment="1">
      <alignment horizontal="center" vertical="top" wrapText="1"/>
    </xf>
    <xf numFmtId="0" fontId="60" fillId="0" borderId="74" xfId="18" applyFont="1" applyBorder="1" applyAlignment="1">
      <alignment horizontal="center" vertical="top"/>
    </xf>
    <xf numFmtId="0" fontId="60" fillId="0" borderId="75" xfId="18" applyFont="1" applyBorder="1" applyAlignment="1">
      <alignment horizontal="center" vertical="top"/>
    </xf>
    <xf numFmtId="164" fontId="63" fillId="0" borderId="75" xfId="7" applyNumberFormat="1" applyFont="1" applyFill="1" applyBorder="1" applyAlignment="1">
      <alignment vertical="top"/>
    </xf>
    <xf numFmtId="0" fontId="60" fillId="0" borderId="76" xfId="18" applyFont="1" applyBorder="1" applyAlignment="1">
      <alignment horizontal="center" vertical="center"/>
    </xf>
    <xf numFmtId="164" fontId="64" fillId="0" borderId="73" xfId="7" applyNumberFormat="1" applyFont="1" applyFill="1" applyBorder="1" applyAlignment="1">
      <alignment vertical="center"/>
    </xf>
    <xf numFmtId="164" fontId="60" fillId="0" borderId="71" xfId="7" applyNumberFormat="1" applyFont="1" applyFill="1" applyBorder="1" applyAlignment="1">
      <alignment horizontal="left" vertical="top"/>
    </xf>
    <xf numFmtId="164" fontId="63" fillId="0" borderId="71" xfId="7" applyNumberFormat="1" applyFont="1" applyFill="1" applyBorder="1" applyAlignment="1">
      <alignment horizontal="left" vertical="top"/>
    </xf>
    <xf numFmtId="164" fontId="60" fillId="0" borderId="73" xfId="7" applyNumberFormat="1" applyFont="1" applyFill="1" applyBorder="1" applyAlignment="1">
      <alignment horizontal="left" vertical="top"/>
    </xf>
    <xf numFmtId="164" fontId="63" fillId="0" borderId="7" xfId="7" applyNumberFormat="1" applyFont="1" applyFill="1" applyBorder="1" applyAlignment="1">
      <alignment horizontal="left" vertical="top"/>
    </xf>
    <xf numFmtId="164" fontId="63" fillId="0" borderId="73" xfId="7" applyNumberFormat="1" applyFont="1" applyFill="1" applyBorder="1" applyAlignment="1">
      <alignment horizontal="left" vertical="top"/>
    </xf>
    <xf numFmtId="164" fontId="63" fillId="0" borderId="75" xfId="7" applyNumberFormat="1" applyFont="1" applyFill="1" applyBorder="1" applyAlignment="1">
      <alignment horizontal="left" vertical="top"/>
    </xf>
    <xf numFmtId="0" fontId="60" fillId="0" borderId="7" xfId="18" applyFont="1" applyBorder="1" applyAlignment="1">
      <alignment horizontal="center" vertical="center"/>
    </xf>
    <xf numFmtId="164" fontId="64" fillId="0" borderId="73" xfId="7" applyNumberFormat="1" applyFont="1" applyFill="1" applyBorder="1" applyAlignment="1">
      <alignment horizontal="left" vertical="center"/>
    </xf>
    <xf numFmtId="0" fontId="63" fillId="0" borderId="7" xfId="18" applyFont="1" applyBorder="1" applyAlignment="1">
      <alignment horizontal="center"/>
    </xf>
    <xf numFmtId="164" fontId="63" fillId="0" borderId="72" xfId="7" applyNumberFormat="1" applyFont="1" applyFill="1" applyBorder="1" applyAlignment="1">
      <alignment vertical="top"/>
    </xf>
    <xf numFmtId="0" fontId="60" fillId="0" borderId="72" xfId="18" applyFont="1" applyBorder="1" applyAlignment="1">
      <alignment horizontal="center" vertical="top"/>
    </xf>
    <xf numFmtId="0" fontId="60" fillId="0" borderId="74" xfId="18" applyFont="1" applyBorder="1" applyAlignment="1">
      <alignment horizontal="center" vertical="center"/>
    </xf>
    <xf numFmtId="164" fontId="63" fillId="0" borderId="75" xfId="7" applyNumberFormat="1" applyFont="1" applyFill="1" applyBorder="1"/>
    <xf numFmtId="0" fontId="60" fillId="0" borderId="7" xfId="18" quotePrefix="1" applyFont="1" applyBorder="1" applyAlignment="1">
      <alignment horizontal="center" vertical="center"/>
    </xf>
    <xf numFmtId="0" fontId="60" fillId="0" borderId="73" xfId="18" applyFont="1" applyBorder="1" applyAlignment="1">
      <alignment horizontal="center" vertical="center"/>
    </xf>
    <xf numFmtId="0" fontId="63" fillId="0" borderId="73" xfId="18" applyFont="1" applyFill="1" applyBorder="1" applyAlignment="1">
      <alignment horizontal="center" vertical="center"/>
    </xf>
    <xf numFmtId="1" fontId="63" fillId="0" borderId="73" xfId="18" applyNumberFormat="1" applyFont="1" applyFill="1" applyBorder="1" applyAlignment="1">
      <alignment horizontal="center" vertical="top"/>
    </xf>
    <xf numFmtId="164" fontId="63" fillId="0" borderId="74" xfId="7" applyNumberFormat="1" applyFont="1" applyFill="1" applyBorder="1" applyAlignment="1">
      <alignment horizontal="left" vertical="top"/>
    </xf>
    <xf numFmtId="0" fontId="63" fillId="0" borderId="74" xfId="18" applyFont="1" applyFill="1" applyBorder="1" applyAlignment="1">
      <alignment horizontal="center" vertical="top"/>
    </xf>
    <xf numFmtId="0" fontId="63" fillId="0" borderId="71" xfId="18" applyFont="1" applyFill="1" applyBorder="1" applyAlignment="1">
      <alignment horizontal="center" vertical="center"/>
    </xf>
    <xf numFmtId="0" fontId="60" fillId="0" borderId="73" xfId="18" applyFont="1" applyBorder="1" applyAlignment="1">
      <alignment vertical="center"/>
    </xf>
    <xf numFmtId="0" fontId="63" fillId="0" borderId="73" xfId="18" applyFont="1" applyFill="1" applyBorder="1" applyAlignment="1">
      <alignment vertical="center"/>
    </xf>
    <xf numFmtId="164" fontId="63" fillId="0" borderId="71" xfId="7" applyNumberFormat="1" applyFont="1" applyFill="1" applyBorder="1"/>
    <xf numFmtId="164" fontId="64" fillId="0" borderId="73" xfId="7" applyNumberFormat="1" applyFont="1" applyFill="1" applyBorder="1" applyAlignment="1">
      <alignment horizontal="center" vertical="center"/>
    </xf>
    <xf numFmtId="0" fontId="60" fillId="0" borderId="76" xfId="18" quotePrefix="1" applyFont="1" applyBorder="1" applyAlignment="1">
      <alignment horizontal="center" vertical="top"/>
    </xf>
    <xf numFmtId="164" fontId="64" fillId="0" borderId="77" xfId="7" applyNumberFormat="1" applyFont="1" applyFill="1" applyBorder="1" applyAlignment="1">
      <alignment vertical="top"/>
    </xf>
    <xf numFmtId="0" fontId="60" fillId="0" borderId="77" xfId="18" applyFont="1" applyBorder="1" applyAlignment="1">
      <alignment horizontal="center" vertical="top"/>
    </xf>
    <xf numFmtId="0" fontId="63" fillId="0" borderId="77" xfId="18" applyFont="1" applyFill="1" applyBorder="1" applyAlignment="1">
      <alignment horizontal="center" vertical="top"/>
    </xf>
    <xf numFmtId="0" fontId="60" fillId="0" borderId="2" xfId="18" applyFont="1" applyBorder="1" applyAlignment="1">
      <alignment horizontal="center" vertical="top"/>
    </xf>
    <xf numFmtId="164" fontId="63" fillId="0" borderId="2" xfId="7" applyNumberFormat="1" applyFont="1" applyBorder="1" applyAlignment="1">
      <alignment vertical="top"/>
    </xf>
    <xf numFmtId="0" fontId="63" fillId="0" borderId="2" xfId="18" applyFont="1" applyFill="1" applyBorder="1" applyAlignment="1">
      <alignment horizontal="center" vertical="top"/>
    </xf>
    <xf numFmtId="0" fontId="60" fillId="4" borderId="30" xfId="18" applyFont="1" applyFill="1" applyBorder="1" applyAlignment="1">
      <alignment horizontal="center" vertical="top" wrapText="1"/>
    </xf>
    <xf numFmtId="0" fontId="63" fillId="4" borderId="30" xfId="18" applyFont="1" applyFill="1" applyBorder="1" applyAlignment="1">
      <alignment horizontal="center" vertical="top" wrapText="1"/>
    </xf>
    <xf numFmtId="0" fontId="63" fillId="0" borderId="30" xfId="18" applyFont="1" applyFill="1" applyBorder="1" applyAlignment="1">
      <alignment horizontal="center" vertical="top" wrapText="1"/>
    </xf>
    <xf numFmtId="0" fontId="60" fillId="0" borderId="30" xfId="18" applyFont="1" applyFill="1" applyBorder="1" applyAlignment="1">
      <alignment horizontal="center" vertical="top"/>
    </xf>
    <xf numFmtId="0" fontId="63" fillId="0" borderId="30" xfId="18" applyFont="1" applyFill="1" applyBorder="1" applyAlignment="1">
      <alignment horizontal="center" vertical="top"/>
    </xf>
    <xf numFmtId="0" fontId="60" fillId="0" borderId="25" xfId="18" applyFont="1" applyBorder="1" applyAlignment="1">
      <alignment horizontal="center" vertical="top"/>
    </xf>
    <xf numFmtId="0" fontId="60" fillId="0" borderId="30" xfId="18" applyFont="1" applyBorder="1" applyAlignment="1">
      <alignment horizontal="center" vertical="top"/>
    </xf>
    <xf numFmtId="0" fontId="63" fillId="0" borderId="30" xfId="18" applyFont="1" applyBorder="1" applyAlignment="1">
      <alignment horizontal="center" vertical="top"/>
    </xf>
    <xf numFmtId="0" fontId="60" fillId="0" borderId="35" xfId="18" applyFont="1" applyBorder="1" applyAlignment="1">
      <alignment horizontal="center" vertical="top"/>
    </xf>
    <xf numFmtId="0" fontId="63" fillId="0" borderId="0" xfId="18" applyFont="1" applyBorder="1" applyAlignment="1">
      <alignment horizontal="center" vertical="top"/>
    </xf>
    <xf numFmtId="0" fontId="63" fillId="0" borderId="25" xfId="18" applyFont="1" applyBorder="1" applyAlignment="1">
      <alignment horizontal="center" vertical="top"/>
    </xf>
    <xf numFmtId="0" fontId="63" fillId="0" borderId="39" xfId="18" applyFont="1" applyBorder="1" applyAlignment="1">
      <alignment horizontal="center"/>
    </xf>
    <xf numFmtId="0" fontId="63" fillId="0" borderId="30" xfId="18" applyFont="1" applyBorder="1" applyAlignment="1">
      <alignment horizontal="center"/>
    </xf>
    <xf numFmtId="0" fontId="63" fillId="0" borderId="48" xfId="18" applyFont="1" applyBorder="1" applyAlignment="1">
      <alignment horizontal="center" vertical="top"/>
    </xf>
    <xf numFmtId="0" fontId="60" fillId="0" borderId="30" xfId="18" applyFont="1" applyBorder="1" applyAlignment="1">
      <alignment horizontal="center" vertical="top" wrapText="1"/>
    </xf>
    <xf numFmtId="0" fontId="63" fillId="0" borderId="30" xfId="18" applyNumberFormat="1" applyFont="1" applyFill="1" applyBorder="1" applyAlignment="1">
      <alignment horizontal="left" vertical="top" wrapText="1"/>
    </xf>
    <xf numFmtId="0" fontId="63" fillId="0" borderId="30" xfId="18" applyNumberFormat="1" applyFont="1" applyFill="1" applyBorder="1" applyAlignment="1">
      <alignment vertical="top" wrapText="1"/>
    </xf>
    <xf numFmtId="0" fontId="63" fillId="0" borderId="30" xfId="18" applyNumberFormat="1" applyFont="1" applyBorder="1" applyAlignment="1">
      <alignment vertical="top" wrapText="1"/>
    </xf>
    <xf numFmtId="41" fontId="63" fillId="0" borderId="30" xfId="18" applyNumberFormat="1" applyFont="1" applyBorder="1" applyAlignment="1">
      <alignment vertical="top" wrapText="1"/>
    </xf>
    <xf numFmtId="0" fontId="63" fillId="0" borderId="30" xfId="18" applyNumberFormat="1" applyFont="1" applyBorder="1" applyAlignment="1">
      <alignment horizontal="left" vertical="top" wrapText="1"/>
    </xf>
    <xf numFmtId="0" fontId="63" fillId="0" borderId="39" xfId="18" applyNumberFormat="1" applyFont="1" applyBorder="1" applyAlignment="1">
      <alignment horizontal="left" vertical="top" wrapText="1"/>
    </xf>
    <xf numFmtId="0" fontId="63" fillId="0" borderId="35" xfId="18" applyNumberFormat="1" applyFont="1" applyBorder="1" applyAlignment="1">
      <alignment horizontal="left" vertical="top" wrapText="1"/>
    </xf>
    <xf numFmtId="0" fontId="63" fillId="0" borderId="39" xfId="18" applyNumberFormat="1" applyFont="1" applyBorder="1" applyAlignment="1">
      <alignment vertical="top" wrapText="1"/>
    </xf>
    <xf numFmtId="0" fontId="60" fillId="0" borderId="35" xfId="18" applyNumberFormat="1" applyFont="1" applyBorder="1" applyAlignment="1">
      <alignment vertical="top" wrapText="1"/>
    </xf>
    <xf numFmtId="0" fontId="63" fillId="0" borderId="25" xfId="18" applyNumberFormat="1" applyFont="1" applyBorder="1" applyAlignment="1">
      <alignment vertical="top" wrapText="1"/>
    </xf>
    <xf numFmtId="0" fontId="63" fillId="0" borderId="35" xfId="18" applyNumberFormat="1" applyFont="1" applyBorder="1" applyAlignment="1">
      <alignment vertical="top" wrapText="1"/>
    </xf>
    <xf numFmtId="0" fontId="63" fillId="0" borderId="48" xfId="18" applyNumberFormat="1" applyFont="1" applyBorder="1" applyAlignment="1">
      <alignment vertical="top" wrapText="1"/>
    </xf>
    <xf numFmtId="41" fontId="63" fillId="0" borderId="39" xfId="18" applyNumberFormat="1" applyFont="1" applyBorder="1" applyAlignment="1">
      <alignment vertical="top" wrapText="1"/>
    </xf>
    <xf numFmtId="43" fontId="60" fillId="4" borderId="7" xfId="18" applyNumberFormat="1" applyFont="1" applyFill="1" applyBorder="1" applyAlignment="1">
      <alignment horizontal="center" vertical="top" wrapText="1"/>
    </xf>
    <xf numFmtId="0" fontId="60" fillId="0" borderId="8" xfId="18" applyFont="1" applyBorder="1" applyAlignment="1">
      <alignment horizontal="center" vertical="top"/>
    </xf>
    <xf numFmtId="0" fontId="63" fillId="0" borderId="8" xfId="18" applyFont="1" applyBorder="1" applyAlignment="1">
      <alignment horizontal="left" vertical="top" wrapText="1"/>
    </xf>
    <xf numFmtId="0" fontId="63" fillId="0" borderId="8" xfId="18" applyNumberFormat="1" applyFont="1" applyBorder="1" applyAlignment="1">
      <alignment horizontal="left" wrapText="1"/>
    </xf>
    <xf numFmtId="1" fontId="60" fillId="0" borderId="72" xfId="18" applyNumberFormat="1" applyFont="1" applyBorder="1" applyAlignment="1">
      <alignment horizontal="center" vertical="top"/>
    </xf>
    <xf numFmtId="43" fontId="60" fillId="4" borderId="73" xfId="18" applyNumberFormat="1" applyFont="1" applyFill="1" applyBorder="1" applyAlignment="1">
      <alignment horizontal="center" vertical="top" wrapText="1"/>
    </xf>
    <xf numFmtId="164" fontId="63" fillId="0" borderId="73" xfId="7" applyNumberFormat="1" applyFont="1" applyFill="1" applyBorder="1" applyAlignment="1">
      <alignment horizontal="left" vertical="top" wrapText="1"/>
    </xf>
    <xf numFmtId="0" fontId="63" fillId="0" borderId="73" xfId="18" applyFont="1" applyBorder="1" applyAlignment="1">
      <alignment horizontal="center"/>
    </xf>
    <xf numFmtId="1" fontId="60" fillId="0" borderId="7" xfId="18" applyNumberFormat="1" applyFont="1" applyBorder="1" applyAlignment="1">
      <alignment horizontal="center" vertical="top"/>
    </xf>
    <xf numFmtId="0" fontId="60" fillId="0" borderId="78" xfId="18" applyFont="1" applyBorder="1" applyAlignment="1">
      <alignment horizontal="center" vertical="top"/>
    </xf>
    <xf numFmtId="0" fontId="63" fillId="0" borderId="39" xfId="18" applyFont="1" applyFill="1" applyBorder="1" applyAlignment="1">
      <alignment horizontal="center" vertical="top"/>
    </xf>
    <xf numFmtId="0" fontId="63" fillId="0" borderId="39" xfId="18" applyFont="1" applyFill="1" applyBorder="1" applyAlignment="1">
      <alignment horizontal="left" vertical="top"/>
    </xf>
    <xf numFmtId="0" fontId="63" fillId="0" borderId="39" xfId="18" applyNumberFormat="1" applyFont="1" applyFill="1" applyBorder="1" applyAlignment="1">
      <alignment horizontal="left" vertical="top" wrapText="1"/>
    </xf>
    <xf numFmtId="164" fontId="63" fillId="0" borderId="72" xfId="7" applyNumberFormat="1" applyFont="1" applyFill="1" applyBorder="1" applyAlignment="1">
      <alignment horizontal="left" vertical="top" wrapText="1"/>
    </xf>
    <xf numFmtId="0" fontId="30" fillId="0" borderId="7" xfId="22" applyFont="1" applyFill="1" applyBorder="1" applyAlignment="1">
      <alignment horizontal="center" vertical="center" wrapText="1"/>
    </xf>
    <xf numFmtId="0" fontId="30" fillId="0" borderId="7" xfId="21" applyFont="1" applyFill="1" applyBorder="1" applyAlignment="1">
      <alignment horizontal="center" vertical="center" wrapText="1"/>
    </xf>
    <xf numFmtId="0" fontId="30" fillId="0" borderId="7" xfId="22" applyFont="1" applyFill="1" applyBorder="1" applyAlignment="1">
      <alignment horizontal="center" vertical="center" wrapText="1"/>
    </xf>
    <xf numFmtId="0" fontId="69" fillId="0" borderId="28" xfId="15" applyFont="1" applyFill="1" applyBorder="1" applyAlignment="1">
      <alignment horizontal="center" wrapText="1"/>
    </xf>
    <xf numFmtId="0" fontId="69" fillId="0" borderId="27" xfId="15" applyFont="1" applyFill="1" applyBorder="1" applyAlignment="1">
      <alignment horizontal="center" wrapText="1"/>
    </xf>
    <xf numFmtId="0" fontId="30" fillId="0" borderId="7" xfId="21" applyFont="1" applyFill="1" applyBorder="1" applyAlignment="1">
      <alignment horizontal="center" vertical="center" wrapText="1"/>
    </xf>
    <xf numFmtId="41" fontId="27" fillId="8" borderId="1" xfId="7" applyFont="1" applyFill="1" applyBorder="1" applyAlignment="1">
      <alignment vertical="center"/>
    </xf>
    <xf numFmtId="0" fontId="30" fillId="0" borderId="7" xfId="21" applyFont="1" applyFill="1" applyBorder="1" applyAlignment="1">
      <alignment horizontal="center" vertical="center" wrapText="1"/>
    </xf>
    <xf numFmtId="0" fontId="63" fillId="0" borderId="15" xfId="18" applyFont="1" applyFill="1" applyBorder="1" applyAlignment="1">
      <alignment horizontal="center" vertical="top"/>
    </xf>
    <xf numFmtId="0" fontId="63" fillId="0" borderId="8" xfId="18" applyFont="1" applyFill="1" applyBorder="1" applyAlignment="1">
      <alignment horizontal="left" vertical="top"/>
    </xf>
    <xf numFmtId="0" fontId="63" fillId="0" borderId="8" xfId="18" applyNumberFormat="1" applyFont="1" applyFill="1" applyBorder="1" applyAlignment="1">
      <alignment horizontal="left" vertical="top" wrapText="1"/>
    </xf>
    <xf numFmtId="164" fontId="63" fillId="0" borderId="2" xfId="7" applyNumberFormat="1" applyFont="1" applyFill="1" applyBorder="1" applyAlignment="1">
      <alignment horizontal="left" vertical="top" wrapText="1"/>
    </xf>
    <xf numFmtId="0" fontId="60" fillId="0" borderId="2" xfId="18" applyFont="1" applyFill="1" applyBorder="1" applyAlignment="1">
      <alignment horizontal="center" vertical="top" wrapText="1"/>
    </xf>
    <xf numFmtId="0" fontId="60" fillId="0" borderId="80" xfId="18" applyFont="1" applyBorder="1" applyAlignment="1">
      <alignment horizontal="center" vertical="top"/>
    </xf>
    <xf numFmtId="164" fontId="63" fillId="0" borderId="81" xfId="7" applyNumberFormat="1" applyFont="1" applyFill="1" applyBorder="1" applyAlignment="1">
      <alignment vertical="top"/>
    </xf>
    <xf numFmtId="0" fontId="60" fillId="0" borderId="81" xfId="18" applyFont="1" applyBorder="1" applyAlignment="1">
      <alignment horizontal="center" vertical="top"/>
    </xf>
    <xf numFmtId="0" fontId="63" fillId="0" borderId="81" xfId="18" applyFont="1" applyFill="1" applyBorder="1" applyAlignment="1">
      <alignment horizontal="center" vertical="top"/>
    </xf>
    <xf numFmtId="0" fontId="63" fillId="0" borderId="80" xfId="18" applyFont="1" applyBorder="1" applyAlignment="1">
      <alignment horizontal="left" vertical="top"/>
    </xf>
    <xf numFmtId="0" fontId="63" fillId="0" borderId="81" xfId="18" applyFont="1" applyFill="1" applyBorder="1" applyAlignment="1">
      <alignment horizontal="center" vertical="top" wrapText="1"/>
    </xf>
    <xf numFmtId="0" fontId="63" fillId="0" borderId="8" xfId="18" applyFont="1" applyBorder="1" applyAlignment="1">
      <alignment horizontal="center" vertical="top"/>
    </xf>
    <xf numFmtId="0" fontId="63" fillId="0" borderId="8" xfId="18" applyFont="1" applyBorder="1" applyAlignment="1">
      <alignment horizontal="left" vertical="top"/>
    </xf>
    <xf numFmtId="0" fontId="63" fillId="0" borderId="80" xfId="18" applyNumberFormat="1" applyFont="1" applyBorder="1" applyAlignment="1">
      <alignment vertical="top" wrapText="1"/>
    </xf>
    <xf numFmtId="164" fontId="63" fillId="0" borderId="2" xfId="7" applyNumberFormat="1" applyFont="1" applyFill="1" applyBorder="1" applyAlignment="1">
      <alignment horizontal="left" vertical="top"/>
    </xf>
    <xf numFmtId="43" fontId="63" fillId="0" borderId="81" xfId="18" applyNumberFormat="1" applyFont="1" applyFill="1" applyBorder="1" applyAlignment="1">
      <alignment horizontal="center" vertical="top" wrapText="1"/>
    </xf>
    <xf numFmtId="0" fontId="63" fillId="0" borderId="2" xfId="18" applyFont="1" applyBorder="1" applyAlignment="1">
      <alignment horizontal="center"/>
    </xf>
    <xf numFmtId="0" fontId="63" fillId="0" borderId="80" xfId="18" applyFont="1" applyBorder="1" applyAlignment="1">
      <alignment horizontal="right" vertical="top"/>
    </xf>
    <xf numFmtId="41" fontId="63" fillId="0" borderId="80" xfId="18" applyNumberFormat="1" applyFont="1" applyBorder="1" applyAlignment="1">
      <alignment vertical="top" wrapText="1"/>
    </xf>
    <xf numFmtId="0" fontId="63" fillId="0" borderId="80" xfId="18" applyFont="1" applyBorder="1"/>
    <xf numFmtId="0" fontId="63" fillId="0" borderId="80" xfId="18" applyFont="1" applyBorder="1" applyAlignment="1">
      <alignment horizontal="center"/>
    </xf>
    <xf numFmtId="0" fontId="69" fillId="0" borderId="43" xfId="15" applyFont="1" applyFill="1" applyBorder="1" applyAlignment="1">
      <alignment horizontal="center" vertical="top" wrapText="1"/>
    </xf>
    <xf numFmtId="0" fontId="70" fillId="0" borderId="46" xfId="15" applyFont="1" applyFill="1" applyBorder="1" applyAlignment="1">
      <alignment horizontal="center" vertical="top" wrapText="1"/>
    </xf>
    <xf numFmtId="0" fontId="69" fillId="0" borderId="0" xfId="15" applyFont="1" applyFill="1" applyAlignment="1">
      <alignment horizontal="center" vertical="top" wrapText="1"/>
    </xf>
    <xf numFmtId="0" fontId="70" fillId="0" borderId="47" xfId="15" applyFont="1" applyFill="1" applyBorder="1" applyAlignment="1">
      <alignment horizontal="center" vertical="top" wrapText="1"/>
    </xf>
    <xf numFmtId="0" fontId="70" fillId="0" borderId="26" xfId="15" applyFont="1" applyFill="1" applyBorder="1" applyAlignment="1">
      <alignment horizontal="center" vertical="top" wrapText="1"/>
    </xf>
    <xf numFmtId="0" fontId="70" fillId="0" borderId="46" xfId="15" applyFont="1" applyFill="1" applyBorder="1" applyAlignment="1">
      <alignment vertical="top" wrapText="1"/>
    </xf>
    <xf numFmtId="0" fontId="70" fillId="0" borderId="46" xfId="15" applyFont="1" applyFill="1" applyBorder="1" applyAlignment="1">
      <alignment horizontal="left" vertical="top" wrapText="1"/>
    </xf>
    <xf numFmtId="0" fontId="69" fillId="0" borderId="31" xfId="15" applyFont="1" applyFill="1" applyBorder="1" applyAlignment="1">
      <alignment horizontal="center" vertical="top" wrapText="1"/>
    </xf>
    <xf numFmtId="0" fontId="70" fillId="0" borderId="47" xfId="15" applyFont="1" applyFill="1" applyBorder="1" applyAlignment="1">
      <alignment horizontal="left" vertical="top" wrapText="1"/>
    </xf>
    <xf numFmtId="0" fontId="56" fillId="0" borderId="35" xfId="15" applyFont="1" applyFill="1" applyBorder="1"/>
    <xf numFmtId="0" fontId="69" fillId="0" borderId="36" xfId="15" applyFont="1" applyFill="1" applyBorder="1" applyAlignment="1">
      <alignment horizontal="center" vertical="top" wrapText="1"/>
    </xf>
    <xf numFmtId="41" fontId="7" fillId="0" borderId="0" xfId="2" applyFont="1"/>
    <xf numFmtId="41" fontId="7" fillId="0" borderId="0" xfId="19" applyNumberFormat="1"/>
    <xf numFmtId="41" fontId="7" fillId="0" borderId="0" xfId="2" applyFont="1" applyFill="1"/>
    <xf numFmtId="41" fontId="7" fillId="0" borderId="0" xfId="19" applyNumberFormat="1" applyFill="1"/>
    <xf numFmtId="0" fontId="30" fillId="0" borderId="7" xfId="21" applyFont="1" applyFill="1" applyBorder="1" applyAlignment="1">
      <alignment horizontal="center" vertical="center" wrapText="1"/>
    </xf>
    <xf numFmtId="41" fontId="65" fillId="8" borderId="1" xfId="4" applyFont="1" applyFill="1" applyBorder="1" applyAlignment="1">
      <alignment horizontal="center" vertical="center"/>
    </xf>
    <xf numFmtId="41" fontId="28" fillId="10" borderId="1" xfId="2" applyFont="1" applyFill="1" applyBorder="1" applyAlignment="1">
      <alignment horizontal="center"/>
    </xf>
    <xf numFmtId="41" fontId="65" fillId="9" borderId="2" xfId="4" applyFont="1" applyFill="1" applyBorder="1" applyAlignment="1">
      <alignment horizontal="center" vertical="center"/>
    </xf>
    <xf numFmtId="41" fontId="65" fillId="9" borderId="1" xfId="4" applyFont="1" applyFill="1" applyBorder="1" applyAlignment="1">
      <alignment horizontal="center" vertical="center"/>
    </xf>
    <xf numFmtId="0" fontId="30" fillId="0" borderId="2" xfId="22" applyFont="1" applyFill="1" applyBorder="1" applyAlignment="1">
      <alignment horizontal="center" vertical="center" wrapText="1"/>
    </xf>
    <xf numFmtId="41" fontId="27" fillId="11" borderId="1" xfId="7" applyNumberFormat="1" applyFont="1" applyFill="1" applyBorder="1" applyAlignment="1">
      <alignment vertical="center"/>
    </xf>
    <xf numFmtId="41" fontId="27" fillId="11" borderId="1" xfId="7" applyFont="1" applyFill="1" applyBorder="1" applyAlignment="1">
      <alignment vertical="center"/>
    </xf>
    <xf numFmtId="165" fontId="28" fillId="12" borderId="1" xfId="13" applyNumberFormat="1" applyFont="1" applyFill="1" applyBorder="1" applyAlignment="1">
      <alignment horizontal="center"/>
    </xf>
    <xf numFmtId="165" fontId="28" fillId="12" borderId="2" xfId="13" applyNumberFormat="1" applyFont="1" applyFill="1" applyBorder="1" applyAlignment="1">
      <alignment horizontal="center"/>
    </xf>
    <xf numFmtId="0" fontId="79" fillId="0" borderId="12" xfId="19" applyFont="1" applyFill="1" applyBorder="1" applyAlignment="1">
      <alignment vertical="top" wrapText="1"/>
    </xf>
    <xf numFmtId="167" fontId="79" fillId="0" borderId="6" xfId="11" applyNumberFormat="1" applyFont="1" applyFill="1" applyBorder="1" applyAlignment="1">
      <alignment vertical="top" wrapText="1"/>
    </xf>
    <xf numFmtId="167" fontId="7" fillId="0" borderId="0" xfId="19" applyNumberFormat="1" applyFill="1" applyAlignment="1">
      <alignment vertical="top"/>
    </xf>
    <xf numFmtId="41" fontId="31" fillId="14" borderId="1" xfId="7" applyFont="1" applyFill="1" applyBorder="1" applyAlignment="1">
      <alignment vertical="center"/>
    </xf>
    <xf numFmtId="41" fontId="31" fillId="14" borderId="2" xfId="7" applyFont="1" applyFill="1" applyBorder="1" applyAlignment="1">
      <alignment vertical="center"/>
    </xf>
    <xf numFmtId="41" fontId="31" fillId="13" borderId="1" xfId="4" applyFont="1" applyFill="1" applyBorder="1" applyAlignment="1">
      <alignment horizontal="center" vertical="center"/>
    </xf>
    <xf numFmtId="41" fontId="31" fillId="13" borderId="2" xfId="4" applyFont="1" applyFill="1" applyBorder="1" applyAlignment="1">
      <alignment horizontal="center" vertical="center"/>
    </xf>
    <xf numFmtId="0" fontId="27" fillId="16" borderId="6" xfId="22" applyFont="1" applyFill="1" applyBorder="1" applyAlignment="1">
      <alignment horizontal="center"/>
    </xf>
    <xf numFmtId="0" fontId="31" fillId="16" borderId="1" xfId="23" applyFont="1" applyFill="1" applyBorder="1" applyAlignment="1">
      <alignment horizontal="left" vertical="center"/>
    </xf>
    <xf numFmtId="41" fontId="27" fillId="16" borderId="1" xfId="7" applyFont="1" applyFill="1" applyBorder="1" applyAlignment="1">
      <alignment vertical="center"/>
    </xf>
    <xf numFmtId="41" fontId="32" fillId="16" borderId="2" xfId="7" applyFont="1" applyFill="1" applyBorder="1" applyAlignment="1">
      <alignment horizontal="center" vertical="top"/>
    </xf>
    <xf numFmtId="165" fontId="28" fillId="16" borderId="1" xfId="13" applyNumberFormat="1" applyFont="1" applyFill="1" applyBorder="1" applyAlignment="1">
      <alignment horizontal="center"/>
    </xf>
    <xf numFmtId="41" fontId="28" fillId="16" borderId="1" xfId="2" applyFont="1" applyFill="1" applyBorder="1" applyAlignment="1">
      <alignment horizontal="center"/>
    </xf>
    <xf numFmtId="165" fontId="28" fillId="16" borderId="1" xfId="13" applyNumberFormat="1" applyFont="1" applyFill="1" applyBorder="1"/>
    <xf numFmtId="41" fontId="10" fillId="16" borderId="1" xfId="1" applyNumberFormat="1" applyFont="1" applyFill="1" applyBorder="1" applyAlignment="1">
      <alignment vertical="center" wrapText="1"/>
    </xf>
    <xf numFmtId="41" fontId="10" fillId="16" borderId="4" xfId="1" applyNumberFormat="1" applyFont="1" applyFill="1" applyBorder="1" applyAlignment="1">
      <alignment vertical="center"/>
    </xf>
    <xf numFmtId="41" fontId="10" fillId="16" borderId="1" xfId="2" applyFont="1" applyFill="1" applyBorder="1" applyAlignment="1">
      <alignment vertical="center" wrapText="1"/>
    </xf>
    <xf numFmtId="41" fontId="31" fillId="16" borderId="1" xfId="7" applyFont="1" applyFill="1" applyBorder="1" applyAlignment="1">
      <alignment vertical="center"/>
    </xf>
    <xf numFmtId="41" fontId="31" fillId="16" borderId="1" xfId="4" applyFont="1" applyFill="1" applyBorder="1" applyAlignment="1">
      <alignment horizontal="center" vertical="center"/>
    </xf>
    <xf numFmtId="41" fontId="28" fillId="16" borderId="1" xfId="22" applyNumberFormat="1" applyFill="1" applyBorder="1"/>
    <xf numFmtId="0" fontId="28" fillId="16" borderId="0" xfId="22" applyFill="1"/>
    <xf numFmtId="41" fontId="65" fillId="17" borderId="2" xfId="4" applyFont="1" applyFill="1" applyBorder="1" applyAlignment="1">
      <alignment horizontal="center" vertical="center"/>
    </xf>
    <xf numFmtId="41" fontId="65" fillId="17" borderId="1" xfId="4" applyFont="1" applyFill="1" applyBorder="1" applyAlignment="1">
      <alignment horizontal="center" vertical="center"/>
    </xf>
    <xf numFmtId="41" fontId="65" fillId="15" borderId="1" xfId="4" applyFont="1" applyFill="1" applyBorder="1" applyAlignment="1">
      <alignment horizontal="center" vertical="center"/>
    </xf>
    <xf numFmtId="41" fontId="65" fillId="18" borderId="1" xfId="4" applyFont="1" applyFill="1" applyBorder="1" applyAlignment="1">
      <alignment horizontal="center" vertical="center"/>
    </xf>
    <xf numFmtId="41" fontId="65" fillId="12" borderId="1" xfId="4" applyFont="1" applyFill="1" applyBorder="1" applyAlignment="1">
      <alignment horizontal="center" vertical="center"/>
    </xf>
    <xf numFmtId="41" fontId="65" fillId="19" borderId="1" xfId="4" applyFont="1" applyFill="1" applyBorder="1" applyAlignment="1">
      <alignment horizontal="center" vertical="center"/>
    </xf>
    <xf numFmtId="41" fontId="65" fillId="19" borderId="2" xfId="4" applyFont="1" applyFill="1" applyBorder="1" applyAlignment="1">
      <alignment horizontal="center" vertical="center"/>
    </xf>
    <xf numFmtId="41" fontId="65" fillId="12" borderId="2" xfId="4" applyFont="1" applyFill="1" applyBorder="1" applyAlignment="1">
      <alignment horizontal="center" vertical="center"/>
    </xf>
    <xf numFmtId="41" fontId="65" fillId="15" borderId="2" xfId="4" applyFont="1" applyFill="1" applyBorder="1" applyAlignment="1">
      <alignment horizontal="center" vertical="center"/>
    </xf>
    <xf numFmtId="0" fontId="60" fillId="0" borderId="6" xfId="18" applyFont="1" applyBorder="1" applyAlignment="1">
      <alignment horizontal="center" vertical="top"/>
    </xf>
    <xf numFmtId="0" fontId="60" fillId="0" borderId="39" xfId="18" applyFont="1" applyBorder="1" applyAlignment="1">
      <alignment horizontal="center" vertical="top"/>
    </xf>
    <xf numFmtId="0" fontId="63" fillId="0" borderId="70" xfId="18" applyFont="1" applyFill="1" applyBorder="1" applyAlignment="1">
      <alignment horizontal="center" vertical="top"/>
    </xf>
    <xf numFmtId="0" fontId="30" fillId="0" borderId="7" xfId="22" applyFont="1" applyFill="1" applyBorder="1" applyAlignment="1">
      <alignment horizontal="center" vertical="center" wrapText="1"/>
    </xf>
    <xf numFmtId="0" fontId="63" fillId="0" borderId="6" xfId="18" applyFont="1" applyBorder="1" applyAlignment="1">
      <alignment horizontal="center"/>
    </xf>
    <xf numFmtId="0" fontId="60" fillId="0" borderId="69" xfId="18" applyFont="1" applyBorder="1" applyAlignment="1">
      <alignment horizontal="center" vertical="top"/>
    </xf>
    <xf numFmtId="164" fontId="63" fillId="0" borderId="70" xfId="7" applyNumberFormat="1" applyFont="1" applyFill="1" applyBorder="1" applyAlignment="1">
      <alignment vertical="top"/>
    </xf>
    <xf numFmtId="1" fontId="60" fillId="0" borderId="6" xfId="18" applyNumberFormat="1" applyFont="1" applyBorder="1" applyAlignment="1">
      <alignment horizontal="center" vertical="top"/>
    </xf>
    <xf numFmtId="1" fontId="63" fillId="0" borderId="70" xfId="18" applyNumberFormat="1" applyFont="1" applyFill="1" applyBorder="1" applyAlignment="1">
      <alignment horizontal="center" vertical="top"/>
    </xf>
    <xf numFmtId="0" fontId="63" fillId="0" borderId="83" xfId="18" applyFont="1" applyBorder="1" applyAlignment="1">
      <alignment horizontal="center" vertical="top"/>
    </xf>
    <xf numFmtId="0" fontId="30" fillId="0" borderId="7" xfId="21" applyFont="1" applyFill="1" applyBorder="1" applyAlignment="1">
      <alignment horizontal="center" vertical="center" wrapText="1"/>
    </xf>
    <xf numFmtId="41" fontId="30" fillId="16" borderId="1" xfId="22" applyNumberFormat="1" applyFont="1" applyFill="1" applyBorder="1" applyAlignment="1">
      <alignment vertical="center"/>
    </xf>
    <xf numFmtId="41" fontId="30" fillId="16" borderId="1" xfId="22" applyNumberFormat="1" applyFont="1" applyFill="1" applyBorder="1"/>
    <xf numFmtId="0" fontId="78" fillId="0" borderId="0" xfId="19" applyFont="1" applyAlignment="1">
      <alignment vertical="top" wrapText="1"/>
    </xf>
    <xf numFmtId="0" fontId="27" fillId="20" borderId="1" xfId="22" applyFont="1" applyFill="1" applyBorder="1" applyAlignment="1">
      <alignment horizontal="center"/>
    </xf>
    <xf numFmtId="41" fontId="27" fillId="20" borderId="1" xfId="7" applyFont="1" applyFill="1" applyBorder="1" applyAlignment="1">
      <alignment vertical="center"/>
    </xf>
    <xf numFmtId="41" fontId="32" fillId="20" borderId="2" xfId="7" applyFont="1" applyFill="1" applyBorder="1" applyAlignment="1">
      <alignment horizontal="center" vertical="top"/>
    </xf>
    <xf numFmtId="165" fontId="28" fillId="20" borderId="1" xfId="13" applyNumberFormat="1" applyFont="1" applyFill="1" applyBorder="1" applyAlignment="1">
      <alignment horizontal="center"/>
    </xf>
    <xf numFmtId="41" fontId="28" fillId="20" borderId="1" xfId="2" applyFont="1" applyFill="1" applyBorder="1" applyAlignment="1">
      <alignment horizontal="center"/>
    </xf>
    <xf numFmtId="165" fontId="28" fillId="20" borderId="1" xfId="13" applyNumberFormat="1" applyFont="1" applyFill="1" applyBorder="1"/>
    <xf numFmtId="41" fontId="10" fillId="20" borderId="1" xfId="1" applyNumberFormat="1" applyFont="1" applyFill="1" applyBorder="1" applyAlignment="1">
      <alignment vertical="center" wrapText="1"/>
    </xf>
    <xf numFmtId="41" fontId="10" fillId="20" borderId="4" xfId="1" applyNumberFormat="1" applyFont="1" applyFill="1" applyBorder="1" applyAlignment="1">
      <alignment vertical="center" wrapText="1"/>
    </xf>
    <xf numFmtId="41" fontId="10" fillId="20" borderId="1" xfId="2" applyFont="1" applyFill="1" applyBorder="1" applyAlignment="1">
      <alignment vertical="center" wrapText="1"/>
    </xf>
    <xf numFmtId="41" fontId="31" fillId="20" borderId="1" xfId="7" applyFont="1" applyFill="1" applyBorder="1" applyAlignment="1">
      <alignment vertical="center"/>
    </xf>
    <xf numFmtId="41" fontId="31" fillId="20" borderId="1" xfId="4" applyFont="1" applyFill="1" applyBorder="1" applyAlignment="1">
      <alignment horizontal="center" vertical="center"/>
    </xf>
    <xf numFmtId="41" fontId="28" fillId="20" borderId="1" xfId="22" applyNumberFormat="1" applyFill="1" applyBorder="1"/>
    <xf numFmtId="0" fontId="28" fillId="20" borderId="0" xfId="22" applyFill="1"/>
    <xf numFmtId="0" fontId="31" fillId="20" borderId="1" xfId="23" applyFont="1" applyFill="1" applyBorder="1" applyAlignment="1">
      <alignment horizontal="left" vertical="center"/>
    </xf>
    <xf numFmtId="0" fontId="31" fillId="2" borderId="1" xfId="24" applyFont="1" applyFill="1" applyBorder="1" applyAlignment="1">
      <alignment vertical="center"/>
    </xf>
    <xf numFmtId="43" fontId="69" fillId="0" borderId="41" xfId="18" applyNumberFormat="1" applyFont="1" applyFill="1" applyBorder="1" applyAlignment="1">
      <alignment vertical="top" wrapText="1"/>
    </xf>
    <xf numFmtId="43" fontId="69" fillId="0" borderId="32" xfId="18" applyNumberFormat="1" applyFont="1" applyFill="1" applyBorder="1" applyAlignment="1">
      <alignment vertical="top" wrapText="1"/>
    </xf>
    <xf numFmtId="0" fontId="69" fillId="0" borderId="32" xfId="18" applyFont="1" applyFill="1" applyBorder="1" applyAlignment="1">
      <alignment vertical="top" wrapText="1"/>
    </xf>
    <xf numFmtId="0" fontId="69" fillId="0" borderId="33" xfId="18" applyFont="1" applyFill="1" applyBorder="1" applyAlignment="1">
      <alignment horizontal="center" vertical="top" wrapText="1"/>
    </xf>
    <xf numFmtId="0" fontId="30" fillId="0" borderId="2" xfId="22" applyFont="1" applyFill="1" applyBorder="1" applyAlignment="1">
      <alignment horizontal="center" vertical="center" wrapText="1"/>
    </xf>
    <xf numFmtId="0" fontId="30" fillId="0" borderId="2" xfId="22" applyFont="1" applyFill="1" applyBorder="1" applyAlignment="1">
      <alignment horizontal="center" vertical="center"/>
    </xf>
    <xf numFmtId="0" fontId="30" fillId="0" borderId="7" xfId="21" applyFont="1" applyFill="1" applyBorder="1" applyAlignment="1">
      <alignment horizontal="center" vertical="center" wrapText="1"/>
    </xf>
    <xf numFmtId="0" fontId="30" fillId="0" borderId="3" xfId="21" applyFont="1" applyFill="1" applyBorder="1" applyAlignment="1">
      <alignment horizontal="center" vertical="center" wrapText="1"/>
    </xf>
    <xf numFmtId="0" fontId="30" fillId="0" borderId="4" xfId="21" applyFont="1" applyFill="1" applyBorder="1" applyAlignment="1">
      <alignment horizontal="center" vertical="center" wrapText="1"/>
    </xf>
    <xf numFmtId="167" fontId="72" fillId="0" borderId="0" xfId="15" applyNumberFormat="1" applyFont="1" applyFill="1"/>
    <xf numFmtId="164" fontId="87" fillId="0" borderId="0" xfId="7" applyNumberFormat="1" applyFont="1"/>
    <xf numFmtId="164" fontId="88" fillId="0" borderId="0" xfId="7" applyNumberFormat="1" applyFont="1"/>
    <xf numFmtId="41" fontId="4" fillId="0" borderId="0" xfId="26" applyNumberFormat="1" applyAlignment="1">
      <alignment vertical="center"/>
    </xf>
    <xf numFmtId="41" fontId="31" fillId="2" borderId="1" xfId="23" applyNumberFormat="1" applyFont="1" applyFill="1" applyBorder="1" applyAlignment="1">
      <alignment horizontal="center" vertical="center"/>
    </xf>
    <xf numFmtId="41" fontId="31" fillId="2" borderId="2" xfId="23" applyNumberFormat="1" applyFont="1" applyFill="1" applyBorder="1" applyAlignment="1">
      <alignment horizontal="center" vertical="center"/>
    </xf>
    <xf numFmtId="41" fontId="65" fillId="22" borderId="1" xfId="4" applyFont="1" applyFill="1" applyBorder="1" applyAlignment="1">
      <alignment horizontal="center" vertical="center"/>
    </xf>
    <xf numFmtId="41" fontId="65" fillId="22" borderId="2" xfId="4" applyFont="1" applyFill="1" applyBorder="1" applyAlignment="1">
      <alignment horizontal="center" vertical="center"/>
    </xf>
    <xf numFmtId="0" fontId="31" fillId="21" borderId="1" xfId="23" applyFont="1" applyFill="1" applyBorder="1" applyAlignment="1">
      <alignment horizontal="left" vertical="center"/>
    </xf>
    <xf numFmtId="0" fontId="30" fillId="0" borderId="2" xfId="22" applyFont="1" applyFill="1" applyBorder="1" applyAlignment="1">
      <alignment horizontal="center" vertical="center" wrapText="1"/>
    </xf>
    <xf numFmtId="0" fontId="30" fillId="0" borderId="2" xfId="22" applyFont="1" applyFill="1" applyBorder="1" applyAlignment="1">
      <alignment horizontal="center" vertical="center"/>
    </xf>
    <xf numFmtId="0" fontId="30" fillId="0" borderId="3" xfId="22" applyFont="1" applyFill="1" applyBorder="1" applyAlignment="1">
      <alignment horizontal="center" vertical="center" wrapText="1"/>
    </xf>
    <xf numFmtId="0" fontId="30" fillId="0" borderId="5" xfId="22" applyFont="1" applyFill="1" applyBorder="1" applyAlignment="1">
      <alignment horizontal="center" vertical="center" wrapText="1"/>
    </xf>
    <xf numFmtId="0" fontId="30" fillId="0" borderId="4" xfId="22" applyFont="1" applyFill="1" applyBorder="1" applyAlignment="1">
      <alignment horizontal="center" vertical="center" wrapText="1"/>
    </xf>
    <xf numFmtId="0" fontId="30" fillId="0" borderId="3" xfId="21" applyFont="1" applyFill="1" applyBorder="1" applyAlignment="1">
      <alignment horizontal="center" vertical="center" wrapText="1"/>
    </xf>
    <xf numFmtId="0" fontId="30" fillId="0" borderId="4" xfId="21" applyFont="1" applyFill="1" applyBorder="1" applyAlignment="1">
      <alignment horizontal="center" vertical="center" wrapText="1"/>
    </xf>
    <xf numFmtId="1" fontId="30" fillId="0" borderId="3" xfId="22" applyNumberFormat="1" applyFont="1" applyFill="1" applyBorder="1" applyAlignment="1">
      <alignment horizontal="center" vertical="center" wrapText="1"/>
    </xf>
    <xf numFmtId="1" fontId="30" fillId="0" borderId="5" xfId="22" applyNumberFormat="1" applyFont="1" applyFill="1" applyBorder="1" applyAlignment="1">
      <alignment horizontal="center" vertical="center" wrapText="1"/>
    </xf>
    <xf numFmtId="1" fontId="30" fillId="0" borderId="4" xfId="22" applyNumberFormat="1" applyFont="1" applyFill="1" applyBorder="1" applyAlignment="1">
      <alignment horizontal="center" vertical="center" wrapText="1"/>
    </xf>
    <xf numFmtId="41" fontId="31" fillId="0" borderId="1" xfId="4" applyFont="1" applyFill="1" applyBorder="1" applyAlignment="1">
      <alignment horizontal="right" vertical="center"/>
    </xf>
    <xf numFmtId="167" fontId="69" fillId="0" borderId="32" xfId="9" applyNumberFormat="1" applyFont="1" applyFill="1" applyBorder="1" applyAlignment="1">
      <alignment vertical="top" wrapText="1"/>
    </xf>
    <xf numFmtId="0" fontId="72" fillId="0" borderId="0" xfId="15" applyFont="1" applyFill="1" applyAlignment="1">
      <alignment horizontal="center"/>
    </xf>
    <xf numFmtId="0" fontId="72" fillId="0" borderId="0" xfId="15" applyFont="1" applyFill="1"/>
    <xf numFmtId="0" fontId="72" fillId="0" borderId="0" xfId="15" applyFont="1" applyFill="1" applyAlignment="1">
      <alignment horizontal="center" wrapText="1"/>
    </xf>
    <xf numFmtId="0" fontId="87" fillId="0" borderId="0" xfId="15" applyFont="1" applyFill="1"/>
    <xf numFmtId="0" fontId="72" fillId="0" borderId="0" xfId="15" applyFont="1" applyFill="1" applyAlignment="1">
      <alignment horizontal="center" vertical="top" wrapText="1"/>
    </xf>
    <xf numFmtId="0" fontId="87" fillId="0" borderId="0" xfId="15" applyFont="1"/>
    <xf numFmtId="0" fontId="72" fillId="23" borderId="0" xfId="15" applyFont="1" applyFill="1" applyAlignment="1">
      <alignment horizontal="center"/>
    </xf>
    <xf numFmtId="0" fontId="72" fillId="23" borderId="0" xfId="15" applyFont="1" applyFill="1"/>
    <xf numFmtId="0" fontId="72" fillId="23" borderId="0" xfId="15" applyFont="1" applyFill="1" applyAlignment="1">
      <alignment horizontal="center" wrapText="1"/>
    </xf>
    <xf numFmtId="0" fontId="87" fillId="23" borderId="0" xfId="15" applyFont="1" applyFill="1"/>
    <xf numFmtId="0" fontId="72" fillId="23" borderId="0" xfId="15" applyFont="1" applyFill="1" applyAlignment="1">
      <alignment horizontal="center" vertical="top" wrapText="1"/>
    </xf>
    <xf numFmtId="0" fontId="72" fillId="24" borderId="0" xfId="15" applyFont="1" applyFill="1" applyAlignment="1">
      <alignment horizontal="center"/>
    </xf>
    <xf numFmtId="0" fontId="72" fillId="24" borderId="0" xfId="15" applyFont="1" applyFill="1"/>
    <xf numFmtId="41" fontId="72" fillId="24" borderId="0" xfId="25" applyFont="1" applyFill="1"/>
    <xf numFmtId="0" fontId="72" fillId="24" borderId="0" xfId="15" applyFont="1" applyFill="1" applyAlignment="1">
      <alignment horizontal="center" wrapText="1"/>
    </xf>
    <xf numFmtId="0" fontId="87" fillId="24" borderId="0" xfId="15" applyFont="1" applyFill="1"/>
    <xf numFmtId="0" fontId="72" fillId="24" borderId="0" xfId="15" applyFont="1" applyFill="1" applyAlignment="1">
      <alignment horizontal="center" vertical="top" wrapText="1"/>
    </xf>
    <xf numFmtId="164" fontId="72" fillId="24" borderId="0" xfId="15" applyNumberFormat="1" applyFont="1" applyFill="1"/>
    <xf numFmtId="41" fontId="72" fillId="24" borderId="0" xfId="15" applyNumberFormat="1" applyFont="1" applyFill="1" applyAlignment="1">
      <alignment horizontal="center" wrapText="1"/>
    </xf>
    <xf numFmtId="41" fontId="72" fillId="24" borderId="0" xfId="15" applyNumberFormat="1" applyFont="1" applyFill="1" applyAlignment="1">
      <alignment horizontal="center" vertical="top" wrapText="1"/>
    </xf>
    <xf numFmtId="167" fontId="72" fillId="24" borderId="0" xfId="15" applyNumberFormat="1" applyFont="1" applyFill="1"/>
    <xf numFmtId="41" fontId="72" fillId="24" borderId="0" xfId="15" applyNumberFormat="1" applyFont="1" applyFill="1"/>
    <xf numFmtId="0" fontId="56" fillId="25" borderId="0" xfId="15" applyFont="1" applyFill="1"/>
    <xf numFmtId="0" fontId="59" fillId="25" borderId="0" xfId="15" applyFont="1" applyFill="1"/>
    <xf numFmtId="41" fontId="57" fillId="25" borderId="0" xfId="15" applyNumberFormat="1" applyFont="1" applyFill="1" applyAlignment="1">
      <alignment vertical="center"/>
    </xf>
    <xf numFmtId="0" fontId="57" fillId="25" borderId="0" xfId="15" applyFont="1" applyFill="1" applyAlignment="1">
      <alignment vertical="center"/>
    </xf>
    <xf numFmtId="167" fontId="57" fillId="25" borderId="0" xfId="15" applyNumberFormat="1" applyFont="1" applyFill="1" applyAlignment="1">
      <alignment vertical="center"/>
    </xf>
    <xf numFmtId="167" fontId="56" fillId="25" borderId="0" xfId="15" applyNumberFormat="1" applyFont="1" applyFill="1" applyAlignment="1">
      <alignment vertical="center"/>
    </xf>
    <xf numFmtId="0" fontId="56" fillId="25" borderId="0" xfId="15" applyFont="1" applyFill="1" applyAlignment="1">
      <alignment vertical="center"/>
    </xf>
    <xf numFmtId="41" fontId="57" fillId="25" borderId="0" xfId="15" applyNumberFormat="1" applyFont="1" applyFill="1"/>
    <xf numFmtId="0" fontId="57" fillId="25" borderId="0" xfId="15" applyFont="1" applyFill="1"/>
    <xf numFmtId="0" fontId="56" fillId="25" borderId="0" xfId="15" applyFont="1" applyFill="1" applyBorder="1"/>
    <xf numFmtId="41" fontId="57" fillId="25" borderId="0" xfId="15" applyNumberFormat="1" applyFont="1" applyFill="1" applyAlignment="1">
      <alignment horizontal="left" vertical="center"/>
    </xf>
    <xf numFmtId="0" fontId="57" fillId="25" borderId="0" xfId="15" applyFont="1" applyFill="1" applyAlignment="1">
      <alignment horizontal="left" vertical="center"/>
    </xf>
    <xf numFmtId="0" fontId="56" fillId="25" borderId="48" xfId="15" applyFont="1" applyFill="1" applyBorder="1"/>
    <xf numFmtId="0" fontId="69" fillId="25" borderId="28" xfId="15" applyFont="1" applyFill="1" applyBorder="1" applyAlignment="1">
      <alignment horizontal="center" vertical="top" wrapText="1"/>
    </xf>
    <xf numFmtId="41" fontId="57" fillId="25" borderId="17" xfId="15" applyNumberFormat="1" applyFont="1" applyFill="1" applyBorder="1" applyAlignment="1">
      <alignment horizontal="left" vertical="center"/>
    </xf>
    <xf numFmtId="0" fontId="57" fillId="25" borderId="17" xfId="15" applyFont="1" applyFill="1" applyBorder="1" applyAlignment="1">
      <alignment horizontal="left" vertical="center"/>
    </xf>
    <xf numFmtId="0" fontId="56" fillId="25" borderId="0" xfId="15" applyFont="1" applyFill="1" applyAlignment="1">
      <alignment vertical="top"/>
    </xf>
    <xf numFmtId="41" fontId="56" fillId="25" borderId="0" xfId="15" applyNumberFormat="1" applyFont="1" applyFill="1"/>
    <xf numFmtId="0" fontId="87" fillId="25" borderId="0" xfId="15" applyFont="1" applyFill="1"/>
    <xf numFmtId="0" fontId="72" fillId="25" borderId="0" xfId="15" applyFont="1" applyFill="1" applyAlignment="1">
      <alignment horizontal="center"/>
    </xf>
    <xf numFmtId="0" fontId="69" fillId="0" borderId="31" xfId="15" applyFont="1" applyFill="1" applyBorder="1" applyAlignment="1">
      <alignment vertical="top" wrapText="1"/>
    </xf>
    <xf numFmtId="0" fontId="69" fillId="0" borderId="46" xfId="15" applyFont="1" applyFill="1" applyBorder="1" applyAlignment="1">
      <alignment vertical="top" wrapText="1"/>
    </xf>
    <xf numFmtId="0" fontId="69" fillId="0" borderId="36" xfId="15" applyFont="1" applyFill="1" applyBorder="1" applyAlignment="1">
      <alignment vertical="top" wrapText="1"/>
    </xf>
    <xf numFmtId="0" fontId="69" fillId="0" borderId="47" xfId="15" applyFont="1" applyFill="1" applyBorder="1" applyAlignment="1">
      <alignment horizontal="left" vertical="top" wrapText="1"/>
    </xf>
    <xf numFmtId="0" fontId="30" fillId="0" borderId="1" xfId="22" applyFont="1" applyFill="1" applyBorder="1" applyAlignment="1">
      <alignment horizontal="center" vertical="center"/>
    </xf>
    <xf numFmtId="0" fontId="28" fillId="26" borderId="0" xfId="22" applyFill="1"/>
    <xf numFmtId="41" fontId="27" fillId="0" borderId="1" xfId="7" applyFont="1" applyFill="1" applyBorder="1" applyAlignment="1">
      <alignment vertical="top"/>
    </xf>
    <xf numFmtId="0" fontId="27" fillId="0" borderId="1" xfId="22" applyFont="1" applyFill="1" applyBorder="1" applyAlignment="1">
      <alignment horizontal="center" vertical="top"/>
    </xf>
    <xf numFmtId="41" fontId="10" fillId="20" borderId="1" xfId="1" applyNumberFormat="1" applyFont="1" applyFill="1" applyBorder="1" applyAlignment="1">
      <alignment horizontal="center" vertical="top" wrapText="1"/>
    </xf>
    <xf numFmtId="0" fontId="27" fillId="2" borderId="1" xfId="22" applyFont="1" applyFill="1" applyBorder="1" applyAlignment="1">
      <alignment horizontal="center" vertical="top"/>
    </xf>
    <xf numFmtId="0" fontId="27" fillId="0" borderId="2" xfId="22" applyFont="1" applyFill="1" applyBorder="1" applyAlignment="1">
      <alignment horizontal="center" vertical="top"/>
    </xf>
    <xf numFmtId="0" fontId="31" fillId="0" borderId="2" xfId="23" applyFont="1" applyFill="1" applyBorder="1" applyAlignment="1">
      <alignment horizontal="left" vertical="top"/>
    </xf>
    <xf numFmtId="0" fontId="27" fillId="0" borderId="7" xfId="22" applyFont="1" applyFill="1" applyBorder="1" applyAlignment="1">
      <alignment horizontal="center" vertical="top"/>
    </xf>
    <xf numFmtId="0" fontId="27" fillId="2" borderId="6" xfId="22" applyFont="1" applyFill="1" applyBorder="1" applyAlignment="1">
      <alignment horizontal="center" vertical="top"/>
    </xf>
    <xf numFmtId="0" fontId="27" fillId="20" borderId="1" xfId="22" applyFont="1" applyFill="1" applyBorder="1" applyAlignment="1">
      <alignment horizontal="center" vertical="top"/>
    </xf>
    <xf numFmtId="0" fontId="31" fillId="20" borderId="1" xfId="23" applyFont="1" applyFill="1" applyBorder="1" applyAlignment="1">
      <alignment horizontal="left" vertical="top"/>
    </xf>
    <xf numFmtId="0" fontId="27" fillId="20" borderId="7" xfId="22" applyFont="1" applyFill="1" applyBorder="1" applyAlignment="1">
      <alignment horizontal="center" vertical="top"/>
    </xf>
    <xf numFmtId="0" fontId="27" fillId="2" borderId="2" xfId="22" applyFont="1" applyFill="1" applyBorder="1" applyAlignment="1">
      <alignment horizontal="center" vertical="top"/>
    </xf>
    <xf numFmtId="0" fontId="31" fillId="2" borderId="2" xfId="23" applyFont="1" applyFill="1" applyBorder="1" applyAlignment="1">
      <alignment horizontal="left" vertical="top"/>
    </xf>
    <xf numFmtId="0" fontId="27" fillId="0" borderId="6" xfId="22" applyFont="1" applyFill="1" applyBorder="1" applyAlignment="1">
      <alignment horizontal="center" vertical="top"/>
    </xf>
    <xf numFmtId="41" fontId="10" fillId="2" borderId="1" xfId="1" applyNumberFormat="1" applyFont="1" applyFill="1" applyBorder="1" applyAlignment="1">
      <alignment horizontal="center" vertical="top" wrapText="1"/>
    </xf>
    <xf numFmtId="41" fontId="10" fillId="0" borderId="2" xfId="1" applyNumberFormat="1" applyFont="1" applyFill="1" applyBorder="1" applyAlignment="1">
      <alignment horizontal="center" vertical="top" wrapText="1"/>
    </xf>
    <xf numFmtId="41" fontId="10" fillId="0" borderId="1" xfId="1" applyNumberFormat="1" applyFont="1" applyFill="1" applyBorder="1" applyAlignment="1">
      <alignment horizontal="center" vertical="top" wrapText="1"/>
    </xf>
    <xf numFmtId="41" fontId="68" fillId="2" borderId="1" xfId="1" applyNumberFormat="1" applyFont="1" applyFill="1" applyBorder="1" applyAlignment="1">
      <alignment horizontal="center" vertical="top" wrapText="1"/>
    </xf>
    <xf numFmtId="41" fontId="66" fillId="0" borderId="1" xfId="1" applyNumberFormat="1" applyFont="1" applyFill="1" applyBorder="1" applyAlignment="1">
      <alignment horizontal="center" vertical="top" wrapText="1"/>
    </xf>
    <xf numFmtId="41" fontId="10" fillId="2" borderId="2" xfId="1" applyNumberFormat="1" applyFont="1" applyFill="1" applyBorder="1" applyAlignment="1">
      <alignment horizontal="center" vertical="top" wrapText="1"/>
    </xf>
    <xf numFmtId="41" fontId="67" fillId="0" borderId="1" xfId="1" applyNumberFormat="1" applyFont="1" applyFill="1" applyBorder="1" applyAlignment="1">
      <alignment horizontal="center" vertical="top" wrapText="1"/>
    </xf>
    <xf numFmtId="41" fontId="67" fillId="0" borderId="1" xfId="1" applyNumberFormat="1" applyFont="1" applyFill="1" applyBorder="1" applyAlignment="1">
      <alignment horizontal="center" vertical="top"/>
    </xf>
    <xf numFmtId="41" fontId="67" fillId="0" borderId="2" xfId="1" applyNumberFormat="1" applyFont="1" applyFill="1" applyBorder="1" applyAlignment="1">
      <alignment horizontal="center" vertical="top"/>
    </xf>
    <xf numFmtId="41" fontId="9" fillId="0" borderId="1" xfId="1" applyNumberFormat="1" applyFont="1" applyFill="1" applyBorder="1" applyAlignment="1">
      <alignment horizontal="center" vertical="top" wrapText="1"/>
    </xf>
    <xf numFmtId="0" fontId="28" fillId="9" borderId="0" xfId="22" applyFill="1"/>
    <xf numFmtId="0" fontId="30" fillId="0" borderId="1" xfId="22" applyFont="1" applyFill="1" applyBorder="1" applyAlignment="1">
      <alignment horizontal="center" vertical="top"/>
    </xf>
    <xf numFmtId="0" fontId="30" fillId="0" borderId="0" xfId="22" applyFont="1" applyFill="1" applyAlignment="1">
      <alignment horizontal="center"/>
    </xf>
    <xf numFmtId="0" fontId="30" fillId="2" borderId="1" xfId="22" applyFont="1" applyFill="1" applyBorder="1" applyAlignment="1">
      <alignment horizontal="center" vertical="top"/>
    </xf>
    <xf numFmtId="0" fontId="30" fillId="0" borderId="2" xfId="22" applyFont="1" applyFill="1" applyBorder="1" applyAlignment="1">
      <alignment horizontal="center" vertical="top"/>
    </xf>
    <xf numFmtId="0" fontId="30" fillId="0" borderId="7" xfId="22" applyFont="1" applyFill="1" applyBorder="1" applyAlignment="1">
      <alignment horizontal="center" vertical="top"/>
    </xf>
    <xf numFmtId="0" fontId="30" fillId="2" borderId="6" xfId="22" applyFont="1" applyFill="1" applyBorder="1" applyAlignment="1">
      <alignment horizontal="center" vertical="top"/>
    </xf>
    <xf numFmtId="0" fontId="30" fillId="20" borderId="1" xfId="22" applyFont="1" applyFill="1" applyBorder="1" applyAlignment="1">
      <alignment horizontal="center" vertical="top"/>
    </xf>
    <xf numFmtId="0" fontId="30" fillId="20" borderId="7" xfId="22" applyFont="1" applyFill="1" applyBorder="1" applyAlignment="1">
      <alignment horizontal="center" vertical="top"/>
    </xf>
    <xf numFmtId="0" fontId="30" fillId="2" borderId="2" xfId="22" applyFont="1" applyFill="1" applyBorder="1" applyAlignment="1">
      <alignment horizontal="center" vertical="top"/>
    </xf>
    <xf numFmtId="0" fontId="30" fillId="0" borderId="6" xfId="22" applyFont="1" applyFill="1" applyBorder="1" applyAlignment="1">
      <alignment horizontal="center" vertical="top"/>
    </xf>
    <xf numFmtId="0" fontId="34" fillId="0" borderId="0" xfId="22" applyFont="1" applyFill="1" applyAlignment="1">
      <alignment horizontal="center" vertical="top"/>
    </xf>
    <xf numFmtId="0" fontId="30" fillId="20" borderId="6" xfId="22" applyFont="1" applyFill="1" applyBorder="1" applyAlignment="1">
      <alignment horizontal="center" vertical="top"/>
    </xf>
    <xf numFmtId="0" fontId="27" fillId="20" borderId="2" xfId="22" applyFont="1" applyFill="1" applyBorder="1" applyAlignment="1">
      <alignment horizontal="center" vertical="top"/>
    </xf>
    <xf numFmtId="0" fontId="31" fillId="20" borderId="2" xfId="23" applyFont="1" applyFill="1" applyBorder="1" applyAlignment="1">
      <alignment horizontal="left" vertical="top"/>
    </xf>
    <xf numFmtId="0" fontId="69" fillId="0" borderId="26" xfId="15" applyFont="1" applyFill="1" applyBorder="1" applyAlignment="1">
      <alignment vertical="top" wrapText="1"/>
    </xf>
    <xf numFmtId="0" fontId="69" fillId="0" borderId="37" xfId="15" applyFont="1" applyFill="1" applyBorder="1" applyAlignment="1">
      <alignment vertical="top" wrapText="1"/>
    </xf>
    <xf numFmtId="0" fontId="70" fillId="0" borderId="16" xfId="15" applyFont="1" applyFill="1" applyBorder="1" applyAlignment="1">
      <alignment horizontal="center" vertical="center"/>
    </xf>
    <xf numFmtId="0" fontId="79" fillId="0" borderId="0" xfId="18" applyFont="1" applyFill="1" applyAlignment="1">
      <alignment horizontal="center" vertical="top"/>
    </xf>
    <xf numFmtId="0" fontId="63" fillId="0" borderId="70" xfId="18" applyFont="1" applyFill="1" applyBorder="1" applyAlignment="1">
      <alignment horizontal="center" vertical="top" wrapText="1"/>
    </xf>
    <xf numFmtId="0" fontId="63" fillId="0" borderId="75" xfId="18" applyFont="1" applyFill="1" applyBorder="1" applyAlignment="1">
      <alignment horizontal="center" vertical="top" wrapText="1"/>
    </xf>
    <xf numFmtId="0" fontId="63" fillId="0" borderId="39" xfId="18" applyFont="1" applyBorder="1" applyAlignment="1">
      <alignment horizontal="center" vertical="top"/>
    </xf>
    <xf numFmtId="0" fontId="63" fillId="0" borderId="72" xfId="18" applyFont="1" applyFill="1" applyBorder="1" applyAlignment="1">
      <alignment vertical="top" wrapText="1"/>
    </xf>
    <xf numFmtId="0" fontId="63" fillId="19" borderId="73" xfId="18" applyFont="1" applyFill="1" applyBorder="1" applyAlignment="1">
      <alignment horizontal="center" vertical="top"/>
    </xf>
    <xf numFmtId="0" fontId="60" fillId="0" borderId="7" xfId="18" applyFont="1" applyFill="1" applyBorder="1" applyAlignment="1">
      <alignment horizontal="center" vertical="center"/>
    </xf>
    <xf numFmtId="41" fontId="56" fillId="0" borderId="0" xfId="18" applyNumberFormat="1" applyFont="1" applyFill="1" applyAlignment="1">
      <alignment vertical="center"/>
    </xf>
    <xf numFmtId="0" fontId="56" fillId="0" borderId="0" xfId="18" applyFont="1" applyFill="1" applyAlignment="1">
      <alignment vertical="center"/>
    </xf>
    <xf numFmtId="41" fontId="57" fillId="19" borderId="0" xfId="18" applyNumberFormat="1" applyFont="1" applyFill="1" applyAlignment="1">
      <alignment vertical="center"/>
    </xf>
    <xf numFmtId="0" fontId="57" fillId="19" borderId="0" xfId="18" applyFont="1" applyFill="1" applyAlignment="1">
      <alignment vertical="center"/>
    </xf>
    <xf numFmtId="0" fontId="60" fillId="0" borderId="30" xfId="18" applyFont="1" applyBorder="1" applyAlignment="1">
      <alignment horizontal="left" vertical="top" wrapText="1"/>
    </xf>
    <xf numFmtId="0" fontId="63" fillId="0" borderId="30" xfId="18" applyFont="1" applyBorder="1" applyAlignment="1">
      <alignment horizontal="left" vertical="top" wrapText="1"/>
    </xf>
    <xf numFmtId="41" fontId="63" fillId="0" borderId="30" xfId="18" applyNumberFormat="1" applyFont="1" applyBorder="1" applyAlignment="1">
      <alignment horizontal="left" vertical="top" wrapText="1"/>
    </xf>
    <xf numFmtId="0" fontId="63" fillId="0" borderId="72" xfId="18" applyFont="1" applyFill="1" applyBorder="1" applyAlignment="1">
      <alignment horizontal="center" vertical="top" wrapText="1"/>
    </xf>
    <xf numFmtId="0" fontId="63" fillId="0" borderId="73" xfId="18" applyFont="1" applyFill="1" applyBorder="1" applyAlignment="1">
      <alignment horizontal="center" vertical="top" wrapText="1"/>
    </xf>
    <xf numFmtId="43" fontId="63" fillId="0" borderId="72" xfId="18" applyNumberFormat="1" applyFont="1" applyFill="1" applyBorder="1" applyAlignment="1">
      <alignment horizontal="center" vertical="top" wrapText="1"/>
    </xf>
    <xf numFmtId="43" fontId="63" fillId="0" borderId="73" xfId="18" applyNumberFormat="1" applyFont="1" applyFill="1" applyBorder="1" applyAlignment="1">
      <alignment horizontal="center" vertical="top" wrapText="1"/>
    </xf>
    <xf numFmtId="0" fontId="63" fillId="0" borderId="2" xfId="18" applyFont="1" applyFill="1" applyBorder="1" applyAlignment="1">
      <alignment horizontal="center" vertical="top" wrapText="1"/>
    </xf>
    <xf numFmtId="0" fontId="63" fillId="0" borderId="7" xfId="18" applyFont="1" applyFill="1" applyBorder="1" applyAlignment="1">
      <alignment horizontal="center" vertical="top" wrapText="1"/>
    </xf>
    <xf numFmtId="0" fontId="58" fillId="0" borderId="0" xfId="18" applyFont="1" applyFill="1" applyAlignment="1">
      <alignment horizontal="center"/>
    </xf>
    <xf numFmtId="0" fontId="63" fillId="0" borderId="30" xfId="18" applyFont="1" applyFill="1" applyBorder="1" applyAlignment="1">
      <alignment horizontal="left" vertical="top" wrapText="1"/>
    </xf>
    <xf numFmtId="0" fontId="60" fillId="0" borderId="30" xfId="18" applyFont="1" applyFill="1" applyBorder="1" applyAlignment="1">
      <alignment horizontal="left" vertical="top" wrapText="1"/>
    </xf>
    <xf numFmtId="41" fontId="63" fillId="0" borderId="30" xfId="18" applyNumberFormat="1" applyFont="1" applyFill="1" applyBorder="1" applyAlignment="1">
      <alignment horizontal="left" vertical="top" wrapText="1"/>
    </xf>
    <xf numFmtId="0" fontId="60" fillId="0" borderId="72" xfId="18" applyFont="1" applyFill="1" applyBorder="1" applyAlignment="1">
      <alignment horizontal="center" vertical="top" wrapText="1"/>
    </xf>
    <xf numFmtId="0" fontId="60" fillId="0" borderId="7" xfId="18" applyFont="1" applyFill="1" applyBorder="1" applyAlignment="1">
      <alignment horizontal="center" vertical="top" wrapText="1"/>
    </xf>
    <xf numFmtId="0" fontId="69" fillId="0" borderId="30" xfId="15" applyFont="1" applyFill="1" applyBorder="1" applyAlignment="1">
      <alignment horizontal="left" vertical="top" wrapText="1"/>
    </xf>
    <xf numFmtId="0" fontId="69" fillId="0" borderId="31" xfId="15" applyFont="1" applyFill="1" applyBorder="1" applyAlignment="1">
      <alignment horizontal="left" vertical="top" wrapText="1"/>
    </xf>
    <xf numFmtId="0" fontId="70" fillId="0" borderId="41" xfId="15" applyFont="1" applyFill="1" applyBorder="1" applyAlignment="1">
      <alignment horizontal="center" vertical="top" wrapText="1"/>
    </xf>
    <xf numFmtId="43" fontId="69" fillId="0" borderId="27" xfId="18" applyNumberFormat="1" applyFont="1" applyFill="1" applyBorder="1" applyAlignment="1">
      <alignment horizontal="center" vertical="top" wrapText="1"/>
    </xf>
    <xf numFmtId="0" fontId="70" fillId="0" borderId="30" xfId="15" applyFont="1" applyFill="1" applyBorder="1" applyAlignment="1">
      <alignment horizontal="left" vertical="top" wrapText="1"/>
    </xf>
    <xf numFmtId="0" fontId="69" fillId="0" borderId="28" xfId="15" applyFont="1" applyFill="1" applyBorder="1" applyAlignment="1">
      <alignment horizontal="center" vertical="top" wrapText="1"/>
    </xf>
    <xf numFmtId="0" fontId="70" fillId="0" borderId="44" xfId="15" applyFont="1" applyFill="1" applyBorder="1" applyAlignment="1">
      <alignment horizontal="left" vertical="center"/>
    </xf>
    <xf numFmtId="0" fontId="70" fillId="0" borderId="45" xfId="15" applyFont="1" applyFill="1" applyBorder="1" applyAlignment="1">
      <alignment horizontal="left" vertical="center"/>
    </xf>
    <xf numFmtId="0" fontId="70" fillId="0" borderId="46" xfId="15" applyFont="1" applyFill="1" applyBorder="1" applyAlignment="1">
      <alignment horizontal="left" vertical="center"/>
    </xf>
    <xf numFmtId="0" fontId="69" fillId="0" borderId="27" xfId="15" applyFont="1" applyFill="1" applyBorder="1" applyAlignment="1">
      <alignment horizontal="center" vertical="top" wrapText="1"/>
    </xf>
    <xf numFmtId="0" fontId="63" fillId="0" borderId="72" xfId="18" applyFont="1" applyFill="1" applyBorder="1" applyAlignment="1">
      <alignment horizontal="center" vertical="top" wrapText="1"/>
    </xf>
    <xf numFmtId="0" fontId="63" fillId="0" borderId="73" xfId="18" applyFont="1" applyFill="1" applyBorder="1" applyAlignment="1">
      <alignment horizontal="center" vertical="top" wrapText="1"/>
    </xf>
    <xf numFmtId="0" fontId="63" fillId="0" borderId="7" xfId="18" applyFont="1" applyFill="1" applyBorder="1" applyAlignment="1">
      <alignment horizontal="center" vertical="top" wrapText="1"/>
    </xf>
    <xf numFmtId="0" fontId="60" fillId="0" borderId="25" xfId="18" applyFont="1" applyFill="1" applyBorder="1" applyAlignment="1">
      <alignment horizontal="left" vertical="center"/>
    </xf>
    <xf numFmtId="0" fontId="63" fillId="0" borderId="77" xfId="18" applyFont="1" applyFill="1" applyBorder="1" applyAlignment="1">
      <alignment horizontal="center" vertical="top" wrapText="1"/>
    </xf>
    <xf numFmtId="0" fontId="63" fillId="0" borderId="39" xfId="18" applyFont="1" applyBorder="1"/>
    <xf numFmtId="0" fontId="69" fillId="0" borderId="30" xfId="15" applyFont="1" applyFill="1" applyBorder="1" applyAlignment="1">
      <alignment horizontal="left" vertical="top" wrapText="1"/>
    </xf>
    <xf numFmtId="0" fontId="69" fillId="0" borderId="31" xfId="15" applyFont="1" applyFill="1" applyBorder="1" applyAlignment="1">
      <alignment horizontal="left" vertical="top" wrapText="1"/>
    </xf>
    <xf numFmtId="0" fontId="69" fillId="0" borderId="27" xfId="18" applyFont="1" applyFill="1" applyBorder="1" applyAlignment="1">
      <alignment horizontal="center" vertical="top" wrapText="1"/>
    </xf>
    <xf numFmtId="0" fontId="70" fillId="0" borderId="41" xfId="15" applyFont="1" applyFill="1" applyBorder="1" applyAlignment="1">
      <alignment horizontal="center" vertical="top" wrapText="1"/>
    </xf>
    <xf numFmtId="0" fontId="70" fillId="0" borderId="30" xfId="15" applyFont="1" applyFill="1" applyBorder="1" applyAlignment="1">
      <alignment horizontal="left" vertical="top" wrapText="1"/>
    </xf>
    <xf numFmtId="0" fontId="69" fillId="0" borderId="41" xfId="15" applyFont="1" applyFill="1" applyBorder="1" applyAlignment="1">
      <alignment horizontal="center" vertical="top" wrapText="1"/>
    </xf>
    <xf numFmtId="0" fontId="69" fillId="0" borderId="28" xfId="15" applyFont="1" applyFill="1" applyBorder="1" applyAlignment="1">
      <alignment horizontal="center" vertical="top" wrapText="1"/>
    </xf>
    <xf numFmtId="0" fontId="70" fillId="0" borderId="44" xfId="15" applyFont="1" applyFill="1" applyBorder="1" applyAlignment="1">
      <alignment horizontal="left" vertical="center"/>
    </xf>
    <xf numFmtId="0" fontId="70" fillId="0" borderId="45" xfId="15" applyFont="1" applyFill="1" applyBorder="1" applyAlignment="1">
      <alignment horizontal="left" vertical="center"/>
    </xf>
    <xf numFmtId="0" fontId="70" fillId="0" borderId="46" xfId="15" applyFont="1" applyFill="1" applyBorder="1" applyAlignment="1">
      <alignment horizontal="left" vertical="center"/>
    </xf>
    <xf numFmtId="0" fontId="69" fillId="0" borderId="27" xfId="15" applyFont="1" applyFill="1" applyBorder="1" applyAlignment="1">
      <alignment horizontal="center" vertical="top" wrapText="1"/>
    </xf>
    <xf numFmtId="0" fontId="60" fillId="0" borderId="39" xfId="18" applyFont="1" applyBorder="1" applyAlignment="1">
      <alignment horizontal="left" vertical="top"/>
    </xf>
    <xf numFmtId="0" fontId="63" fillId="0" borderId="39" xfId="18" applyNumberFormat="1" applyFont="1" applyBorder="1" applyAlignment="1">
      <alignment wrapText="1"/>
    </xf>
    <xf numFmtId="0" fontId="60" fillId="0" borderId="76" xfId="18" applyFont="1" applyFill="1" applyBorder="1" applyAlignment="1">
      <alignment horizontal="center" vertical="center"/>
    </xf>
    <xf numFmtId="164" fontId="64" fillId="0" borderId="77" xfId="7" applyNumberFormat="1" applyFont="1" applyFill="1" applyBorder="1" applyAlignment="1">
      <alignment vertical="center"/>
    </xf>
    <xf numFmtId="0" fontId="60" fillId="0" borderId="77" xfId="18" applyFont="1" applyFill="1" applyBorder="1" applyAlignment="1">
      <alignment horizontal="center" vertical="top"/>
    </xf>
    <xf numFmtId="0" fontId="60" fillId="0" borderId="25" xfId="18" applyNumberFormat="1" applyFont="1" applyFill="1" applyBorder="1" applyAlignment="1">
      <alignment horizontal="left" vertical="center" wrapText="1"/>
    </xf>
    <xf numFmtId="0" fontId="60" fillId="0" borderId="73" xfId="18" applyFont="1" applyFill="1" applyBorder="1" applyAlignment="1">
      <alignment horizontal="center" vertical="center"/>
    </xf>
    <xf numFmtId="0" fontId="60" fillId="0" borderId="7" xfId="18" quotePrefix="1" applyFont="1" applyFill="1" applyBorder="1" applyAlignment="1">
      <alignment horizontal="center" vertical="center"/>
    </xf>
    <xf numFmtId="0" fontId="60" fillId="0" borderId="0" xfId="18" applyFont="1" applyBorder="1" applyAlignment="1">
      <alignment horizontal="center" vertical="top"/>
    </xf>
    <xf numFmtId="0" fontId="60" fillId="0" borderId="0" xfId="18" applyFont="1" applyBorder="1" applyAlignment="1">
      <alignment horizontal="right" vertical="top"/>
    </xf>
    <xf numFmtId="0" fontId="63" fillId="0" borderId="0" xfId="18" applyFont="1" applyBorder="1" applyAlignment="1">
      <alignment horizontal="right" vertical="top"/>
    </xf>
    <xf numFmtId="0" fontId="63" fillId="0" borderId="0" xfId="18" applyNumberFormat="1" applyFont="1" applyBorder="1" applyAlignment="1">
      <alignment wrapText="1"/>
    </xf>
    <xf numFmtId="164" fontId="63" fillId="0" borderId="7" xfId="7" applyNumberFormat="1" applyFont="1" applyFill="1" applyBorder="1"/>
    <xf numFmtId="0" fontId="60" fillId="0" borderId="77" xfId="18" applyFont="1" applyBorder="1" applyAlignment="1">
      <alignment horizontal="center" vertical="center"/>
    </xf>
    <xf numFmtId="164" fontId="63" fillId="0" borderId="72" xfId="7" applyNumberFormat="1" applyFont="1" applyFill="1" applyBorder="1" applyAlignment="1">
      <alignment horizontal="left" vertical="top"/>
    </xf>
    <xf numFmtId="0" fontId="60" fillId="0" borderId="72" xfId="18" applyFont="1" applyBorder="1" applyAlignment="1">
      <alignment horizontal="left" vertical="top"/>
    </xf>
    <xf numFmtId="0" fontId="63" fillId="0" borderId="72" xfId="18" applyFont="1" applyFill="1" applyBorder="1" applyAlignment="1">
      <alignment horizontal="left" vertical="top"/>
    </xf>
    <xf numFmtId="0" fontId="60" fillId="0" borderId="77" xfId="18" applyFont="1" applyFill="1" applyBorder="1" applyAlignment="1">
      <alignment horizontal="center" vertical="center"/>
    </xf>
    <xf numFmtId="0" fontId="63" fillId="0" borderId="77" xfId="18" applyFont="1" applyFill="1" applyBorder="1" applyAlignment="1">
      <alignment horizontal="center" vertical="center"/>
    </xf>
    <xf numFmtId="41" fontId="56" fillId="0" borderId="17" xfId="18" applyNumberFormat="1" applyFont="1" applyFill="1" applyBorder="1" applyAlignment="1">
      <alignment vertical="center"/>
    </xf>
    <xf numFmtId="0" fontId="56" fillId="0" borderId="17" xfId="18" applyFont="1" applyFill="1" applyBorder="1" applyAlignment="1">
      <alignment vertical="center"/>
    </xf>
    <xf numFmtId="0" fontId="60" fillId="0" borderId="73" xfId="18" applyFont="1" applyFill="1" applyBorder="1" applyAlignment="1">
      <alignment vertical="center"/>
    </xf>
    <xf numFmtId="0" fontId="60" fillId="0" borderId="76" xfId="18" applyFont="1" applyFill="1" applyBorder="1" applyAlignment="1">
      <alignment horizontal="center" vertical="top"/>
    </xf>
    <xf numFmtId="41" fontId="56" fillId="0" borderId="0" xfId="18" applyNumberFormat="1" applyFont="1" applyFill="1" applyAlignment="1">
      <alignment vertical="top"/>
    </xf>
    <xf numFmtId="164" fontId="64" fillId="0" borderId="73" xfId="7" applyNumberFormat="1" applyFont="1" applyFill="1" applyBorder="1" applyAlignment="1">
      <alignment vertical="top"/>
    </xf>
    <xf numFmtId="41" fontId="57" fillId="0" borderId="0" xfId="18" applyNumberFormat="1" applyFont="1" applyFill="1" applyAlignment="1">
      <alignment vertical="top"/>
    </xf>
    <xf numFmtId="0" fontId="60" fillId="0" borderId="76" xfId="18" quotePrefix="1" applyFont="1" applyFill="1" applyBorder="1" applyAlignment="1">
      <alignment horizontal="center" vertical="top"/>
    </xf>
    <xf numFmtId="0" fontId="63" fillId="0" borderId="80" xfId="18" applyFont="1" applyBorder="1" applyAlignment="1">
      <alignment horizontal="center" vertical="top"/>
    </xf>
    <xf numFmtId="0" fontId="63" fillId="0" borderId="80" xfId="18" applyNumberFormat="1" applyFont="1" applyBorder="1" applyAlignment="1">
      <alignment horizontal="left" vertical="top" wrapText="1"/>
    </xf>
    <xf numFmtId="164" fontId="63" fillId="0" borderId="81" xfId="7" applyNumberFormat="1" applyFont="1" applyFill="1" applyBorder="1" applyAlignment="1">
      <alignment horizontal="left" vertical="top"/>
    </xf>
    <xf numFmtId="0" fontId="60" fillId="0" borderId="7" xfId="18" quotePrefix="1" applyFont="1" applyBorder="1" applyAlignment="1">
      <alignment horizontal="center" vertical="top"/>
    </xf>
    <xf numFmtId="0" fontId="60" fillId="0" borderId="80" xfId="18" applyFont="1" applyBorder="1" applyAlignment="1">
      <alignment horizontal="right" vertical="top"/>
    </xf>
    <xf numFmtId="0" fontId="60" fillId="0" borderId="83" xfId="18" applyFont="1" applyBorder="1" applyAlignment="1">
      <alignment horizontal="center" vertical="top"/>
    </xf>
    <xf numFmtId="0" fontId="63" fillId="0" borderId="15" xfId="18" applyFont="1" applyBorder="1" applyAlignment="1">
      <alignment horizontal="center" vertical="top"/>
    </xf>
    <xf numFmtId="0" fontId="60" fillId="0" borderId="72" xfId="18" applyFont="1" applyFill="1" applyBorder="1" applyAlignment="1">
      <alignment horizontal="center" vertical="top" wrapText="1"/>
    </xf>
    <xf numFmtId="0" fontId="60" fillId="0" borderId="7" xfId="18" applyFont="1" applyFill="1" applyBorder="1" applyAlignment="1">
      <alignment horizontal="center" vertical="top" wrapText="1"/>
    </xf>
    <xf numFmtId="0" fontId="63" fillId="0" borderId="30" xfId="18" applyFont="1" applyBorder="1" applyAlignment="1">
      <alignment horizontal="left" vertical="top" wrapText="1"/>
    </xf>
    <xf numFmtId="41" fontId="63" fillId="0" borderId="30" xfId="18" applyNumberFormat="1" applyFont="1" applyBorder="1" applyAlignment="1">
      <alignment horizontal="left" vertical="top" wrapText="1"/>
    </xf>
    <xf numFmtId="0" fontId="60" fillId="0" borderId="30" xfId="18" applyFont="1" applyBorder="1" applyAlignment="1">
      <alignment horizontal="left" vertical="top" wrapText="1"/>
    </xf>
    <xf numFmtId="43" fontId="63" fillId="0" borderId="72" xfId="18" applyNumberFormat="1" applyFont="1" applyFill="1" applyBorder="1" applyAlignment="1">
      <alignment horizontal="center" vertical="top" wrapText="1"/>
    </xf>
    <xf numFmtId="43" fontId="63" fillId="0" borderId="73" xfId="18" applyNumberFormat="1" applyFont="1" applyFill="1" applyBorder="1" applyAlignment="1">
      <alignment horizontal="center" vertical="top" wrapText="1"/>
    </xf>
    <xf numFmtId="0" fontId="63" fillId="0" borderId="72" xfId="18" applyFont="1" applyFill="1" applyBorder="1" applyAlignment="1">
      <alignment horizontal="center" vertical="top" wrapText="1"/>
    </xf>
    <xf numFmtId="0" fontId="63" fillId="0" borderId="73" xfId="18" applyFont="1" applyFill="1" applyBorder="1" applyAlignment="1">
      <alignment horizontal="center" vertical="top" wrapText="1"/>
    </xf>
    <xf numFmtId="0" fontId="63" fillId="0" borderId="7" xfId="18" applyFont="1" applyFill="1" applyBorder="1" applyAlignment="1">
      <alignment horizontal="center" vertical="top" wrapText="1"/>
    </xf>
    <xf numFmtId="0" fontId="60" fillId="0" borderId="30" xfId="18" applyFont="1" applyFill="1" applyBorder="1" applyAlignment="1">
      <alignment horizontal="left" vertical="top" wrapText="1"/>
    </xf>
    <xf numFmtId="0" fontId="63" fillId="0" borderId="30" xfId="18" applyFont="1" applyFill="1" applyBorder="1" applyAlignment="1">
      <alignment horizontal="left" vertical="top" wrapText="1"/>
    </xf>
    <xf numFmtId="0" fontId="58" fillId="0" borderId="0" xfId="18" applyFont="1" applyFill="1" applyAlignment="1">
      <alignment horizontal="center"/>
    </xf>
    <xf numFmtId="41" fontId="63" fillId="0" borderId="30" xfId="18" applyNumberFormat="1" applyFont="1" applyFill="1" applyBorder="1" applyAlignment="1">
      <alignment horizontal="left" vertical="top" wrapText="1"/>
    </xf>
    <xf numFmtId="43" fontId="63" fillId="0" borderId="7" xfId="18" applyNumberFormat="1" applyFont="1" applyFill="1" applyBorder="1" applyAlignment="1">
      <alignment horizontal="center" vertical="top" wrapText="1"/>
    </xf>
    <xf numFmtId="0" fontId="63" fillId="0" borderId="2" xfId="18" applyFont="1" applyFill="1" applyBorder="1" applyAlignment="1">
      <alignment horizontal="center" vertical="top" wrapText="1"/>
    </xf>
    <xf numFmtId="0" fontId="70" fillId="0" borderId="44" xfId="15" applyFont="1" applyFill="1" applyBorder="1" applyAlignment="1">
      <alignment horizontal="left" vertical="center"/>
    </xf>
    <xf numFmtId="0" fontId="70" fillId="0" borderId="45" xfId="15" applyFont="1" applyFill="1" applyBorder="1" applyAlignment="1">
      <alignment horizontal="left" vertical="center"/>
    </xf>
    <xf numFmtId="0" fontId="70" fillId="0" borderId="30" xfId="15" applyFont="1" applyFill="1" applyBorder="1" applyAlignment="1">
      <alignment horizontal="left" vertical="top" wrapText="1"/>
    </xf>
    <xf numFmtId="0" fontId="69" fillId="0" borderId="30" xfId="15" applyFont="1" applyFill="1" applyBorder="1" applyAlignment="1">
      <alignment horizontal="left" vertical="top" wrapText="1"/>
    </xf>
    <xf numFmtId="0" fontId="69" fillId="0" borderId="31" xfId="15" applyFont="1" applyFill="1" applyBorder="1" applyAlignment="1">
      <alignment horizontal="left" vertical="top" wrapText="1"/>
    </xf>
    <xf numFmtId="0" fontId="70" fillId="0" borderId="46" xfId="15" applyFont="1" applyFill="1" applyBorder="1" applyAlignment="1">
      <alignment horizontal="left" vertical="center"/>
    </xf>
    <xf numFmtId="0" fontId="70" fillId="0" borderId="41" xfId="15" applyFont="1" applyFill="1" applyBorder="1" applyAlignment="1">
      <alignment horizontal="center" vertical="top" wrapText="1"/>
    </xf>
    <xf numFmtId="0" fontId="69" fillId="0" borderId="27" xfId="18" applyFont="1" applyFill="1" applyBorder="1" applyAlignment="1">
      <alignment horizontal="center" vertical="top" wrapText="1"/>
    </xf>
    <xf numFmtId="43" fontId="69" fillId="0" borderId="27" xfId="18" applyNumberFormat="1" applyFont="1" applyFill="1" applyBorder="1" applyAlignment="1">
      <alignment horizontal="center" vertical="top" wrapText="1"/>
    </xf>
    <xf numFmtId="0" fontId="69" fillId="0" borderId="41" xfId="15" applyFont="1" applyFill="1" applyBorder="1" applyAlignment="1">
      <alignment horizontal="center" vertical="top" wrapText="1"/>
    </xf>
    <xf numFmtId="0" fontId="69" fillId="0" borderId="27" xfId="15" applyFont="1" applyFill="1" applyBorder="1" applyAlignment="1">
      <alignment horizontal="center" vertical="top" wrapText="1"/>
    </xf>
    <xf numFmtId="0" fontId="69" fillId="0" borderId="28" xfId="15" applyFont="1" applyFill="1" applyBorder="1" applyAlignment="1">
      <alignment horizontal="center" vertical="top" wrapText="1"/>
    </xf>
    <xf numFmtId="41" fontId="57" fillId="0" borderId="0" xfId="15" applyNumberFormat="1" applyFont="1" applyFill="1" applyAlignment="1">
      <alignment vertical="center"/>
    </xf>
    <xf numFmtId="167" fontId="57" fillId="0" borderId="0" xfId="15" applyNumberFormat="1" applyFont="1" applyFill="1" applyAlignment="1">
      <alignment vertical="center"/>
    </xf>
    <xf numFmtId="167" fontId="56" fillId="0" borderId="0" xfId="15" applyNumberFormat="1" applyFont="1" applyFill="1" applyAlignment="1">
      <alignment vertical="center"/>
    </xf>
    <xf numFmtId="0" fontId="56" fillId="0" borderId="0" xfId="15" applyFont="1" applyFill="1" applyBorder="1"/>
    <xf numFmtId="41" fontId="57" fillId="0" borderId="0" xfId="15" applyNumberFormat="1" applyFont="1" applyFill="1" applyAlignment="1">
      <alignment horizontal="left" vertical="center"/>
    </xf>
    <xf numFmtId="167" fontId="56" fillId="0" borderId="50" xfId="9" applyNumberFormat="1" applyFont="1" applyFill="1" applyBorder="1" applyAlignment="1">
      <alignment horizontal="center" vertical="top" wrapText="1"/>
    </xf>
    <xf numFmtId="167" fontId="56" fillId="0" borderId="82" xfId="9" applyNumberFormat="1" applyFont="1" applyFill="1" applyBorder="1" applyAlignment="1">
      <alignment horizontal="center" vertical="top" wrapText="1"/>
    </xf>
    <xf numFmtId="43" fontId="69" fillId="0" borderId="43" xfId="18" applyNumberFormat="1" applyFont="1" applyFill="1" applyBorder="1" applyAlignment="1">
      <alignment horizontal="center" vertical="top" wrapText="1"/>
    </xf>
    <xf numFmtId="41" fontId="57" fillId="0" borderId="17" xfId="15" applyNumberFormat="1" applyFont="1" applyFill="1" applyBorder="1" applyAlignment="1">
      <alignment horizontal="left" vertical="center"/>
    </xf>
    <xf numFmtId="0" fontId="69" fillId="0" borderId="39" xfId="15" applyFont="1" applyFill="1" applyBorder="1" applyAlignment="1">
      <alignment horizontal="left" vertical="top" wrapText="1"/>
    </xf>
    <xf numFmtId="0" fontId="69" fillId="0" borderId="39" xfId="15" quotePrefix="1" applyFont="1" applyFill="1" applyBorder="1" applyAlignment="1">
      <alignment horizontal="left" vertical="top" wrapText="1"/>
    </xf>
    <xf numFmtId="0" fontId="69" fillId="0" borderId="40" xfId="15" applyFont="1" applyFill="1" applyBorder="1" applyAlignment="1">
      <alignment horizontal="left" vertical="top" wrapText="1"/>
    </xf>
    <xf numFmtId="167" fontId="69" fillId="0" borderId="41" xfId="9" applyNumberFormat="1" applyFont="1" applyFill="1" applyBorder="1" applyAlignment="1">
      <alignment horizontal="right" vertical="top" wrapText="1"/>
    </xf>
    <xf numFmtId="0" fontId="69" fillId="0" borderId="34" xfId="15" applyFont="1" applyFill="1" applyBorder="1" applyAlignment="1">
      <alignment horizontal="center"/>
    </xf>
    <xf numFmtId="0" fontId="69" fillId="0" borderId="35" xfId="15" applyFont="1" applyFill="1" applyBorder="1"/>
    <xf numFmtId="0" fontId="69" fillId="0" borderId="35" xfId="15" quotePrefix="1" applyFont="1" applyFill="1" applyBorder="1" applyAlignment="1">
      <alignment horizontal="left" vertical="top"/>
    </xf>
    <xf numFmtId="0" fontId="69" fillId="0" borderId="36" xfId="15" applyFont="1" applyFill="1" applyBorder="1"/>
    <xf numFmtId="0" fontId="69" fillId="0" borderId="46" xfId="15" applyFont="1" applyFill="1" applyBorder="1" applyAlignment="1">
      <alignment horizontal="center" vertical="top" wrapText="1"/>
    </xf>
    <xf numFmtId="0" fontId="69" fillId="0" borderId="40" xfId="15" applyFont="1" applyFill="1" applyBorder="1" applyAlignment="1">
      <alignment horizontal="center" vertical="top" wrapText="1"/>
    </xf>
    <xf numFmtId="0" fontId="69" fillId="0" borderId="47" xfId="15" applyFont="1" applyFill="1" applyBorder="1" applyAlignment="1">
      <alignment horizontal="center" vertical="top" wrapText="1"/>
    </xf>
    <xf numFmtId="0" fontId="63" fillId="0" borderId="72" xfId="18" applyFont="1" applyFill="1" applyBorder="1" applyAlignment="1">
      <alignment horizontal="center" vertical="top" wrapText="1"/>
    </xf>
    <xf numFmtId="0" fontId="63" fillId="0" borderId="73" xfId="18" applyFont="1" applyFill="1" applyBorder="1" applyAlignment="1">
      <alignment horizontal="center" vertical="top" wrapText="1"/>
    </xf>
    <xf numFmtId="43" fontId="63" fillId="0" borderId="73" xfId="18" applyNumberFormat="1" applyFont="1" applyFill="1" applyBorder="1" applyAlignment="1">
      <alignment horizontal="center" vertical="top" wrapText="1"/>
    </xf>
    <xf numFmtId="0" fontId="63" fillId="0" borderId="7" xfId="18" applyFont="1" applyFill="1" applyBorder="1" applyAlignment="1">
      <alignment horizontal="center" vertical="top" wrapText="1"/>
    </xf>
    <xf numFmtId="0" fontId="69" fillId="0" borderId="30" xfId="15" applyFont="1" applyFill="1" applyBorder="1" applyAlignment="1">
      <alignment horizontal="left" vertical="top" wrapText="1"/>
    </xf>
    <xf numFmtId="0" fontId="69" fillId="0" borderId="31" xfId="15" applyFont="1" applyFill="1" applyBorder="1" applyAlignment="1">
      <alignment horizontal="left" vertical="top" wrapText="1"/>
    </xf>
    <xf numFmtId="0" fontId="69" fillId="0" borderId="28" xfId="15" applyFont="1" applyFill="1" applyBorder="1" applyAlignment="1">
      <alignment horizontal="center" vertical="top" wrapText="1"/>
    </xf>
    <xf numFmtId="0" fontId="57" fillId="0" borderId="43" xfId="15" applyFont="1" applyFill="1" applyBorder="1" applyAlignment="1">
      <alignment horizontal="center" vertical="center"/>
    </xf>
    <xf numFmtId="0" fontId="56" fillId="0" borderId="43" xfId="15" applyFont="1" applyFill="1" applyBorder="1" applyAlignment="1">
      <alignment horizontal="center" vertical="center"/>
    </xf>
    <xf numFmtId="0" fontId="56" fillId="0" borderId="43" xfId="15" applyFont="1" applyFill="1" applyBorder="1" applyAlignment="1">
      <alignment horizontal="center" vertical="top" wrapText="1"/>
    </xf>
    <xf numFmtId="167" fontId="56" fillId="0" borderId="43" xfId="9" applyNumberFormat="1" applyFont="1" applyFill="1" applyBorder="1" applyAlignment="1">
      <alignment horizontal="center" vertical="top" wrapText="1"/>
    </xf>
    <xf numFmtId="0" fontId="57" fillId="0" borderId="0" xfId="15" applyFont="1" applyFill="1" applyBorder="1" applyAlignment="1">
      <alignment horizontal="left" vertical="center"/>
    </xf>
    <xf numFmtId="167" fontId="56" fillId="0" borderId="49" xfId="9" applyNumberFormat="1" applyFont="1" applyFill="1" applyBorder="1" applyAlignment="1">
      <alignment horizontal="center" vertical="top" wrapText="1"/>
    </xf>
    <xf numFmtId="0" fontId="56" fillId="0" borderId="0" xfId="15" applyFont="1" applyAlignment="1">
      <alignment horizontal="center" vertical="top"/>
    </xf>
    <xf numFmtId="0" fontId="63" fillId="4" borderId="70" xfId="18" applyFont="1" applyFill="1" applyBorder="1" applyAlignment="1">
      <alignment horizontal="center" vertical="center" wrapText="1"/>
    </xf>
    <xf numFmtId="0" fontId="63" fillId="4" borderId="72" xfId="18" applyFont="1" applyFill="1" applyBorder="1" applyAlignment="1">
      <alignment horizontal="center" vertical="top" wrapText="1"/>
    </xf>
    <xf numFmtId="1" fontId="63" fillId="0" borderId="72" xfId="18" applyNumberFormat="1" applyFont="1" applyFill="1" applyBorder="1" applyAlignment="1">
      <alignment horizontal="center" vertical="top" wrapText="1"/>
    </xf>
    <xf numFmtId="0" fontId="63" fillId="0" borderId="72" xfId="18" applyFont="1" applyFill="1" applyBorder="1" applyAlignment="1">
      <alignment horizontal="center" vertical="top"/>
    </xf>
    <xf numFmtId="0" fontId="63" fillId="0" borderId="72" xfId="18" applyFont="1" applyBorder="1" applyAlignment="1">
      <alignment horizontal="center" vertical="top" wrapText="1"/>
    </xf>
    <xf numFmtId="0" fontId="63" fillId="0" borderId="7" xfId="18" applyFont="1" applyBorder="1" applyAlignment="1">
      <alignment horizontal="center" vertical="top" wrapText="1"/>
    </xf>
    <xf numFmtId="0" fontId="63" fillId="0" borderId="73" xfId="18" applyFont="1" applyBorder="1" applyAlignment="1">
      <alignment horizontal="center" vertical="top"/>
    </xf>
    <xf numFmtId="0" fontId="63" fillId="0" borderId="72" xfId="18" applyFont="1" applyBorder="1" applyAlignment="1">
      <alignment horizontal="center" vertical="top"/>
    </xf>
    <xf numFmtId="1" fontId="63" fillId="0" borderId="72" xfId="18" applyNumberFormat="1" applyFont="1" applyBorder="1" applyAlignment="1">
      <alignment horizontal="center" vertical="top" wrapText="1"/>
    </xf>
    <xf numFmtId="1" fontId="63" fillId="0" borderId="7" xfId="18" applyNumberFormat="1" applyFont="1" applyBorder="1" applyAlignment="1">
      <alignment horizontal="center" vertical="top" wrapText="1"/>
    </xf>
    <xf numFmtId="0" fontId="63" fillId="4" borderId="71" xfId="18" applyFont="1" applyFill="1" applyBorder="1" applyAlignment="1">
      <alignment horizontal="center" vertical="top" wrapText="1"/>
    </xf>
    <xf numFmtId="43" fontId="63" fillId="4" borderId="71" xfId="18" applyNumberFormat="1" applyFont="1" applyFill="1" applyBorder="1" applyAlignment="1">
      <alignment horizontal="center" vertical="top" wrapText="1"/>
    </xf>
    <xf numFmtId="43" fontId="63" fillId="4" borderId="7" xfId="18" applyNumberFormat="1" applyFont="1" applyFill="1" applyBorder="1" applyAlignment="1">
      <alignment horizontal="center" vertical="top" wrapText="1"/>
    </xf>
    <xf numFmtId="43" fontId="63" fillId="4" borderId="73" xfId="18" applyNumberFormat="1" applyFont="1" applyFill="1" applyBorder="1" applyAlignment="1">
      <alignment horizontal="center" vertical="top" wrapText="1"/>
    </xf>
    <xf numFmtId="1" fontId="63" fillId="0" borderId="71" xfId="18" applyNumberFormat="1" applyFont="1" applyBorder="1" applyAlignment="1">
      <alignment horizontal="center" vertical="top"/>
    </xf>
    <xf numFmtId="0" fontId="63" fillId="0" borderId="71" xfId="18" applyFont="1" applyBorder="1" applyAlignment="1">
      <alignment horizontal="center" vertical="top"/>
    </xf>
    <xf numFmtId="0" fontId="63" fillId="0" borderId="75" xfId="18" applyFont="1" applyBorder="1" applyAlignment="1">
      <alignment horizontal="center" vertical="top"/>
    </xf>
    <xf numFmtId="1" fontId="63" fillId="0" borderId="72" xfId="18" applyNumberFormat="1" applyFont="1" applyBorder="1" applyAlignment="1">
      <alignment horizontal="center" vertical="top"/>
    </xf>
    <xf numFmtId="0" fontId="63" fillId="0" borderId="72" xfId="18" applyFont="1" applyBorder="1" applyAlignment="1">
      <alignment horizontal="left" vertical="top"/>
    </xf>
    <xf numFmtId="1" fontId="63" fillId="0" borderId="7" xfId="18" applyNumberFormat="1" applyFont="1" applyBorder="1" applyAlignment="1">
      <alignment horizontal="center" vertical="top"/>
    </xf>
    <xf numFmtId="0" fontId="63" fillId="0" borderId="2" xfId="18" applyFont="1" applyBorder="1" applyAlignment="1">
      <alignment horizontal="center" vertical="top"/>
    </xf>
    <xf numFmtId="0" fontId="56" fillId="0" borderId="0" xfId="18" applyFont="1" applyAlignment="1">
      <alignment horizontal="center" vertical="top"/>
    </xf>
    <xf numFmtId="0" fontId="63" fillId="0" borderId="7" xfId="18" applyFont="1" applyBorder="1" applyAlignment="1">
      <alignment horizontal="center" vertical="top" wrapText="1"/>
    </xf>
    <xf numFmtId="0" fontId="60" fillId="0" borderId="6" xfId="18" applyFont="1" applyFill="1" applyBorder="1" applyAlignment="1">
      <alignment horizontal="center" vertical="center"/>
    </xf>
    <xf numFmtId="164" fontId="64" fillId="0" borderId="70" xfId="7" applyNumberFormat="1" applyFont="1" applyFill="1" applyBorder="1" applyAlignment="1">
      <alignment horizontal="left" vertical="center"/>
    </xf>
    <xf numFmtId="0" fontId="60" fillId="0" borderId="70" xfId="18" applyFont="1" applyFill="1" applyBorder="1" applyAlignment="1">
      <alignment horizontal="center" vertical="top"/>
    </xf>
    <xf numFmtId="0" fontId="60" fillId="0" borderId="39" xfId="18" applyFont="1" applyBorder="1" applyAlignment="1">
      <alignment vertical="top"/>
    </xf>
    <xf numFmtId="0" fontId="60" fillId="0" borderId="39" xfId="18" applyNumberFormat="1" applyFont="1" applyBorder="1" applyAlignment="1">
      <alignment vertical="top" wrapText="1"/>
    </xf>
    <xf numFmtId="164" fontId="63" fillId="0" borderId="72" xfId="7" applyNumberFormat="1" applyFont="1" applyFill="1" applyBorder="1"/>
    <xf numFmtId="0" fontId="60" fillId="0" borderId="39" xfId="18" applyFont="1" applyBorder="1" applyAlignment="1">
      <alignment horizontal="right" vertical="top"/>
    </xf>
    <xf numFmtId="0" fontId="63" fillId="0" borderId="0" xfId="18" applyNumberFormat="1" applyFont="1" applyBorder="1" applyAlignment="1">
      <alignment vertical="top" wrapText="1"/>
    </xf>
    <xf numFmtId="164" fontId="64" fillId="0" borderId="70" xfId="7" applyNumberFormat="1" applyFont="1" applyFill="1" applyBorder="1" applyAlignment="1">
      <alignment vertical="center"/>
    </xf>
    <xf numFmtId="0" fontId="60" fillId="0" borderId="70" xfId="18" applyFont="1" applyBorder="1" applyAlignment="1">
      <alignment horizontal="center" vertical="center"/>
    </xf>
    <xf numFmtId="0" fontId="63" fillId="0" borderId="70" xfId="18" applyFont="1" applyBorder="1" applyAlignment="1">
      <alignment horizontal="center" vertical="center"/>
    </xf>
    <xf numFmtId="0" fontId="60" fillId="0" borderId="6" xfId="18" quotePrefix="1" applyFont="1" applyBorder="1" applyAlignment="1">
      <alignment horizontal="center" vertical="top"/>
    </xf>
    <xf numFmtId="164" fontId="64" fillId="0" borderId="70" xfId="7" applyNumberFormat="1" applyFont="1" applyFill="1" applyBorder="1" applyAlignment="1">
      <alignment vertical="top"/>
    </xf>
    <xf numFmtId="0" fontId="60" fillId="0" borderId="70" xfId="18" applyFont="1" applyBorder="1" applyAlignment="1">
      <alignment horizontal="center" vertical="top"/>
    </xf>
    <xf numFmtId="0" fontId="63" fillId="0" borderId="70" xfId="18" applyFont="1" applyBorder="1" applyAlignment="1">
      <alignment horizontal="center" vertical="top"/>
    </xf>
    <xf numFmtId="0" fontId="63" fillId="0" borderId="81" xfId="18" applyFont="1" applyBorder="1" applyAlignment="1">
      <alignment horizontal="center" vertical="top"/>
    </xf>
    <xf numFmtId="0" fontId="63" fillId="0" borderId="70" xfId="18" applyFont="1" applyBorder="1" applyAlignment="1">
      <alignment horizontal="center" vertical="top" wrapText="1"/>
    </xf>
    <xf numFmtId="0" fontId="57" fillId="0" borderId="17" xfId="15" applyFont="1" applyFill="1" applyBorder="1" applyAlignment="1">
      <alignment vertical="center"/>
    </xf>
    <xf numFmtId="0" fontId="70" fillId="0" borderId="18" xfId="15" applyFont="1" applyFill="1" applyBorder="1" applyAlignment="1">
      <alignment horizontal="center" vertical="top"/>
    </xf>
    <xf numFmtId="0" fontId="70" fillId="0" borderId="45" xfId="15" applyFont="1" applyFill="1" applyBorder="1" applyAlignment="1">
      <alignment vertical="top"/>
    </xf>
    <xf numFmtId="0" fontId="57" fillId="0" borderId="0" xfId="15" applyFont="1" applyFill="1" applyAlignment="1">
      <alignment vertical="top"/>
    </xf>
    <xf numFmtId="41" fontId="57" fillId="25" borderId="0" xfId="15" applyNumberFormat="1" applyFont="1" applyFill="1" applyAlignment="1">
      <alignment vertical="top"/>
    </xf>
    <xf numFmtId="0" fontId="57" fillId="25" borderId="0" xfId="15" applyFont="1" applyFill="1" applyAlignment="1">
      <alignment vertical="top"/>
    </xf>
    <xf numFmtId="0" fontId="70" fillId="0" borderId="18" xfId="15" quotePrefix="1" applyFont="1" applyFill="1" applyBorder="1" applyAlignment="1">
      <alignment horizontal="center" vertical="top"/>
    </xf>
    <xf numFmtId="0" fontId="70" fillId="0" borderId="44" xfId="15" applyFont="1" applyFill="1" applyBorder="1" applyAlignment="1">
      <alignment vertical="top"/>
    </xf>
    <xf numFmtId="0" fontId="56" fillId="0" borderId="17" xfId="15" applyFont="1" applyFill="1" applyBorder="1" applyAlignment="1">
      <alignment vertical="top" wrapText="1"/>
    </xf>
    <xf numFmtId="0" fontId="70" fillId="0" borderId="44" xfId="15" applyFont="1" applyFill="1" applyBorder="1" applyAlignment="1">
      <alignment horizontal="left" vertical="top"/>
    </xf>
    <xf numFmtId="0" fontId="70" fillId="0" borderId="45" xfId="15" applyFont="1" applyFill="1" applyBorder="1" applyAlignment="1">
      <alignment horizontal="left" vertical="top"/>
    </xf>
    <xf numFmtId="0" fontId="70" fillId="0" borderId="46" xfId="15" applyFont="1" applyFill="1" applyBorder="1" applyAlignment="1">
      <alignment horizontal="left" vertical="top"/>
    </xf>
    <xf numFmtId="164" fontId="71" fillId="0" borderId="47" xfId="25" applyNumberFormat="1" applyFont="1" applyFill="1" applyBorder="1" applyAlignment="1">
      <alignment horizontal="left" vertical="top"/>
    </xf>
    <xf numFmtId="0" fontId="57" fillId="0" borderId="17" xfId="15" applyFont="1" applyFill="1" applyBorder="1" applyAlignment="1">
      <alignment horizontal="left" vertical="top"/>
    </xf>
    <xf numFmtId="41" fontId="57" fillId="25" borderId="17" xfId="15" applyNumberFormat="1" applyFont="1" applyFill="1" applyBorder="1" applyAlignment="1">
      <alignment horizontal="left" vertical="top"/>
    </xf>
    <xf numFmtId="0" fontId="57" fillId="25" borderId="17" xfId="15" applyFont="1" applyFill="1" applyBorder="1" applyAlignment="1">
      <alignment horizontal="left" vertical="top"/>
    </xf>
    <xf numFmtId="0" fontId="56" fillId="0" borderId="20" xfId="15" applyFont="1" applyFill="1" applyBorder="1"/>
    <xf numFmtId="167" fontId="56" fillId="0" borderId="48" xfId="9" applyNumberFormat="1" applyFont="1" applyFill="1" applyBorder="1" applyAlignment="1">
      <alignment horizontal="center" vertical="top" wrapText="1"/>
    </xf>
    <xf numFmtId="0" fontId="60" fillId="0" borderId="70" xfId="18" applyFont="1" applyFill="1" applyBorder="1" applyAlignment="1">
      <alignment horizontal="center" vertical="center"/>
    </xf>
    <xf numFmtId="0" fontId="60" fillId="0" borderId="6" xfId="18" applyFont="1" applyFill="1" applyBorder="1" applyAlignment="1">
      <alignment horizontal="center" vertical="top"/>
    </xf>
    <xf numFmtId="0" fontId="60" fillId="0" borderId="69" xfId="18" applyFont="1" applyFill="1" applyBorder="1" applyAlignment="1">
      <alignment horizontal="left" vertical="top"/>
    </xf>
    <xf numFmtId="0" fontId="60" fillId="0" borderId="69" xfId="18" applyNumberFormat="1" applyFont="1" applyFill="1" applyBorder="1" applyAlignment="1">
      <alignment horizontal="left" vertical="top" wrapText="1"/>
    </xf>
    <xf numFmtId="0" fontId="60" fillId="0" borderId="6" xfId="18" quotePrefix="1" applyFont="1" applyFill="1" applyBorder="1" applyAlignment="1">
      <alignment horizontal="center" vertical="top"/>
    </xf>
    <xf numFmtId="0" fontId="60" fillId="0" borderId="70" xfId="18" applyFont="1" applyBorder="1" applyAlignment="1">
      <alignment vertical="top"/>
    </xf>
    <xf numFmtId="0" fontId="63" fillId="0" borderId="73" xfId="18" applyFont="1" applyFill="1" applyBorder="1" applyAlignment="1">
      <alignment vertical="top"/>
    </xf>
    <xf numFmtId="164" fontId="64" fillId="0" borderId="70" xfId="7" applyNumberFormat="1" applyFont="1" applyFill="1" applyBorder="1" applyAlignment="1">
      <alignment horizontal="center" vertical="top"/>
    </xf>
    <xf numFmtId="41" fontId="56" fillId="0" borderId="0" xfId="18" applyNumberFormat="1" applyFont="1" applyAlignment="1">
      <alignment horizontal="center" vertical="top"/>
    </xf>
    <xf numFmtId="41" fontId="32" fillId="0" borderId="2" xfId="7" applyFont="1" applyFill="1" applyBorder="1" applyAlignment="1">
      <alignment horizontal="center" vertical="top" wrapText="1"/>
    </xf>
    <xf numFmtId="0" fontId="60" fillId="0" borderId="70" xfId="18" applyFont="1" applyFill="1" applyBorder="1" applyAlignment="1">
      <alignment vertical="top"/>
    </xf>
    <xf numFmtId="0" fontId="70" fillId="0" borderId="27" xfId="15" applyFont="1" applyFill="1" applyBorder="1" applyAlignment="1">
      <alignment horizontal="center" vertical="center" wrapText="1"/>
    </xf>
    <xf numFmtId="0" fontId="57" fillId="0" borderId="28" xfId="15" applyFont="1" applyFill="1" applyBorder="1" applyAlignment="1">
      <alignment horizontal="center" vertical="center"/>
    </xf>
    <xf numFmtId="41" fontId="57" fillId="0" borderId="0" xfId="15" applyNumberFormat="1" applyFont="1" applyFill="1" applyAlignment="1">
      <alignment vertical="top"/>
    </xf>
    <xf numFmtId="41" fontId="57" fillId="0" borderId="17" xfId="15" applyNumberFormat="1" applyFont="1" applyFill="1" applyBorder="1" applyAlignment="1">
      <alignment horizontal="left" vertical="top"/>
    </xf>
    <xf numFmtId="0" fontId="70" fillId="0" borderId="28" xfId="15" applyFont="1" applyFill="1" applyBorder="1" applyAlignment="1">
      <alignment horizontal="center" vertical="top"/>
    </xf>
    <xf numFmtId="164" fontId="71" fillId="0" borderId="27" xfId="25" applyNumberFormat="1" applyFont="1" applyFill="1" applyBorder="1" applyAlignment="1">
      <alignment vertical="top"/>
    </xf>
    <xf numFmtId="0" fontId="57" fillId="0" borderId="17" xfId="15" applyFont="1" applyFill="1" applyBorder="1" applyAlignment="1">
      <alignment vertical="top"/>
    </xf>
    <xf numFmtId="0" fontId="69" fillId="0" borderId="40" xfId="15" applyFont="1" applyFill="1" applyBorder="1" applyAlignment="1">
      <alignment vertical="top" wrapText="1"/>
    </xf>
    <xf numFmtId="0" fontId="57" fillId="0" borderId="0" xfId="15" applyFont="1" applyFill="1" applyBorder="1" applyAlignment="1">
      <alignment vertical="center"/>
    </xf>
    <xf numFmtId="0" fontId="69" fillId="0" borderId="25" xfId="15" applyFont="1" applyFill="1" applyBorder="1" applyAlignment="1">
      <alignment horizontal="left" vertical="top" wrapText="1"/>
    </xf>
    <xf numFmtId="0" fontId="56" fillId="0" borderId="82" xfId="15" applyFont="1" applyFill="1" applyBorder="1" applyAlignment="1">
      <alignment horizontal="center" vertical="top" wrapText="1"/>
    </xf>
    <xf numFmtId="0" fontId="70" fillId="0" borderId="23" xfId="15" quotePrefix="1" applyFont="1" applyFill="1" applyBorder="1" applyAlignment="1">
      <alignment horizontal="center" vertical="center"/>
    </xf>
    <xf numFmtId="164" fontId="71" fillId="0" borderId="27" xfId="25" applyNumberFormat="1" applyFont="1" applyFill="1" applyBorder="1" applyAlignment="1">
      <alignment horizontal="left" vertical="center"/>
    </xf>
    <xf numFmtId="0" fontId="70" fillId="0" borderId="27" xfId="15" applyFont="1" applyFill="1" applyBorder="1" applyAlignment="1">
      <alignment horizontal="left" vertical="center" wrapText="1"/>
    </xf>
    <xf numFmtId="0" fontId="60" fillId="0" borderId="8" xfId="18" applyFont="1" applyBorder="1" applyAlignment="1">
      <alignment horizontal="left" vertical="top"/>
    </xf>
    <xf numFmtId="0" fontId="63" fillId="0" borderId="8" xfId="18" applyNumberFormat="1" applyFont="1" applyBorder="1" applyAlignment="1">
      <alignment wrapText="1"/>
    </xf>
    <xf numFmtId="164" fontId="63" fillId="0" borderId="2" xfId="7" applyNumberFormat="1" applyFont="1" applyFill="1" applyBorder="1" applyAlignment="1">
      <alignment vertical="top"/>
    </xf>
    <xf numFmtId="0" fontId="63" fillId="0" borderId="78" xfId="18" applyFont="1" applyBorder="1" applyAlignment="1">
      <alignment horizontal="center" vertical="top"/>
    </xf>
    <xf numFmtId="164" fontId="63" fillId="0" borderId="73" xfId="7" applyNumberFormat="1" applyFont="1" applyFill="1" applyBorder="1"/>
    <xf numFmtId="0" fontId="69" fillId="0" borderId="48" xfId="15" quotePrefix="1" applyFont="1" applyFill="1" applyBorder="1" applyAlignment="1">
      <alignment horizontal="left" vertical="top" wrapText="1"/>
    </xf>
    <xf numFmtId="167" fontId="69" fillId="0" borderId="33" xfId="9" applyNumberFormat="1" applyFont="1" applyFill="1" applyBorder="1" applyAlignment="1">
      <alignment horizontal="right" vertical="top" wrapText="1"/>
    </xf>
    <xf numFmtId="0" fontId="70" fillId="0" borderId="25" xfId="15" applyFont="1" applyFill="1" applyBorder="1" applyAlignment="1">
      <alignment horizontal="left" vertical="top" wrapText="1"/>
    </xf>
    <xf numFmtId="167" fontId="70" fillId="0" borderId="27" xfId="9" applyNumberFormat="1" applyFont="1" applyFill="1" applyBorder="1" applyAlignment="1">
      <alignment horizontal="right" vertical="top" wrapText="1"/>
    </xf>
    <xf numFmtId="0" fontId="57" fillId="0" borderId="82" xfId="15" applyFont="1" applyFill="1" applyBorder="1" applyAlignment="1">
      <alignment horizontal="center" vertical="center"/>
    </xf>
    <xf numFmtId="167" fontId="56" fillId="0" borderId="85" xfId="9" applyNumberFormat="1" applyFont="1" applyFill="1" applyBorder="1" applyAlignment="1">
      <alignment horizontal="center" vertical="top" wrapText="1"/>
    </xf>
    <xf numFmtId="167" fontId="56" fillId="0" borderId="26" xfId="9" applyNumberFormat="1" applyFont="1" applyFill="1" applyBorder="1" applyAlignment="1">
      <alignment horizontal="center" vertical="top" wrapText="1"/>
    </xf>
    <xf numFmtId="0" fontId="56" fillId="0" borderId="82" xfId="15" applyFont="1" applyFill="1" applyBorder="1" applyAlignment="1">
      <alignment horizontal="center" vertical="center"/>
    </xf>
    <xf numFmtId="0" fontId="30" fillId="0" borderId="7" xfId="22" applyFont="1" applyFill="1" applyBorder="1" applyAlignment="1">
      <alignment horizontal="center" vertical="center" wrapText="1"/>
    </xf>
    <xf numFmtId="0" fontId="77" fillId="0" borderId="5" xfId="19" applyFont="1" applyFill="1" applyBorder="1" applyAlignment="1">
      <alignment horizontal="left" vertical="top" wrapText="1"/>
    </xf>
    <xf numFmtId="0" fontId="30" fillId="0" borderId="4" xfId="21" applyFont="1" applyFill="1" applyBorder="1" applyAlignment="1">
      <alignment horizontal="center" vertical="center" wrapText="1"/>
    </xf>
    <xf numFmtId="41" fontId="10" fillId="23" borderId="1" xfId="8" applyNumberFormat="1" applyFont="1" applyFill="1" applyBorder="1"/>
    <xf numFmtId="41" fontId="11" fillId="23" borderId="1" xfId="14" applyNumberFormat="1" applyFont="1" applyFill="1" applyBorder="1" applyAlignment="1">
      <alignment vertical="top" wrapText="1"/>
    </xf>
    <xf numFmtId="41" fontId="10" fillId="0" borderId="1" xfId="14" applyNumberFormat="1" applyFont="1" applyFill="1" applyBorder="1" applyAlignment="1">
      <alignment vertical="top" wrapText="1"/>
    </xf>
    <xf numFmtId="0" fontId="30" fillId="0" borderId="1" xfId="22" applyFont="1" applyBorder="1" applyAlignment="1">
      <alignment horizontal="center" vertical="center"/>
    </xf>
    <xf numFmtId="41" fontId="11" fillId="0" borderId="4" xfId="14" applyNumberFormat="1" applyFont="1" applyBorder="1" applyAlignment="1">
      <alignment vertical="center"/>
    </xf>
    <xf numFmtId="41" fontId="11" fillId="0" borderId="1" xfId="14" applyNumberFormat="1" applyFont="1" applyBorder="1" applyAlignment="1">
      <alignment vertical="top" wrapText="1"/>
    </xf>
    <xf numFmtId="41" fontId="66" fillId="0" borderId="2" xfId="1" applyNumberFormat="1" applyFont="1" applyFill="1" applyBorder="1" applyAlignment="1">
      <alignment vertical="center" wrapText="1"/>
    </xf>
    <xf numFmtId="41" fontId="67" fillId="0" borderId="1" xfId="14" applyNumberFormat="1" applyFont="1" applyFill="1" applyBorder="1" applyAlignment="1">
      <alignment vertical="top" wrapText="1"/>
    </xf>
    <xf numFmtId="41" fontId="67" fillId="4" borderId="1" xfId="14" applyNumberFormat="1" applyFont="1" applyFill="1" applyBorder="1" applyAlignment="1">
      <alignment vertical="center"/>
    </xf>
    <xf numFmtId="41" fontId="67" fillId="0" borderId="1" xfId="14" applyNumberFormat="1" applyFont="1" applyFill="1" applyBorder="1" applyAlignment="1">
      <alignment vertical="center"/>
    </xf>
    <xf numFmtId="41" fontId="30" fillId="7" borderId="1" xfId="22" applyNumberFormat="1" applyFont="1" applyFill="1" applyBorder="1" applyAlignment="1">
      <alignment vertical="center"/>
    </xf>
    <xf numFmtId="167" fontId="7" fillId="0" borderId="0" xfId="19" applyNumberFormat="1" applyFill="1"/>
    <xf numFmtId="0" fontId="69" fillId="0" borderId="43" xfId="15" applyFont="1" applyFill="1" applyBorder="1" applyAlignment="1">
      <alignment vertical="top" wrapText="1"/>
    </xf>
    <xf numFmtId="164" fontId="64" fillId="0" borderId="73" xfId="7" applyNumberFormat="1" applyFont="1" applyFill="1" applyBorder="1" applyAlignment="1">
      <alignment vertical="top" wrapText="1"/>
    </xf>
    <xf numFmtId="164" fontId="64" fillId="0" borderId="70" xfId="7" applyNumberFormat="1" applyFont="1" applyFill="1" applyBorder="1" applyAlignment="1">
      <alignment horizontal="left" vertical="top"/>
    </xf>
    <xf numFmtId="41" fontId="25" fillId="2" borderId="1" xfId="1" applyNumberFormat="1" applyFont="1" applyFill="1" applyBorder="1" applyAlignment="1">
      <alignment vertical="center" wrapText="1"/>
    </xf>
    <xf numFmtId="164" fontId="62" fillId="0" borderId="70" xfId="7" quotePrefix="1" applyNumberFormat="1" applyFont="1" applyFill="1" applyBorder="1" applyAlignment="1">
      <alignment vertical="top" wrapText="1"/>
    </xf>
    <xf numFmtId="0" fontId="60" fillId="0" borderId="70" xfId="18" applyFont="1" applyFill="1" applyBorder="1" applyAlignment="1">
      <alignment horizontal="center" vertical="top" wrapText="1"/>
    </xf>
    <xf numFmtId="0" fontId="30" fillId="0" borderId="2" xfId="22" applyFont="1" applyFill="1" applyBorder="1" applyAlignment="1">
      <alignment horizontal="center" vertical="center" wrapText="1"/>
    </xf>
    <xf numFmtId="0" fontId="30" fillId="0" borderId="2" xfId="22" applyFont="1" applyFill="1" applyBorder="1" applyAlignment="1">
      <alignment horizontal="center" vertical="center"/>
    </xf>
    <xf numFmtId="0" fontId="30" fillId="0" borderId="5" xfId="22" applyFont="1" applyFill="1" applyBorder="1" applyAlignment="1">
      <alignment horizontal="center" vertical="center" wrapText="1"/>
    </xf>
    <xf numFmtId="0" fontId="30" fillId="0" borderId="7" xfId="21" applyFont="1" applyFill="1" applyBorder="1" applyAlignment="1">
      <alignment horizontal="center" vertical="center" wrapText="1"/>
    </xf>
    <xf numFmtId="0" fontId="30" fillId="0" borderId="3" xfId="21" applyFont="1" applyFill="1" applyBorder="1" applyAlignment="1">
      <alignment horizontal="center" vertical="center" wrapText="1"/>
    </xf>
    <xf numFmtId="0" fontId="30" fillId="0" borderId="4" xfId="21" applyFont="1" applyFill="1" applyBorder="1" applyAlignment="1">
      <alignment horizontal="center" vertical="center" wrapText="1"/>
    </xf>
    <xf numFmtId="165" fontId="28" fillId="16" borderId="2" xfId="13" applyNumberFormat="1" applyFont="1" applyFill="1" applyBorder="1" applyAlignment="1">
      <alignment horizontal="center"/>
    </xf>
    <xf numFmtId="41" fontId="65" fillId="27" borderId="2" xfId="4" applyFont="1" applyFill="1" applyBorder="1" applyAlignment="1">
      <alignment horizontal="center" vertical="center"/>
    </xf>
    <xf numFmtId="41" fontId="0" fillId="0" borderId="1" xfId="7" applyFont="1" applyFill="1" applyBorder="1" applyAlignment="1">
      <alignment horizontal="center" vertical="top" wrapText="1"/>
    </xf>
    <xf numFmtId="13" fontId="32" fillId="0" borderId="2" xfId="7" applyNumberFormat="1" applyFont="1" applyFill="1" applyBorder="1" applyAlignment="1">
      <alignment horizontal="center" vertical="top" wrapText="1"/>
    </xf>
    <xf numFmtId="0" fontId="28" fillId="0" borderId="0" xfId="22" applyFill="1" applyAlignment="1">
      <alignment horizontal="center" vertical="center"/>
    </xf>
    <xf numFmtId="41" fontId="27" fillId="7" borderId="2" xfId="7" applyNumberFormat="1" applyFont="1" applyFill="1" applyBorder="1" applyAlignment="1">
      <alignment vertical="center"/>
    </xf>
    <xf numFmtId="41" fontId="11" fillId="0" borderId="1" xfId="0" applyNumberFormat="1" applyFont="1" applyBorder="1"/>
    <xf numFmtId="41" fontId="11" fillId="16" borderId="1" xfId="0" applyNumberFormat="1" applyFont="1" applyFill="1" applyBorder="1"/>
    <xf numFmtId="41" fontId="11" fillId="7" borderId="1" xfId="14" applyNumberFormat="1" applyFont="1" applyFill="1" applyBorder="1" applyAlignment="1">
      <alignment horizontal="right" vertical="top" wrapText="1"/>
    </xf>
    <xf numFmtId="41" fontId="11" fillId="7" borderId="1" xfId="14" applyNumberFormat="1" applyFont="1" applyFill="1" applyBorder="1" applyAlignment="1">
      <alignment vertical="top" wrapText="1"/>
    </xf>
    <xf numFmtId="41" fontId="11" fillId="16" borderId="4" xfId="14" applyNumberFormat="1" applyFont="1" applyFill="1" applyBorder="1" applyAlignment="1">
      <alignment vertical="center"/>
    </xf>
    <xf numFmtId="41" fontId="11" fillId="16" borderId="4" xfId="14" applyNumberFormat="1" applyFont="1" applyFill="1" applyBorder="1" applyAlignment="1">
      <alignment vertical="top" wrapText="1"/>
    </xf>
    <xf numFmtId="41" fontId="10" fillId="16" borderId="1" xfId="14" applyNumberFormat="1" applyFont="1" applyFill="1" applyBorder="1" applyAlignment="1">
      <alignment vertical="top" wrapText="1"/>
    </xf>
    <xf numFmtId="0" fontId="27" fillId="0" borderId="0" xfId="21" applyFont="1" applyFill="1"/>
    <xf numFmtId="0" fontId="27" fillId="0" borderId="0" xfId="21" applyFont="1" applyFill="1" applyAlignment="1">
      <alignment horizontal="center" vertical="top"/>
    </xf>
    <xf numFmtId="0" fontId="27" fillId="0" borderId="0" xfId="21" applyFont="1" applyFill="1" applyAlignment="1">
      <alignment horizontal="center"/>
    </xf>
    <xf numFmtId="41" fontId="31" fillId="28" borderId="1" xfId="4" applyFont="1" applyFill="1" applyBorder="1" applyAlignment="1">
      <alignment horizontal="center" vertical="center"/>
    </xf>
    <xf numFmtId="0" fontId="31" fillId="7" borderId="2" xfId="23" applyFont="1" applyFill="1" applyBorder="1" applyAlignment="1">
      <alignment horizontal="left" vertical="center"/>
    </xf>
    <xf numFmtId="0" fontId="27" fillId="2" borderId="7" xfId="22" applyFont="1" applyFill="1" applyBorder="1" applyAlignment="1">
      <alignment horizontal="center"/>
    </xf>
    <xf numFmtId="41" fontId="9" fillId="2" borderId="1" xfId="1" applyNumberFormat="1" applyFont="1" applyFill="1" applyBorder="1" applyAlignment="1">
      <alignment vertical="top" wrapText="1"/>
    </xf>
    <xf numFmtId="41" fontId="67" fillId="2" borderId="1" xfId="14" applyNumberFormat="1" applyFont="1" applyFill="1" applyBorder="1" applyAlignment="1">
      <alignment vertical="top" wrapText="1"/>
    </xf>
    <xf numFmtId="0" fontId="31" fillId="20" borderId="2" xfId="23" applyFont="1" applyFill="1" applyBorder="1" applyAlignment="1">
      <alignment horizontal="left" vertical="center"/>
    </xf>
    <xf numFmtId="0" fontId="30" fillId="0" borderId="7" xfId="21" applyFont="1" applyFill="1" applyBorder="1" applyAlignment="1">
      <alignment horizontal="center" vertical="center" wrapText="1"/>
    </xf>
    <xf numFmtId="43" fontId="63" fillId="0" borderId="72" xfId="18" applyNumberFormat="1" applyFont="1" applyFill="1" applyBorder="1" applyAlignment="1">
      <alignment horizontal="center" vertical="top" wrapText="1"/>
    </xf>
    <xf numFmtId="43" fontId="63" fillId="0" borderId="73" xfId="18" applyNumberFormat="1" applyFont="1" applyFill="1" applyBorder="1" applyAlignment="1">
      <alignment horizontal="center" vertical="top" wrapText="1"/>
    </xf>
    <xf numFmtId="0" fontId="63" fillId="0" borderId="72" xfId="18" applyFont="1" applyFill="1" applyBorder="1" applyAlignment="1">
      <alignment horizontal="center" vertical="top" wrapText="1"/>
    </xf>
    <xf numFmtId="0" fontId="63" fillId="0" borderId="73" xfId="18" applyFont="1" applyFill="1" applyBorder="1" applyAlignment="1">
      <alignment horizontal="center" vertical="top" wrapText="1"/>
    </xf>
    <xf numFmtId="0" fontId="60" fillId="0" borderId="69" xfId="18" applyFont="1" applyFill="1" applyBorder="1" applyAlignment="1">
      <alignment horizontal="left" vertical="top"/>
    </xf>
    <xf numFmtId="0" fontId="63" fillId="0" borderId="7" xfId="18" applyFont="1" applyFill="1" applyBorder="1" applyAlignment="1">
      <alignment horizontal="center" vertical="top" wrapText="1"/>
    </xf>
    <xf numFmtId="0" fontId="63" fillId="0" borderId="2" xfId="18" applyFont="1" applyFill="1" applyBorder="1" applyAlignment="1">
      <alignment horizontal="center" vertical="top" wrapText="1"/>
    </xf>
    <xf numFmtId="0" fontId="60" fillId="0" borderId="30" xfId="18" applyFont="1" applyFill="1" applyBorder="1" applyAlignment="1">
      <alignment horizontal="left" vertical="top" wrapText="1"/>
    </xf>
    <xf numFmtId="0" fontId="63" fillId="0" borderId="30" xfId="18" applyFont="1" applyFill="1" applyBorder="1" applyAlignment="1">
      <alignment horizontal="left" vertical="top" wrapText="1"/>
    </xf>
    <xf numFmtId="41" fontId="63" fillId="0" borderId="30" xfId="18" applyNumberFormat="1" applyFont="1" applyFill="1" applyBorder="1" applyAlignment="1">
      <alignment horizontal="left" vertical="top" wrapText="1"/>
    </xf>
    <xf numFmtId="43" fontId="63" fillId="0" borderId="7" xfId="18" applyNumberFormat="1" applyFont="1" applyFill="1" applyBorder="1" applyAlignment="1">
      <alignment horizontal="center" vertical="top" wrapText="1"/>
    </xf>
    <xf numFmtId="0" fontId="60" fillId="0" borderId="72" xfId="18" applyFont="1" applyFill="1" applyBorder="1" applyAlignment="1">
      <alignment horizontal="center" vertical="top" wrapText="1"/>
    </xf>
    <xf numFmtId="0" fontId="60" fillId="0" borderId="7" xfId="18" applyFont="1" applyFill="1" applyBorder="1" applyAlignment="1">
      <alignment horizontal="center" vertical="top" wrapText="1"/>
    </xf>
    <xf numFmtId="0" fontId="70" fillId="0" borderId="30" xfId="15" applyFont="1" applyFill="1" applyBorder="1" applyAlignment="1">
      <alignment horizontal="left" vertical="top" wrapText="1"/>
    </xf>
    <xf numFmtId="0" fontId="69" fillId="0" borderId="30" xfId="15" applyFont="1" applyFill="1" applyBorder="1" applyAlignment="1">
      <alignment horizontal="left" vertical="top" wrapText="1"/>
    </xf>
    <xf numFmtId="0" fontId="70" fillId="0" borderId="45" xfId="15" applyFont="1" applyFill="1" applyBorder="1" applyAlignment="1">
      <alignment horizontal="left" vertical="center"/>
    </xf>
    <xf numFmtId="0" fontId="70" fillId="0" borderId="24" xfId="15" applyFont="1" applyFill="1" applyBorder="1" applyAlignment="1">
      <alignment horizontal="left" vertical="center"/>
    </xf>
    <xf numFmtId="0" fontId="70" fillId="0" borderId="25" xfId="15" applyFont="1" applyFill="1" applyBorder="1" applyAlignment="1">
      <alignment horizontal="left" vertical="center"/>
    </xf>
    <xf numFmtId="0" fontId="69" fillId="0" borderId="25" xfId="15" applyFont="1" applyFill="1" applyBorder="1" applyAlignment="1">
      <alignment horizontal="left" vertical="top" wrapText="1"/>
    </xf>
    <xf numFmtId="0" fontId="70" fillId="0" borderId="26" xfId="15" applyFont="1" applyFill="1" applyBorder="1" applyAlignment="1">
      <alignment horizontal="left" vertical="center"/>
    </xf>
    <xf numFmtId="0" fontId="27" fillId="0" borderId="11" xfId="22" applyFont="1" applyFill="1" applyBorder="1" applyAlignment="1">
      <alignment horizontal="center"/>
    </xf>
    <xf numFmtId="41" fontId="65" fillId="7" borderId="1" xfId="4" applyFont="1" applyFill="1" applyBorder="1" applyAlignment="1">
      <alignment horizontal="center" vertical="center"/>
    </xf>
    <xf numFmtId="41" fontId="55" fillId="0" borderId="0" xfId="21" applyNumberFormat="1" applyFont="1" applyFill="1" applyAlignment="1">
      <alignment horizontal="center" vertical="top"/>
    </xf>
    <xf numFmtId="0" fontId="69" fillId="0" borderId="0" xfId="15" quotePrefix="1" applyFont="1" applyFill="1" applyBorder="1" applyAlignment="1">
      <alignment horizontal="left" vertical="top" wrapText="1"/>
    </xf>
    <xf numFmtId="0" fontId="60" fillId="0" borderId="30" xfId="18" applyFont="1" applyFill="1" applyBorder="1" applyAlignment="1">
      <alignment horizontal="center" vertical="top" wrapText="1"/>
    </xf>
    <xf numFmtId="0" fontId="60" fillId="0" borderId="25" xfId="18" applyFont="1" applyFill="1" applyBorder="1" applyAlignment="1">
      <alignment horizontal="center" vertical="top"/>
    </xf>
    <xf numFmtId="165" fontId="56" fillId="0" borderId="0" xfId="13" applyNumberFormat="1" applyFont="1" applyFill="1"/>
    <xf numFmtId="1" fontId="63" fillId="0" borderId="7" xfId="18" applyNumberFormat="1" applyFont="1" applyFill="1" applyBorder="1" applyAlignment="1">
      <alignment horizontal="center" vertical="top" wrapText="1"/>
    </xf>
    <xf numFmtId="41" fontId="63" fillId="0" borderId="30" xfId="18" applyNumberFormat="1" applyFont="1" applyFill="1" applyBorder="1" applyAlignment="1">
      <alignment vertical="top" wrapText="1"/>
    </xf>
    <xf numFmtId="0" fontId="63" fillId="0" borderId="25" xfId="18" applyFont="1" applyFill="1" applyBorder="1" applyAlignment="1">
      <alignment horizontal="center" vertical="top"/>
    </xf>
    <xf numFmtId="0" fontId="63" fillId="0" borderId="25" xfId="18" applyFont="1" applyFill="1" applyBorder="1" applyAlignment="1">
      <alignment horizontal="left" vertical="top"/>
    </xf>
    <xf numFmtId="0" fontId="60" fillId="0" borderId="2" xfId="18" applyFont="1" applyFill="1" applyBorder="1" applyAlignment="1">
      <alignment horizontal="center" vertical="top"/>
    </xf>
    <xf numFmtId="0" fontId="60" fillId="0" borderId="80" xfId="18" applyFont="1" applyFill="1" applyBorder="1" applyAlignment="1">
      <alignment horizontal="center" vertical="top"/>
    </xf>
    <xf numFmtId="0" fontId="60" fillId="0" borderId="80" xfId="18" applyFont="1" applyFill="1" applyBorder="1" applyAlignment="1">
      <alignment horizontal="left" vertical="top"/>
    </xf>
    <xf numFmtId="0" fontId="63" fillId="0" borderId="80" xfId="18" applyNumberFormat="1" applyFont="1" applyFill="1" applyBorder="1" applyAlignment="1">
      <alignment wrapText="1"/>
    </xf>
    <xf numFmtId="0" fontId="60" fillId="0" borderId="81" xfId="18" applyFont="1" applyFill="1" applyBorder="1" applyAlignment="1">
      <alignment horizontal="center" vertical="top"/>
    </xf>
    <xf numFmtId="0" fontId="63" fillId="0" borderId="0" xfId="18" applyFont="1" applyFill="1" applyBorder="1" applyAlignment="1">
      <alignment horizontal="center" vertical="top"/>
    </xf>
    <xf numFmtId="0" fontId="63" fillId="0" borderId="0" xfId="18" applyFont="1" applyFill="1" applyBorder="1" applyAlignment="1">
      <alignment horizontal="left" vertical="top"/>
    </xf>
    <xf numFmtId="0" fontId="60" fillId="0" borderId="71" xfId="18" applyFont="1" applyFill="1" applyBorder="1" applyAlignment="1">
      <alignment horizontal="center" vertical="top"/>
    </xf>
    <xf numFmtId="0" fontId="60" fillId="0" borderId="39" xfId="18" applyFont="1" applyFill="1" applyBorder="1" applyAlignment="1">
      <alignment horizontal="center" vertical="top"/>
    </xf>
    <xf numFmtId="0" fontId="60" fillId="0" borderId="39" xfId="18" applyFont="1" applyFill="1" applyBorder="1" applyAlignment="1">
      <alignment horizontal="left" vertical="top"/>
    </xf>
    <xf numFmtId="0" fontId="63" fillId="0" borderId="30" xfId="18" applyFont="1" applyFill="1" applyBorder="1"/>
    <xf numFmtId="0" fontId="63" fillId="0" borderId="7" xfId="18" applyFont="1" applyFill="1" applyBorder="1" applyAlignment="1">
      <alignment horizontal="center"/>
    </xf>
    <xf numFmtId="0" fontId="63" fillId="0" borderId="30" xfId="18" applyFont="1" applyFill="1" applyBorder="1" applyAlignment="1">
      <alignment horizontal="right" vertical="top"/>
    </xf>
    <xf numFmtId="0" fontId="63" fillId="0" borderId="39" xfId="18" applyFont="1" applyFill="1" applyBorder="1" applyAlignment="1">
      <alignment horizontal="center"/>
    </xf>
    <xf numFmtId="0" fontId="63" fillId="0" borderId="39" xfId="18" applyFont="1" applyFill="1" applyBorder="1" applyAlignment="1">
      <alignment horizontal="right" vertical="top"/>
    </xf>
    <xf numFmtId="0" fontId="63" fillId="0" borderId="39" xfId="18" applyNumberFormat="1" applyFont="1" applyFill="1" applyBorder="1" applyAlignment="1">
      <alignment vertical="top" wrapText="1"/>
    </xf>
    <xf numFmtId="0" fontId="60" fillId="0" borderId="39" xfId="18" applyFont="1" applyFill="1" applyBorder="1" applyAlignment="1">
      <alignment vertical="top"/>
    </xf>
    <xf numFmtId="0" fontId="60" fillId="0" borderId="39" xfId="18" applyNumberFormat="1" applyFont="1" applyFill="1" applyBorder="1" applyAlignment="1">
      <alignment vertical="top" wrapText="1"/>
    </xf>
    <xf numFmtId="0" fontId="60" fillId="0" borderId="39" xfId="18" applyFont="1" applyFill="1" applyBorder="1" applyAlignment="1">
      <alignment horizontal="right" vertical="top"/>
    </xf>
    <xf numFmtId="1" fontId="60" fillId="0" borderId="72" xfId="18" applyNumberFormat="1" applyFont="1" applyFill="1" applyBorder="1" applyAlignment="1">
      <alignment horizontal="center" vertical="top"/>
    </xf>
    <xf numFmtId="1" fontId="63" fillId="0" borderId="72" xfId="18" applyNumberFormat="1" applyFont="1" applyFill="1" applyBorder="1" applyAlignment="1">
      <alignment horizontal="center" vertical="top"/>
    </xf>
    <xf numFmtId="0" fontId="63" fillId="0" borderId="30" xfId="18" applyFont="1" applyFill="1" applyBorder="1" applyAlignment="1">
      <alignment horizontal="center"/>
    </xf>
    <xf numFmtId="0" fontId="63" fillId="0" borderId="78" xfId="18" applyFont="1" applyFill="1" applyBorder="1" applyAlignment="1">
      <alignment horizontal="center" vertical="top"/>
    </xf>
    <xf numFmtId="0" fontId="63" fillId="0" borderId="25" xfId="18" applyNumberFormat="1" applyFont="1" applyFill="1" applyBorder="1" applyAlignment="1">
      <alignment vertical="top" wrapText="1"/>
    </xf>
    <xf numFmtId="0" fontId="63" fillId="0" borderId="0" xfId="18" applyNumberFormat="1" applyFont="1" applyFill="1" applyBorder="1" applyAlignment="1">
      <alignment vertical="top" wrapText="1"/>
    </xf>
    <xf numFmtId="0" fontId="60" fillId="0" borderId="0" xfId="18" applyFont="1" applyFill="1" applyBorder="1" applyAlignment="1">
      <alignment horizontal="center" vertical="top"/>
    </xf>
    <xf numFmtId="0" fontId="60" fillId="0" borderId="0" xfId="18" applyFont="1" applyFill="1" applyBorder="1" applyAlignment="1">
      <alignment horizontal="right" vertical="top"/>
    </xf>
    <xf numFmtId="0" fontId="63" fillId="0" borderId="0" xfId="18" applyFont="1" applyFill="1" applyBorder="1" applyAlignment="1">
      <alignment horizontal="right" vertical="top"/>
    </xf>
    <xf numFmtId="0" fontId="63" fillId="0" borderId="0" xfId="18" applyNumberFormat="1" applyFont="1" applyFill="1" applyBorder="1" applyAlignment="1">
      <alignment wrapText="1"/>
    </xf>
    <xf numFmtId="0" fontId="56" fillId="0" borderId="0" xfId="18" applyFont="1" applyFill="1" applyAlignment="1">
      <alignment horizontal="left" vertical="top"/>
    </xf>
    <xf numFmtId="0" fontId="60" fillId="0" borderId="72" xfId="18" applyFont="1" applyFill="1" applyBorder="1" applyAlignment="1">
      <alignment horizontal="left" vertical="top"/>
    </xf>
    <xf numFmtId="0" fontId="63" fillId="0" borderId="70" xfId="18" applyFont="1" applyFill="1" applyBorder="1" applyAlignment="1">
      <alignment horizontal="center" vertical="center"/>
    </xf>
    <xf numFmtId="0" fontId="63" fillId="0" borderId="25" xfId="18" applyFont="1" applyFill="1" applyBorder="1" applyAlignment="1">
      <alignment horizontal="right" vertical="top"/>
    </xf>
    <xf numFmtId="41" fontId="63" fillId="0" borderId="25" xfId="18" applyNumberFormat="1" applyFont="1" applyFill="1" applyBorder="1" applyAlignment="1">
      <alignment vertical="top" wrapText="1"/>
    </xf>
    <xf numFmtId="41" fontId="56" fillId="0" borderId="0" xfId="18" applyNumberFormat="1" applyFont="1" applyFill="1" applyAlignment="1">
      <alignment horizontal="center" vertical="top"/>
    </xf>
    <xf numFmtId="0" fontId="63" fillId="0" borderId="39" xfId="18" applyFont="1" applyFill="1" applyBorder="1"/>
    <xf numFmtId="41" fontId="63" fillId="0" borderId="39" xfId="18" applyNumberFormat="1" applyFont="1" applyFill="1" applyBorder="1" applyAlignment="1">
      <alignment vertical="top" wrapText="1"/>
    </xf>
    <xf numFmtId="0" fontId="60" fillId="0" borderId="78" xfId="18" applyFont="1" applyFill="1" applyBorder="1" applyAlignment="1">
      <alignment horizontal="center" vertical="top"/>
    </xf>
    <xf numFmtId="1" fontId="60" fillId="0" borderId="7" xfId="18" applyNumberFormat="1" applyFont="1" applyFill="1" applyBorder="1" applyAlignment="1">
      <alignment horizontal="center" vertical="top"/>
    </xf>
    <xf numFmtId="1" fontId="63" fillId="0" borderId="7" xfId="18" applyNumberFormat="1" applyFont="1" applyFill="1" applyBorder="1" applyAlignment="1">
      <alignment horizontal="center" vertical="top"/>
    </xf>
    <xf numFmtId="0" fontId="63" fillId="0" borderId="80" xfId="18" applyFont="1" applyFill="1" applyBorder="1"/>
    <xf numFmtId="0" fontId="63" fillId="0" borderId="80" xfId="18" applyFont="1" applyFill="1" applyBorder="1" applyAlignment="1">
      <alignment horizontal="left" vertical="top"/>
    </xf>
    <xf numFmtId="0" fontId="63" fillId="0" borderId="80" xfId="18" applyNumberFormat="1" applyFont="1" applyFill="1" applyBorder="1" applyAlignment="1">
      <alignment vertical="top" wrapText="1"/>
    </xf>
    <xf numFmtId="0" fontId="63" fillId="0" borderId="2" xfId="18" applyFont="1" applyFill="1" applyBorder="1" applyAlignment="1">
      <alignment horizontal="center"/>
    </xf>
    <xf numFmtId="0" fontId="63" fillId="0" borderId="8" xfId="18" applyFont="1" applyFill="1" applyBorder="1" applyAlignment="1">
      <alignment horizontal="center" vertical="top"/>
    </xf>
    <xf numFmtId="0" fontId="63" fillId="0" borderId="83" xfId="18" applyFont="1" applyFill="1" applyBorder="1" applyAlignment="1">
      <alignment horizontal="center" vertical="top"/>
    </xf>
    <xf numFmtId="0" fontId="60" fillId="0" borderId="80" xfId="18" applyFont="1" applyFill="1" applyBorder="1" applyAlignment="1">
      <alignment horizontal="right" vertical="top"/>
    </xf>
    <xf numFmtId="0" fontId="60" fillId="0" borderId="69" xfId="18" applyFont="1" applyFill="1" applyBorder="1" applyAlignment="1">
      <alignment horizontal="center" vertical="top"/>
    </xf>
    <xf numFmtId="0" fontId="60" fillId="0" borderId="8" xfId="18" applyFont="1" applyFill="1" applyBorder="1" applyAlignment="1">
      <alignment horizontal="center" vertical="top"/>
    </xf>
    <xf numFmtId="0" fontId="63" fillId="0" borderId="8" xfId="18" applyFont="1" applyFill="1" applyBorder="1" applyAlignment="1">
      <alignment horizontal="left" vertical="top" wrapText="1"/>
    </xf>
    <xf numFmtId="0" fontId="63" fillId="0" borderId="8" xfId="18" applyNumberFormat="1" applyFont="1" applyFill="1" applyBorder="1" applyAlignment="1">
      <alignment horizontal="left" wrapText="1"/>
    </xf>
    <xf numFmtId="0" fontId="69" fillId="0" borderId="27" xfId="15" applyFont="1" applyFill="1" applyBorder="1" applyAlignment="1">
      <alignment horizontal="left" vertical="top" wrapText="1"/>
    </xf>
    <xf numFmtId="0" fontId="70" fillId="0" borderId="27" xfId="15" applyFont="1" applyFill="1" applyBorder="1" applyAlignment="1">
      <alignment horizontal="left" vertical="top" wrapText="1"/>
    </xf>
    <xf numFmtId="0" fontId="70" fillId="0" borderId="77" xfId="15" applyFont="1" applyFill="1" applyBorder="1" applyAlignment="1">
      <alignment horizontal="center" vertical="center" wrapText="1"/>
    </xf>
    <xf numFmtId="0" fontId="70" fillId="0" borderId="7" xfId="15" applyFont="1" applyFill="1" applyBorder="1" applyAlignment="1">
      <alignment horizontal="center" vertical="center" wrapText="1"/>
    </xf>
    <xf numFmtId="167" fontId="70" fillId="0" borderId="71" xfId="9" applyNumberFormat="1" applyFont="1" applyFill="1" applyBorder="1" applyAlignment="1">
      <alignment horizontal="right" vertical="top" wrapText="1"/>
    </xf>
    <xf numFmtId="0" fontId="70" fillId="0" borderId="72" xfId="15" applyFont="1" applyFill="1" applyBorder="1" applyAlignment="1">
      <alignment horizontal="center" vertical="top" wrapText="1"/>
    </xf>
    <xf numFmtId="0" fontId="70" fillId="0" borderId="71" xfId="15" applyFont="1" applyFill="1" applyBorder="1" applyAlignment="1">
      <alignment horizontal="center" vertical="top" wrapText="1"/>
    </xf>
    <xf numFmtId="0" fontId="69" fillId="0" borderId="7" xfId="15" applyFont="1" applyFill="1" applyBorder="1" applyAlignment="1">
      <alignment horizontal="center" vertical="center" wrapText="1"/>
    </xf>
    <xf numFmtId="167" fontId="69" fillId="0" borderId="71" xfId="9" applyNumberFormat="1" applyFont="1" applyFill="1" applyBorder="1" applyAlignment="1">
      <alignment horizontal="right" vertical="top" wrapText="1"/>
    </xf>
    <xf numFmtId="0" fontId="69" fillId="0" borderId="7" xfId="15" applyFont="1" applyFill="1" applyBorder="1" applyAlignment="1">
      <alignment horizontal="center" vertical="top" wrapText="1"/>
    </xf>
    <xf numFmtId="0" fontId="69" fillId="0" borderId="71" xfId="15" applyFont="1" applyFill="1" applyBorder="1" applyAlignment="1">
      <alignment horizontal="center" vertical="top" wrapText="1"/>
    </xf>
    <xf numFmtId="0" fontId="69" fillId="0" borderId="73" xfId="15" applyFont="1" applyFill="1" applyBorder="1" applyAlignment="1">
      <alignment horizontal="center" vertical="top" wrapText="1"/>
    </xf>
    <xf numFmtId="167" fontId="69" fillId="0" borderId="72" xfId="9" applyNumberFormat="1" applyFont="1" applyFill="1" applyBorder="1" applyAlignment="1">
      <alignment horizontal="right" vertical="top" wrapText="1"/>
    </xf>
    <xf numFmtId="0" fontId="69" fillId="0" borderId="74" xfId="15" applyFont="1" applyFill="1" applyBorder="1" applyAlignment="1">
      <alignment horizontal="center" vertical="top" wrapText="1"/>
    </xf>
    <xf numFmtId="0" fontId="69" fillId="0" borderId="74" xfId="15" applyFont="1" applyFill="1" applyBorder="1" applyAlignment="1">
      <alignment horizontal="center"/>
    </xf>
    <xf numFmtId="164" fontId="69" fillId="0" borderId="74" xfId="25" applyNumberFormat="1" applyFont="1" applyFill="1" applyBorder="1" applyAlignment="1">
      <alignment vertical="top"/>
    </xf>
    <xf numFmtId="0" fontId="70" fillId="0" borderId="7" xfId="15" applyFont="1" applyFill="1" applyBorder="1" applyAlignment="1">
      <alignment horizontal="center" vertical="center"/>
    </xf>
    <xf numFmtId="164" fontId="71" fillId="0" borderId="73" xfId="25" applyNumberFormat="1" applyFont="1" applyFill="1" applyBorder="1" applyAlignment="1">
      <alignment vertical="center"/>
    </xf>
    <xf numFmtId="0" fontId="70" fillId="0" borderId="73" xfId="15" applyFont="1" applyFill="1" applyBorder="1" applyAlignment="1">
      <alignment horizontal="center" vertical="center" wrapText="1"/>
    </xf>
    <xf numFmtId="0" fontId="70" fillId="0" borderId="73" xfId="15" applyFont="1" applyFill="1" applyBorder="1" applyAlignment="1">
      <alignment horizontal="center" vertical="top" wrapText="1"/>
    </xf>
    <xf numFmtId="0" fontId="69" fillId="0" borderId="74" xfId="15" applyFont="1" applyFill="1" applyBorder="1"/>
    <xf numFmtId="0" fontId="69" fillId="0" borderId="74" xfId="15" applyFont="1" applyFill="1" applyBorder="1" applyAlignment="1">
      <alignment horizontal="center" wrapText="1"/>
    </xf>
    <xf numFmtId="164" fontId="71" fillId="0" borderId="73" xfId="25" applyNumberFormat="1" applyFont="1" applyFill="1" applyBorder="1" applyAlignment="1">
      <alignment horizontal="right" vertical="center"/>
    </xf>
    <xf numFmtId="0" fontId="70" fillId="0" borderId="76" xfId="15" quotePrefix="1" applyFont="1" applyFill="1" applyBorder="1" applyAlignment="1">
      <alignment horizontal="center" vertical="center"/>
    </xf>
    <xf numFmtId="164" fontId="71" fillId="0" borderId="77" xfId="25" applyNumberFormat="1" applyFont="1" applyFill="1" applyBorder="1" applyAlignment="1">
      <alignment horizontal="right" vertical="center"/>
    </xf>
    <xf numFmtId="0" fontId="69" fillId="0" borderId="7" xfId="15" applyFont="1" applyFill="1" applyBorder="1" applyAlignment="1">
      <alignment horizontal="center"/>
    </xf>
    <xf numFmtId="164" fontId="69" fillId="0" borderId="73" xfId="25" applyNumberFormat="1" applyFont="1" applyFill="1" applyBorder="1" applyAlignment="1">
      <alignment vertical="top"/>
    </xf>
    <xf numFmtId="0" fontId="69" fillId="0" borderId="73" xfId="15" applyFont="1" applyFill="1" applyBorder="1" applyAlignment="1">
      <alignment horizontal="center" wrapText="1"/>
    </xf>
    <xf numFmtId="164" fontId="71" fillId="0" borderId="77" xfId="25" applyNumberFormat="1" applyFont="1" applyFill="1" applyBorder="1" applyAlignment="1">
      <alignment vertical="top"/>
    </xf>
    <xf numFmtId="164" fontId="71" fillId="0" borderId="77" xfId="25" applyNumberFormat="1" applyFont="1" applyFill="1" applyBorder="1" applyAlignment="1">
      <alignment horizontal="left" vertical="center"/>
    </xf>
    <xf numFmtId="0" fontId="70" fillId="0" borderId="77" xfId="15" applyFont="1" applyFill="1" applyBorder="1" applyAlignment="1">
      <alignment horizontal="left" vertical="center" wrapText="1"/>
    </xf>
    <xf numFmtId="0" fontId="70" fillId="0" borderId="7" xfId="15" quotePrefix="1" applyFont="1" applyFill="1" applyBorder="1" applyAlignment="1">
      <alignment horizontal="center" vertical="center"/>
    </xf>
    <xf numFmtId="167" fontId="69" fillId="0" borderId="73" xfId="9" applyNumberFormat="1" applyFont="1" applyFill="1" applyBorder="1" applyAlignment="1">
      <alignment horizontal="right" vertical="top" wrapText="1"/>
    </xf>
    <xf numFmtId="164" fontId="69" fillId="0" borderId="71" xfId="25" applyNumberFormat="1" applyFont="1" applyFill="1" applyBorder="1" applyAlignment="1">
      <alignment vertical="top"/>
    </xf>
    <xf numFmtId="0" fontId="69" fillId="0" borderId="71" xfId="15" applyFont="1" applyFill="1" applyBorder="1" applyAlignment="1">
      <alignment horizontal="center" wrapText="1"/>
    </xf>
    <xf numFmtId="0" fontId="69" fillId="0" borderId="74" xfId="15" applyFont="1" applyFill="1" applyBorder="1" applyAlignment="1">
      <alignment horizontal="center" vertical="top"/>
    </xf>
    <xf numFmtId="167" fontId="69" fillId="0" borderId="71" xfId="9" applyNumberFormat="1" applyFont="1" applyFill="1" applyBorder="1" applyAlignment="1">
      <alignment vertical="top" wrapText="1"/>
    </xf>
    <xf numFmtId="0" fontId="69" fillId="0" borderId="7" xfId="15" applyFont="1" applyFill="1" applyBorder="1" applyAlignment="1">
      <alignment horizontal="center" wrapText="1"/>
    </xf>
    <xf numFmtId="0" fontId="69" fillId="0" borderId="72" xfId="15" applyFont="1" applyFill="1" applyBorder="1"/>
    <xf numFmtId="0" fontId="69" fillId="0" borderId="72" xfId="15" applyFont="1" applyFill="1" applyBorder="1" applyAlignment="1">
      <alignment horizontal="center" wrapText="1"/>
    </xf>
    <xf numFmtId="0" fontId="69" fillId="0" borderId="72" xfId="15" applyFont="1" applyFill="1" applyBorder="1" applyAlignment="1">
      <alignment horizontal="center" vertical="top" wrapText="1"/>
    </xf>
    <xf numFmtId="41" fontId="69" fillId="0" borderId="74" xfId="25" applyFont="1" applyFill="1" applyBorder="1" applyAlignment="1">
      <alignment vertical="top"/>
    </xf>
    <xf numFmtId="41" fontId="69" fillId="0" borderId="7" xfId="25" applyFont="1" applyFill="1" applyBorder="1"/>
    <xf numFmtId="0" fontId="69" fillId="0" borderId="2" xfId="15" applyFont="1" applyFill="1" applyBorder="1" applyAlignment="1">
      <alignment horizontal="center"/>
    </xf>
    <xf numFmtId="41" fontId="69" fillId="0" borderId="81" xfId="25" applyFont="1" applyFill="1" applyBorder="1"/>
    <xf numFmtId="0" fontId="69" fillId="0" borderId="81" xfId="15" applyFont="1" applyFill="1" applyBorder="1" applyAlignment="1">
      <alignment horizontal="center" wrapText="1"/>
    </xf>
    <xf numFmtId="0" fontId="69" fillId="0" borderId="2" xfId="15" applyFont="1" applyFill="1" applyBorder="1" applyAlignment="1">
      <alignment horizontal="center" vertical="top" wrapText="1"/>
    </xf>
    <xf numFmtId="0" fontId="70" fillId="0" borderId="86" xfId="15" applyFont="1" applyFill="1" applyBorder="1" applyAlignment="1">
      <alignment horizontal="center" vertical="top" wrapText="1"/>
    </xf>
    <xf numFmtId="0" fontId="70" fillId="0" borderId="87" xfId="15" applyFont="1" applyFill="1" applyBorder="1" applyAlignment="1">
      <alignment horizontal="center" vertical="top" wrapText="1"/>
    </xf>
    <xf numFmtId="0" fontId="69" fillId="0" borderId="87" xfId="15" applyFont="1" applyFill="1" applyBorder="1" applyAlignment="1">
      <alignment horizontal="center" vertical="top" wrapText="1"/>
    </xf>
    <xf numFmtId="43" fontId="69" fillId="0" borderId="62" xfId="18" applyNumberFormat="1" applyFont="1" applyFill="1" applyBorder="1" applyAlignment="1">
      <alignment horizontal="center" vertical="top" wrapText="1"/>
    </xf>
    <xf numFmtId="0" fontId="69" fillId="0" borderId="90" xfId="15" applyFont="1" applyFill="1" applyBorder="1" applyAlignment="1">
      <alignment horizontal="center" vertical="top" wrapText="1"/>
    </xf>
    <xf numFmtId="0" fontId="57" fillId="0" borderId="0" xfId="15" applyFont="1" applyFill="1" applyBorder="1"/>
    <xf numFmtId="43" fontId="69" fillId="0" borderId="89" xfId="18" applyNumberFormat="1" applyFont="1" applyFill="1" applyBorder="1" applyAlignment="1">
      <alignment horizontal="center" vertical="top" wrapText="1"/>
    </xf>
    <xf numFmtId="0" fontId="69" fillId="0" borderId="91" xfId="15" applyFont="1" applyFill="1" applyBorder="1" applyAlignment="1">
      <alignment horizontal="center" vertical="top" wrapText="1"/>
    </xf>
    <xf numFmtId="0" fontId="70" fillId="0" borderId="84" xfId="15" applyFont="1" applyFill="1" applyBorder="1" applyAlignment="1">
      <alignment horizontal="center" vertical="top" wrapText="1"/>
    </xf>
    <xf numFmtId="43" fontId="69" fillId="0" borderId="88" xfId="18" applyNumberFormat="1" applyFont="1" applyFill="1" applyBorder="1" applyAlignment="1">
      <alignment vertical="top" wrapText="1"/>
    </xf>
    <xf numFmtId="0" fontId="69" fillId="0" borderId="92" xfId="15" applyFont="1" applyFill="1" applyBorder="1" applyAlignment="1">
      <alignment horizontal="center" vertical="top" wrapText="1"/>
    </xf>
    <xf numFmtId="0" fontId="69" fillId="0" borderId="93" xfId="15" applyFont="1" applyFill="1" applyBorder="1" applyAlignment="1">
      <alignment horizontal="center" vertical="top" wrapText="1"/>
    </xf>
    <xf numFmtId="0" fontId="70" fillId="0" borderId="94" xfId="15" applyFont="1" applyFill="1" applyBorder="1" applyAlignment="1">
      <alignment horizontal="center" vertical="top" wrapText="1"/>
    </xf>
    <xf numFmtId="0" fontId="70" fillId="0" borderId="94" xfId="15" applyFont="1" applyFill="1" applyBorder="1" applyAlignment="1">
      <alignment vertical="top" wrapText="1"/>
    </xf>
    <xf numFmtId="0" fontId="69" fillId="0" borderId="84" xfId="15" applyFont="1" applyFill="1" applyBorder="1" applyAlignment="1">
      <alignment horizontal="center" vertical="top" wrapText="1"/>
    </xf>
    <xf numFmtId="0" fontId="70" fillId="0" borderId="94" xfId="15" applyFont="1" applyFill="1" applyBorder="1" applyAlignment="1">
      <alignment horizontal="left" vertical="top" wrapText="1"/>
    </xf>
    <xf numFmtId="0" fontId="69" fillId="0" borderId="14" xfId="15" applyFont="1" applyFill="1" applyBorder="1" applyAlignment="1">
      <alignment horizontal="center" vertical="top" wrapText="1"/>
    </xf>
    <xf numFmtId="0" fontId="69" fillId="0" borderId="79" xfId="15" applyFont="1" applyFill="1" applyBorder="1" applyAlignment="1">
      <alignment horizontal="center" vertical="top" wrapText="1"/>
    </xf>
    <xf numFmtId="0" fontId="57" fillId="0" borderId="0" xfId="15" applyFont="1" applyFill="1" applyBorder="1" applyAlignment="1">
      <alignment vertical="top"/>
    </xf>
    <xf numFmtId="43" fontId="69" fillId="0" borderId="87" xfId="18" applyNumberFormat="1" applyFont="1" applyFill="1" applyBorder="1" applyAlignment="1">
      <alignment vertical="top" wrapText="1"/>
    </xf>
    <xf numFmtId="43" fontId="69" fillId="0" borderId="14" xfId="18" applyNumberFormat="1" applyFont="1" applyFill="1" applyBorder="1" applyAlignment="1">
      <alignment horizontal="center" vertical="top" wrapText="1"/>
    </xf>
    <xf numFmtId="0" fontId="69" fillId="0" borderId="89" xfId="18" applyFont="1" applyFill="1" applyBorder="1" applyAlignment="1">
      <alignment horizontal="center" vertical="top" wrapText="1"/>
    </xf>
    <xf numFmtId="0" fontId="69" fillId="0" borderId="62" xfId="18" applyFont="1" applyFill="1" applyBorder="1" applyAlignment="1">
      <alignment horizontal="center" vertical="top" wrapText="1"/>
    </xf>
    <xf numFmtId="0" fontId="69" fillId="0" borderId="87" xfId="18" applyFont="1" applyFill="1" applyBorder="1" applyAlignment="1">
      <alignment vertical="top" wrapText="1"/>
    </xf>
    <xf numFmtId="0" fontId="69" fillId="0" borderId="62" xfId="15" applyFont="1" applyFill="1" applyBorder="1" applyAlignment="1">
      <alignment horizontal="center" vertical="top" wrapText="1"/>
    </xf>
    <xf numFmtId="0" fontId="70" fillId="0" borderId="86" xfId="15" applyFont="1" applyFill="1" applyBorder="1" applyAlignment="1">
      <alignment horizontal="left" vertical="top" wrapText="1"/>
    </xf>
    <xf numFmtId="0" fontId="69" fillId="0" borderId="88" xfId="15" applyFont="1" applyFill="1" applyBorder="1" applyAlignment="1">
      <alignment horizontal="center" vertical="top" wrapText="1"/>
    </xf>
    <xf numFmtId="0" fontId="56" fillId="0" borderId="0" xfId="15" applyFont="1" applyFill="1" applyBorder="1" applyAlignment="1">
      <alignment vertical="top"/>
    </xf>
    <xf numFmtId="0" fontId="69" fillId="0" borderId="84" xfId="18" applyFont="1" applyFill="1" applyBorder="1" applyAlignment="1">
      <alignment horizontal="center" vertical="top" wrapText="1"/>
    </xf>
    <xf numFmtId="0" fontId="69" fillId="0" borderId="80" xfId="15" applyFont="1" applyFill="1" applyBorder="1" applyAlignment="1">
      <alignment horizontal="left" vertical="top" wrapText="1"/>
    </xf>
    <xf numFmtId="0" fontId="69" fillId="0" borderId="80" xfId="15" quotePrefix="1" applyFont="1" applyFill="1" applyBorder="1" applyAlignment="1">
      <alignment horizontal="left" vertical="top" wrapText="1"/>
    </xf>
    <xf numFmtId="0" fontId="56" fillId="0" borderId="8" xfId="15" applyFont="1" applyFill="1" applyBorder="1"/>
    <xf numFmtId="0" fontId="69" fillId="0" borderId="96" xfId="15" applyFont="1" applyFill="1" applyBorder="1" applyAlignment="1">
      <alignment vertical="top" wrapText="1"/>
    </xf>
    <xf numFmtId="0" fontId="69" fillId="0" borderId="63" xfId="15" applyFont="1" applyFill="1" applyBorder="1" applyAlignment="1">
      <alignment horizontal="center" vertical="top" wrapText="1"/>
    </xf>
    <xf numFmtId="0" fontId="69" fillId="0" borderId="0" xfId="15" applyFont="1" applyFill="1" applyBorder="1"/>
    <xf numFmtId="0" fontId="57" fillId="0" borderId="43" xfId="15" applyFont="1" applyFill="1" applyBorder="1" applyAlignment="1">
      <alignment horizontal="center" vertical="center" wrapText="1"/>
    </xf>
    <xf numFmtId="0" fontId="57" fillId="0" borderId="97" xfId="15" applyFont="1" applyFill="1" applyBorder="1" applyAlignment="1">
      <alignment horizontal="center" vertical="center"/>
    </xf>
    <xf numFmtId="0" fontId="57" fillId="0" borderId="52" xfId="15" applyFont="1" applyFill="1" applyBorder="1" applyAlignment="1">
      <alignment horizontal="center" vertical="center"/>
    </xf>
    <xf numFmtId="0" fontId="56" fillId="0" borderId="52" xfId="15" applyFont="1" applyFill="1" applyBorder="1" applyAlignment="1">
      <alignment horizontal="center" vertical="center"/>
    </xf>
    <xf numFmtId="0" fontId="56" fillId="0" borderId="52" xfId="15" applyFont="1" applyFill="1" applyBorder="1" applyAlignment="1">
      <alignment horizontal="center" vertical="top" wrapText="1"/>
    </xf>
    <xf numFmtId="167" fontId="56" fillId="0" borderId="52" xfId="9" applyNumberFormat="1" applyFont="1" applyFill="1" applyBorder="1" applyAlignment="1">
      <alignment horizontal="center" vertical="top" wrapText="1"/>
    </xf>
    <xf numFmtId="0" fontId="56" fillId="0" borderId="49" xfId="15" applyFont="1" applyFill="1" applyBorder="1" applyAlignment="1">
      <alignment horizontal="center" vertical="top" wrapText="1"/>
    </xf>
    <xf numFmtId="167" fontId="56" fillId="0" borderId="97" xfId="9" applyNumberFormat="1" applyFont="1" applyFill="1" applyBorder="1" applyAlignment="1">
      <alignment horizontal="center" vertical="top" wrapText="1"/>
    </xf>
    <xf numFmtId="167" fontId="56" fillId="0" borderId="53" xfId="9" applyNumberFormat="1" applyFont="1" applyFill="1" applyBorder="1" applyAlignment="1">
      <alignment horizontal="center" vertical="top" wrapText="1"/>
    </xf>
    <xf numFmtId="167" fontId="71" fillId="0" borderId="73" xfId="9" applyNumberFormat="1" applyFont="1" applyFill="1" applyBorder="1" applyAlignment="1">
      <alignment vertical="center" wrapText="1"/>
    </xf>
    <xf numFmtId="0" fontId="70" fillId="6" borderId="2" xfId="15" applyFont="1" applyFill="1" applyBorder="1" applyAlignment="1">
      <alignment horizontal="center" vertical="center" wrapText="1"/>
    </xf>
    <xf numFmtId="0" fontId="70" fillId="6" borderId="33" xfId="15" applyFont="1" applyFill="1" applyBorder="1" applyAlignment="1">
      <alignment horizontal="center" vertical="center" wrapText="1"/>
    </xf>
    <xf numFmtId="0" fontId="70" fillId="6" borderId="28" xfId="15" applyFont="1" applyFill="1" applyBorder="1" applyAlignment="1">
      <alignment horizontal="center" vertical="center" wrapText="1"/>
    </xf>
    <xf numFmtId="0" fontId="70" fillId="6" borderId="62" xfId="15" applyFont="1" applyFill="1" applyBorder="1" applyAlignment="1">
      <alignment horizontal="center" vertical="center" wrapText="1"/>
    </xf>
    <xf numFmtId="0" fontId="70" fillId="6" borderId="1" xfId="15" applyFont="1" applyFill="1" applyBorder="1" applyAlignment="1">
      <alignment horizontal="center" vertical="center" wrapText="1"/>
    </xf>
    <xf numFmtId="164" fontId="70" fillId="6" borderId="1" xfId="25" applyNumberFormat="1" applyFont="1" applyFill="1" applyBorder="1" applyAlignment="1">
      <alignment horizontal="center" vertical="center" wrapText="1"/>
    </xf>
    <xf numFmtId="0" fontId="57" fillId="0" borderId="52" xfId="15" applyFont="1" applyFill="1" applyBorder="1" applyAlignment="1">
      <alignment horizontal="center" vertical="center" wrapText="1"/>
    </xf>
    <xf numFmtId="0" fontId="70" fillId="6" borderId="51" xfId="15" applyFont="1" applyFill="1" applyBorder="1" applyAlignment="1">
      <alignment horizontal="center" vertical="center" wrapText="1"/>
    </xf>
    <xf numFmtId="0" fontId="70" fillId="6" borderId="98" xfId="15" applyFont="1" applyFill="1" applyBorder="1" applyAlignment="1">
      <alignment horizontal="center" vertical="center" wrapText="1"/>
    </xf>
    <xf numFmtId="164" fontId="71" fillId="0" borderId="73" xfId="15" applyNumberFormat="1" applyFont="1" applyFill="1" applyBorder="1"/>
    <xf numFmtId="0" fontId="70" fillId="0" borderId="73" xfId="15" applyFont="1" applyFill="1" applyBorder="1" applyAlignment="1">
      <alignment horizontal="center" wrapText="1"/>
    </xf>
    <xf numFmtId="167" fontId="69" fillId="0" borderId="81" xfId="9" applyNumberFormat="1" applyFont="1" applyFill="1" applyBorder="1" applyAlignment="1">
      <alignment horizontal="right" vertical="top" wrapText="1"/>
    </xf>
    <xf numFmtId="0" fontId="69" fillId="0" borderId="81" xfId="15" applyFont="1" applyFill="1" applyBorder="1" applyAlignment="1">
      <alignment horizontal="center" vertical="top" wrapText="1"/>
    </xf>
    <xf numFmtId="0" fontId="69" fillId="0" borderId="8" xfId="15" applyFont="1" applyFill="1" applyBorder="1" applyAlignment="1">
      <alignment horizontal="left" vertical="top"/>
    </xf>
    <xf numFmtId="0" fontId="69" fillId="0" borderId="8" xfId="15" quotePrefix="1" applyFont="1" applyFill="1" applyBorder="1" applyAlignment="1">
      <alignment horizontal="left" vertical="top"/>
    </xf>
    <xf numFmtId="0" fontId="69" fillId="0" borderId="8" xfId="15" applyFont="1" applyFill="1" applyBorder="1" applyAlignment="1">
      <alignment vertical="top" wrapText="1"/>
    </xf>
    <xf numFmtId="164" fontId="69" fillId="0" borderId="2" xfId="25" applyNumberFormat="1" applyFont="1" applyFill="1" applyBorder="1" applyAlignment="1">
      <alignment vertical="top"/>
    </xf>
    <xf numFmtId="0" fontId="69" fillId="0" borderId="8" xfId="15" applyFont="1" applyFill="1" applyBorder="1"/>
    <xf numFmtId="0" fontId="69" fillId="0" borderId="2" xfId="15" applyFont="1" applyFill="1" applyBorder="1"/>
    <xf numFmtId="0" fontId="69" fillId="0" borderId="2" xfId="15" applyFont="1" applyFill="1" applyBorder="1" applyAlignment="1">
      <alignment horizontal="center" wrapText="1"/>
    </xf>
    <xf numFmtId="164" fontId="69" fillId="0" borderId="7" xfId="25" applyNumberFormat="1" applyFont="1" applyFill="1" applyBorder="1" applyAlignment="1">
      <alignment vertical="top"/>
    </xf>
    <xf numFmtId="0" fontId="70" fillId="0" borderId="6" xfId="15" applyFont="1" applyFill="1" applyBorder="1" applyAlignment="1">
      <alignment horizontal="center" vertical="center"/>
    </xf>
    <xf numFmtId="0" fontId="70" fillId="0" borderId="69" xfId="15" applyFont="1" applyFill="1" applyBorder="1" applyAlignment="1">
      <alignment vertical="center"/>
    </xf>
    <xf numFmtId="164" fontId="71" fillId="0" borderId="70" xfId="25" applyNumberFormat="1" applyFont="1" applyFill="1" applyBorder="1" applyAlignment="1">
      <alignment vertical="center"/>
    </xf>
    <xf numFmtId="0" fontId="70" fillId="0" borderId="70" xfId="15" applyFont="1" applyFill="1" applyBorder="1" applyAlignment="1">
      <alignment horizontal="center" vertical="center" wrapText="1"/>
    </xf>
    <xf numFmtId="0" fontId="70" fillId="0" borderId="73" xfId="15" applyFont="1" applyFill="1" applyBorder="1" applyAlignment="1">
      <alignment vertical="center" wrapText="1"/>
    </xf>
    <xf numFmtId="167" fontId="69" fillId="0" borderId="7" xfId="9" applyNumberFormat="1" applyFont="1" applyFill="1" applyBorder="1" applyAlignment="1">
      <alignment horizontal="right" vertical="top" wrapText="1"/>
    </xf>
    <xf numFmtId="164" fontId="71" fillId="0" borderId="70" xfId="25" applyNumberFormat="1" applyFont="1" applyFill="1" applyBorder="1" applyAlignment="1">
      <alignment horizontal="right" vertical="center"/>
    </xf>
    <xf numFmtId="0" fontId="57" fillId="0" borderId="12" xfId="15" applyFont="1" applyFill="1" applyBorder="1" applyAlignment="1">
      <alignment vertical="center"/>
    </xf>
    <xf numFmtId="0" fontId="69" fillId="0" borderId="99" xfId="15" applyFont="1" applyFill="1" applyBorder="1" applyAlignment="1">
      <alignment vertical="top" wrapText="1"/>
    </xf>
    <xf numFmtId="0" fontId="70" fillId="0" borderId="100" xfId="15" applyFont="1" applyFill="1" applyBorder="1" applyAlignment="1">
      <alignment horizontal="center" vertical="top" wrapText="1"/>
    </xf>
    <xf numFmtId="0" fontId="70" fillId="0" borderId="7" xfId="15" applyFont="1" applyFill="1" applyBorder="1" applyAlignment="1">
      <alignment horizontal="center" vertical="top"/>
    </xf>
    <xf numFmtId="0" fontId="70" fillId="0" borderId="25" xfId="15" applyFont="1" applyFill="1" applyBorder="1" applyAlignment="1">
      <alignment vertical="top"/>
    </xf>
    <xf numFmtId="164" fontId="71" fillId="0" borderId="73" xfId="25" applyNumberFormat="1" applyFont="1" applyFill="1" applyBorder="1" applyAlignment="1">
      <alignment vertical="top"/>
    </xf>
    <xf numFmtId="0" fontId="69" fillId="0" borderId="2" xfId="15" applyFont="1" applyFill="1" applyBorder="1" applyAlignment="1">
      <alignment horizontal="center" vertical="top"/>
    </xf>
    <xf numFmtId="0" fontId="69" fillId="0" borderId="9" xfId="15" applyFont="1" applyFill="1" applyBorder="1" applyAlignment="1">
      <alignment horizontal="center" vertical="top" wrapText="1"/>
    </xf>
    <xf numFmtId="0" fontId="70" fillId="0" borderId="7" xfId="15" quotePrefix="1" applyFont="1" applyFill="1" applyBorder="1" applyAlignment="1">
      <alignment horizontal="center" vertical="top"/>
    </xf>
    <xf numFmtId="0" fontId="56" fillId="0" borderId="0" xfId="15" applyFont="1" applyFill="1" applyBorder="1" applyAlignment="1">
      <alignment vertical="top" wrapText="1"/>
    </xf>
    <xf numFmtId="0" fontId="69" fillId="0" borderId="101" xfId="15" applyFont="1" applyFill="1" applyBorder="1" applyAlignment="1">
      <alignment horizontal="center" vertical="top" wrapText="1"/>
    </xf>
    <xf numFmtId="0" fontId="56" fillId="0" borderId="80" xfId="15" applyFont="1" applyFill="1" applyBorder="1"/>
    <xf numFmtId="0" fontId="69" fillId="0" borderId="0" xfId="15" quotePrefix="1" applyFont="1" applyFill="1" applyBorder="1" applyAlignment="1">
      <alignment horizontal="left" vertical="top"/>
    </xf>
    <xf numFmtId="0" fontId="70" fillId="0" borderId="6" xfId="15" quotePrefix="1" applyFont="1" applyFill="1" applyBorder="1" applyAlignment="1">
      <alignment horizontal="center" vertical="center"/>
    </xf>
    <xf numFmtId="164" fontId="71" fillId="0" borderId="73" xfId="25" applyNumberFormat="1" applyFont="1" applyFill="1" applyBorder="1" applyAlignment="1">
      <alignment horizontal="left" vertical="center"/>
    </xf>
    <xf numFmtId="0" fontId="70" fillId="0" borderId="73" xfId="15" applyFont="1" applyFill="1" applyBorder="1" applyAlignment="1">
      <alignment horizontal="left" vertical="center" wrapText="1"/>
    </xf>
    <xf numFmtId="0" fontId="70" fillId="0" borderId="84" xfId="15" applyFont="1" applyFill="1" applyBorder="1" applyAlignment="1">
      <alignment horizontal="left" vertical="top" wrapText="1"/>
    </xf>
    <xf numFmtId="164" fontId="71" fillId="0" borderId="73" xfId="25" applyNumberFormat="1" applyFont="1" applyFill="1" applyBorder="1" applyAlignment="1">
      <alignment horizontal="center" vertical="center"/>
    </xf>
    <xf numFmtId="0" fontId="70" fillId="0" borderId="89" xfId="15" applyFont="1" applyFill="1" applyBorder="1" applyAlignment="1">
      <alignment horizontal="left" vertical="top" wrapText="1"/>
    </xf>
    <xf numFmtId="0" fontId="69" fillId="0" borderId="8" xfId="15" applyFont="1" applyFill="1" applyBorder="1" applyAlignment="1">
      <alignment horizontal="left" vertical="top" wrapText="1"/>
    </xf>
    <xf numFmtId="0" fontId="70" fillId="0" borderId="69" xfId="15" applyFont="1" applyFill="1" applyBorder="1" applyAlignment="1">
      <alignment horizontal="left" vertical="center"/>
    </xf>
    <xf numFmtId="164" fontId="71" fillId="0" borderId="70" xfId="25" applyNumberFormat="1" applyFont="1" applyFill="1" applyBorder="1" applyAlignment="1">
      <alignment horizontal="left" vertical="center"/>
    </xf>
    <xf numFmtId="0" fontId="70" fillId="0" borderId="70" xfId="15" applyFont="1" applyFill="1" applyBorder="1" applyAlignment="1">
      <alignment horizontal="left" vertical="center" wrapText="1"/>
    </xf>
    <xf numFmtId="0" fontId="57" fillId="0" borderId="12" xfId="15" applyFont="1" applyFill="1" applyBorder="1" applyAlignment="1">
      <alignment horizontal="left" vertical="center"/>
    </xf>
    <xf numFmtId="0" fontId="70" fillId="0" borderId="100" xfId="15" applyFont="1" applyFill="1" applyBorder="1" applyAlignment="1">
      <alignment horizontal="left" vertical="top" wrapText="1"/>
    </xf>
    <xf numFmtId="0" fontId="70" fillId="0" borderId="6" xfId="15" applyFont="1" applyFill="1" applyBorder="1" applyAlignment="1">
      <alignment horizontal="center" vertical="top"/>
    </xf>
    <xf numFmtId="0" fontId="70" fillId="0" borderId="69" xfId="15" applyFont="1" applyFill="1" applyBorder="1" applyAlignment="1">
      <alignment horizontal="left" vertical="top"/>
    </xf>
    <xf numFmtId="164" fontId="71" fillId="0" borderId="70" xfId="25" applyNumberFormat="1" applyFont="1" applyFill="1" applyBorder="1" applyAlignment="1">
      <alignment horizontal="left" vertical="top"/>
    </xf>
    <xf numFmtId="0" fontId="70" fillId="0" borderId="70" xfId="15" applyFont="1" applyFill="1" applyBorder="1" applyAlignment="1">
      <alignment horizontal="left" vertical="top" wrapText="1"/>
    </xf>
    <xf numFmtId="0" fontId="57" fillId="0" borderId="12" xfId="15" applyFont="1" applyFill="1" applyBorder="1" applyAlignment="1">
      <alignment horizontal="left" vertical="top"/>
    </xf>
    <xf numFmtId="0" fontId="69" fillId="0" borderId="99" xfId="15" applyFont="1" applyFill="1" applyBorder="1" applyAlignment="1">
      <alignment horizontal="center" vertical="top" wrapText="1"/>
    </xf>
    <xf numFmtId="0" fontId="70" fillId="0" borderId="102" xfId="15" applyFont="1" applyFill="1" applyBorder="1" applyAlignment="1">
      <alignment horizontal="left" vertical="top" wrapText="1"/>
    </xf>
    <xf numFmtId="0" fontId="69" fillId="0" borderId="8" xfId="15" applyFont="1" applyFill="1" applyBorder="1" applyAlignment="1">
      <alignment vertical="top"/>
    </xf>
    <xf numFmtId="0" fontId="69" fillId="0" borderId="8" xfId="15" quotePrefix="1" applyFont="1" applyFill="1" applyBorder="1" applyAlignment="1">
      <alignment horizontal="center" vertical="top"/>
    </xf>
    <xf numFmtId="41" fontId="69" fillId="0" borderId="2" xfId="25" applyFont="1" applyFill="1" applyBorder="1" applyAlignment="1">
      <alignment vertical="top"/>
    </xf>
    <xf numFmtId="41" fontId="69" fillId="0" borderId="2" xfId="25" applyFont="1" applyFill="1" applyBorder="1"/>
    <xf numFmtId="0" fontId="69" fillId="0" borderId="39" xfId="15" applyFont="1" applyFill="1" applyBorder="1" applyAlignment="1">
      <alignment horizontal="center" wrapText="1"/>
    </xf>
    <xf numFmtId="41" fontId="69" fillId="0" borderId="72" xfId="25" applyFont="1" applyFill="1" applyBorder="1"/>
    <xf numFmtId="41" fontId="57" fillId="25" borderId="12" xfId="15" applyNumberFormat="1" applyFont="1" applyFill="1" applyBorder="1" applyAlignment="1">
      <alignment horizontal="left" vertical="center"/>
    </xf>
    <xf numFmtId="0" fontId="69" fillId="0" borderId="0" xfId="15" applyFont="1" applyFill="1" applyBorder="1" applyAlignment="1">
      <alignment vertical="top"/>
    </xf>
    <xf numFmtId="0" fontId="69" fillId="0" borderId="0" xfId="15" quotePrefix="1" applyFont="1" applyFill="1" applyBorder="1" applyAlignment="1">
      <alignment vertical="top"/>
    </xf>
    <xf numFmtId="164" fontId="69" fillId="0" borderId="72" xfId="25" applyNumberFormat="1" applyFont="1" applyFill="1" applyBorder="1" applyAlignment="1">
      <alignment vertical="top"/>
    </xf>
    <xf numFmtId="0" fontId="57" fillId="25" borderId="12" xfId="15" applyFont="1" applyFill="1" applyBorder="1" applyAlignment="1">
      <alignment horizontal="left" vertical="center"/>
    </xf>
    <xf numFmtId="167" fontId="56" fillId="0" borderId="8" xfId="9" applyNumberFormat="1" applyFont="1" applyFill="1" applyBorder="1" applyAlignment="1">
      <alignment horizontal="center" vertical="top" wrapText="1"/>
    </xf>
    <xf numFmtId="0" fontId="60" fillId="0" borderId="83" xfId="18" applyFont="1" applyFill="1" applyBorder="1" applyAlignment="1">
      <alignment horizontal="center" vertical="top"/>
    </xf>
    <xf numFmtId="0" fontId="63" fillId="0" borderId="80" xfId="18" applyFont="1" applyFill="1" applyBorder="1" applyAlignment="1">
      <alignment horizontal="center" vertical="top"/>
    </xf>
    <xf numFmtId="0" fontId="63" fillId="0" borderId="80" xfId="18" applyNumberFormat="1" applyFont="1" applyFill="1" applyBorder="1" applyAlignment="1">
      <alignment horizontal="left" vertical="top" wrapText="1"/>
    </xf>
    <xf numFmtId="164" fontId="63" fillId="0" borderId="81" xfId="7" applyNumberFormat="1" applyFont="1" applyFill="1" applyBorder="1" applyAlignment="1">
      <alignment horizontal="left" vertical="top" wrapText="1"/>
    </xf>
    <xf numFmtId="43" fontId="60" fillId="0" borderId="2" xfId="18" applyNumberFormat="1" applyFont="1" applyFill="1" applyBorder="1" applyAlignment="1">
      <alignment horizontal="center" vertical="top" wrapText="1"/>
    </xf>
    <xf numFmtId="0" fontId="63" fillId="0" borderId="25" xfId="18" applyNumberFormat="1" applyFont="1" applyFill="1" applyBorder="1" applyAlignment="1">
      <alignment horizontal="left" vertical="top" wrapText="1"/>
    </xf>
    <xf numFmtId="0" fontId="63" fillId="0" borderId="80" xfId="18" applyFont="1" applyFill="1" applyBorder="1" applyAlignment="1">
      <alignment horizontal="right" vertical="top"/>
    </xf>
    <xf numFmtId="41" fontId="63" fillId="0" borderId="80" xfId="18" applyNumberFormat="1" applyFont="1" applyFill="1" applyBorder="1" applyAlignment="1">
      <alignment vertical="top" wrapText="1"/>
    </xf>
    <xf numFmtId="0" fontId="63" fillId="0" borderId="80" xfId="18" applyFont="1" applyFill="1" applyBorder="1" applyAlignment="1">
      <alignment horizontal="center"/>
    </xf>
    <xf numFmtId="0" fontId="63" fillId="0" borderId="7" xfId="18" applyFont="1" applyFill="1" applyBorder="1" applyAlignment="1">
      <alignment horizontal="center" vertical="top" wrapText="1"/>
    </xf>
    <xf numFmtId="0" fontId="70" fillId="0" borderId="72" xfId="15" applyFont="1" applyFill="1" applyBorder="1" applyAlignment="1">
      <alignment horizontal="center" vertical="top" wrapText="1"/>
    </xf>
    <xf numFmtId="164" fontId="69" fillId="24" borderId="0" xfId="15" applyNumberFormat="1" applyFont="1" applyFill="1"/>
    <xf numFmtId="0" fontId="63" fillId="0" borderId="103" xfId="18" applyFont="1" applyFill="1" applyBorder="1" applyAlignment="1">
      <alignment horizontal="center" vertical="top"/>
    </xf>
    <xf numFmtId="0" fontId="60" fillId="0" borderId="81" xfId="18" applyFont="1" applyFill="1" applyBorder="1" applyAlignment="1">
      <alignment horizontal="center" vertical="top" wrapText="1"/>
    </xf>
    <xf numFmtId="0" fontId="69" fillId="0" borderId="30" xfId="15" applyFont="1" applyFill="1" applyBorder="1" applyAlignment="1">
      <alignment horizontal="left" vertical="top" wrapText="1"/>
    </xf>
    <xf numFmtId="0" fontId="89" fillId="0" borderId="0" xfId="15" applyFont="1" applyFill="1"/>
    <xf numFmtId="41" fontId="72" fillId="23" borderId="0" xfId="25" applyFont="1" applyFill="1"/>
    <xf numFmtId="0" fontId="90" fillId="0" borderId="0" xfId="15" applyFont="1" applyFill="1"/>
    <xf numFmtId="0" fontId="57" fillId="0" borderId="0" xfId="18" applyFont="1" applyAlignment="1">
      <alignment horizontal="left" vertical="top"/>
    </xf>
    <xf numFmtId="0" fontId="91" fillId="0" borderId="0" xfId="18" applyFont="1" applyAlignment="1">
      <alignment horizontal="left" vertical="top"/>
    </xf>
    <xf numFmtId="41" fontId="27" fillId="0" borderId="6" xfId="7" applyFont="1" applyFill="1" applyBorder="1" applyAlignment="1">
      <alignment horizontal="center" vertical="top" wrapText="1"/>
    </xf>
    <xf numFmtId="41" fontId="27" fillId="0" borderId="7" xfId="7" applyFont="1" applyFill="1" applyBorder="1" applyAlignment="1">
      <alignment horizontal="center" vertical="top" wrapText="1"/>
    </xf>
    <xf numFmtId="41" fontId="27" fillId="0" borderId="2" xfId="7" applyFont="1" applyFill="1" applyBorder="1" applyAlignment="1">
      <alignment horizontal="center" vertical="top" wrapText="1"/>
    </xf>
    <xf numFmtId="0" fontId="30" fillId="0" borderId="3" xfId="22" applyFont="1" applyFill="1" applyBorder="1" applyAlignment="1">
      <alignment horizontal="center"/>
    </xf>
    <xf numFmtId="0" fontId="30" fillId="0" borderId="4" xfId="22" applyFont="1" applyFill="1" applyBorder="1" applyAlignment="1">
      <alignment horizontal="center"/>
    </xf>
    <xf numFmtId="0" fontId="28" fillId="0" borderId="6" xfId="22" applyFill="1" applyBorder="1" applyAlignment="1">
      <alignment horizontal="center" vertical="center" wrapText="1"/>
    </xf>
    <xf numFmtId="0" fontId="28" fillId="0" borderId="7" xfId="22" applyFill="1" applyBorder="1" applyAlignment="1">
      <alignment horizontal="center" vertical="center" wrapText="1"/>
    </xf>
    <xf numFmtId="0" fontId="28" fillId="0" borderId="2" xfId="22" applyFill="1" applyBorder="1" applyAlignment="1">
      <alignment horizontal="center" vertical="center" wrapText="1"/>
    </xf>
    <xf numFmtId="0" fontId="34" fillId="0" borderId="0" xfId="22" applyFont="1" applyFill="1" applyAlignment="1">
      <alignment horizontal="center"/>
    </xf>
    <xf numFmtId="0" fontId="28" fillId="0" borderId="1" xfId="22" applyFill="1" applyBorder="1" applyAlignment="1">
      <alignment horizontal="center" vertical="center"/>
    </xf>
    <xf numFmtId="0" fontId="30" fillId="0" borderId="11" xfId="22" applyFont="1" applyFill="1" applyBorder="1" applyAlignment="1">
      <alignment horizontal="center" vertical="center"/>
    </xf>
    <xf numFmtId="0" fontId="30" fillId="0" borderId="12" xfId="22" applyFont="1" applyFill="1" applyBorder="1" applyAlignment="1">
      <alignment horizontal="center" vertical="center"/>
    </xf>
    <xf numFmtId="0" fontId="30" fillId="0" borderId="10" xfId="22" applyFont="1" applyFill="1" applyBorder="1" applyAlignment="1">
      <alignment horizontal="center" vertical="center"/>
    </xf>
    <xf numFmtId="0" fontId="30" fillId="0" borderId="3" xfId="22" applyFont="1" applyBorder="1" applyAlignment="1">
      <alignment horizontal="center"/>
    </xf>
    <xf numFmtId="0" fontId="30" fillId="0" borderId="4" xfId="22" applyFont="1" applyBorder="1" applyAlignment="1">
      <alignment horizontal="center"/>
    </xf>
    <xf numFmtId="0" fontId="34" fillId="0" borderId="0" xfId="22" applyFont="1" applyAlignment="1">
      <alignment horizontal="center"/>
    </xf>
    <xf numFmtId="0" fontId="28" fillId="0" borderId="1" xfId="22" applyBorder="1" applyAlignment="1">
      <alignment horizontal="center" vertical="center"/>
    </xf>
    <xf numFmtId="0" fontId="45" fillId="0" borderId="12" xfId="22" applyFont="1" applyBorder="1" applyAlignment="1">
      <alignment horizontal="left"/>
    </xf>
    <xf numFmtId="0" fontId="37" fillId="0" borderId="6" xfId="22" applyFont="1" applyBorder="1" applyAlignment="1">
      <alignment horizontal="center" vertical="center" wrapText="1"/>
    </xf>
    <xf numFmtId="0" fontId="37" fillId="0" borderId="7" xfId="22" applyFont="1" applyBorder="1" applyAlignment="1">
      <alignment horizontal="center" vertical="center" wrapText="1"/>
    </xf>
    <xf numFmtId="0" fontId="37" fillId="0" borderId="2" xfId="22" applyFont="1" applyBorder="1" applyAlignment="1">
      <alignment horizontal="center" vertical="center" wrapText="1"/>
    </xf>
    <xf numFmtId="0" fontId="30" fillId="0" borderId="0" xfId="22" applyFont="1" applyAlignment="1">
      <alignment horizontal="center"/>
    </xf>
    <xf numFmtId="0" fontId="30" fillId="0" borderId="3" xfId="22" applyFont="1" applyBorder="1" applyAlignment="1">
      <alignment horizontal="center" vertical="center"/>
    </xf>
    <xf numFmtId="0" fontId="30" fillId="0" borderId="5" xfId="22" applyFont="1" applyBorder="1" applyAlignment="1">
      <alignment horizontal="center" vertical="center"/>
    </xf>
    <xf numFmtId="0" fontId="30" fillId="0" borderId="4" xfId="22" applyFont="1" applyBorder="1" applyAlignment="1">
      <alignment horizontal="center" vertical="center"/>
    </xf>
    <xf numFmtId="0" fontId="27" fillId="0" borderId="6" xfId="22" applyFont="1" applyFill="1" applyBorder="1" applyAlignment="1">
      <alignment horizontal="center" vertical="center" wrapText="1"/>
    </xf>
    <xf numFmtId="0" fontId="27" fillId="0" borderId="7" xfId="22" applyFont="1" applyFill="1" applyBorder="1" applyAlignment="1">
      <alignment horizontal="center" vertical="center" wrapText="1"/>
    </xf>
    <xf numFmtId="0" fontId="27" fillId="0" borderId="2" xfId="22" applyFont="1" applyFill="1" applyBorder="1" applyAlignment="1">
      <alignment horizontal="center" vertical="center" wrapText="1"/>
    </xf>
    <xf numFmtId="0" fontId="30" fillId="0" borderId="1" xfId="22" applyFont="1" applyBorder="1" applyAlignment="1">
      <alignment horizontal="center" vertical="center"/>
    </xf>
    <xf numFmtId="0" fontId="37" fillId="0" borderId="1" xfId="22" applyFont="1" applyBorder="1" applyAlignment="1">
      <alignment horizontal="center" vertical="center" wrapText="1"/>
    </xf>
    <xf numFmtId="165" fontId="37" fillId="0" borderId="5" xfId="13" applyNumberFormat="1" applyFont="1" applyBorder="1" applyAlignment="1">
      <alignment horizontal="center" vertical="center" wrapText="1"/>
    </xf>
    <xf numFmtId="165" fontId="37" fillId="0" borderId="4" xfId="13" applyNumberFormat="1" applyFont="1" applyBorder="1" applyAlignment="1">
      <alignment horizontal="center" vertical="center" wrapText="1"/>
    </xf>
    <xf numFmtId="0" fontId="46" fillId="0" borderId="3" xfId="22" applyFont="1" applyBorder="1" applyAlignment="1">
      <alignment horizontal="center" vertical="center"/>
    </xf>
    <xf numFmtId="0" fontId="46" fillId="0" borderId="5" xfId="22" applyFont="1" applyBorder="1" applyAlignment="1">
      <alignment horizontal="center" vertical="center"/>
    </xf>
    <xf numFmtId="0" fontId="46" fillId="0" borderId="4" xfId="22" applyFont="1" applyBorder="1" applyAlignment="1">
      <alignment horizontal="center" vertical="center"/>
    </xf>
    <xf numFmtId="0" fontId="30" fillId="0" borderId="3" xfId="22" applyFont="1" applyFill="1" applyBorder="1" applyAlignment="1">
      <alignment horizontal="center" vertical="center"/>
    </xf>
    <xf numFmtId="0" fontId="30" fillId="0" borderId="4" xfId="22" applyFont="1" applyFill="1" applyBorder="1" applyAlignment="1">
      <alignment horizontal="center" vertical="center"/>
    </xf>
    <xf numFmtId="0" fontId="35" fillId="0" borderId="3" xfId="22" applyFont="1" applyBorder="1" applyAlignment="1">
      <alignment horizontal="center" vertical="center" wrapText="1"/>
    </xf>
    <xf numFmtId="0" fontId="35" fillId="0" borderId="5" xfId="22" applyFont="1" applyBorder="1" applyAlignment="1">
      <alignment horizontal="center" vertical="center" wrapText="1"/>
    </xf>
    <xf numFmtId="0" fontId="35" fillId="0" borderId="4" xfId="22" applyFont="1" applyBorder="1" applyAlignment="1">
      <alignment horizontal="center" vertical="center" wrapText="1"/>
    </xf>
    <xf numFmtId="0" fontId="47" fillId="0" borderId="0" xfId="22" applyFont="1" applyFill="1" applyAlignment="1">
      <alignment horizontal="center"/>
    </xf>
    <xf numFmtId="0" fontId="30" fillId="0" borderId="6" xfId="22" applyFont="1" applyFill="1" applyBorder="1" applyAlignment="1">
      <alignment horizontal="center" vertical="center" wrapText="1"/>
    </xf>
    <xf numFmtId="0" fontId="30" fillId="0" borderId="7" xfId="22" applyFont="1" applyFill="1" applyBorder="1" applyAlignment="1">
      <alignment horizontal="center" vertical="center" wrapText="1"/>
    </xf>
    <xf numFmtId="0" fontId="30" fillId="0" borderId="2" xfId="22" applyFont="1" applyFill="1" applyBorder="1" applyAlignment="1">
      <alignment horizontal="center" vertical="center" wrapText="1"/>
    </xf>
    <xf numFmtId="0" fontId="30" fillId="0" borderId="6" xfId="22" applyFont="1" applyFill="1" applyBorder="1" applyAlignment="1">
      <alignment horizontal="center" vertical="center"/>
    </xf>
    <xf numFmtId="0" fontId="30" fillId="0" borderId="7" xfId="22" applyFont="1" applyFill="1" applyBorder="1" applyAlignment="1">
      <alignment horizontal="center" vertical="center"/>
    </xf>
    <xf numFmtId="0" fontId="30" fillId="0" borderId="2" xfId="22" applyFont="1" applyFill="1" applyBorder="1" applyAlignment="1">
      <alignment horizontal="center" vertical="center"/>
    </xf>
    <xf numFmtId="0" fontId="30" fillId="0" borderId="3" xfId="22" applyFont="1" applyFill="1" applyBorder="1" applyAlignment="1">
      <alignment horizontal="center" vertical="center" wrapText="1"/>
    </xf>
    <xf numFmtId="0" fontId="30" fillId="0" borderId="4" xfId="22" applyFont="1" applyFill="1" applyBorder="1" applyAlignment="1">
      <alignment horizontal="center" vertical="center" wrapText="1"/>
    </xf>
    <xf numFmtId="0" fontId="30" fillId="0" borderId="3" xfId="21" applyFont="1" applyFill="1" applyBorder="1" applyAlignment="1">
      <alignment horizontal="center" vertical="center" wrapText="1"/>
    </xf>
    <xf numFmtId="0" fontId="30" fillId="0" borderId="4" xfId="21" applyFont="1" applyFill="1" applyBorder="1" applyAlignment="1">
      <alignment horizontal="center" vertical="center" wrapText="1"/>
    </xf>
    <xf numFmtId="41" fontId="17" fillId="0" borderId="0" xfId="0" applyNumberFormat="1" applyFont="1" applyFill="1" applyAlignment="1">
      <alignment horizontal="center"/>
    </xf>
    <xf numFmtId="0" fontId="25" fillId="0" borderId="1" xfId="0" applyFont="1" applyFill="1" applyBorder="1" applyAlignment="1">
      <alignment horizontal="center" vertical="center" wrapText="1"/>
    </xf>
    <xf numFmtId="0" fontId="16" fillId="0" borderId="0" xfId="0" applyFont="1" applyFill="1" applyAlignment="1">
      <alignment horizontal="center"/>
    </xf>
    <xf numFmtId="0" fontId="11" fillId="0" borderId="8" xfId="0" applyFont="1" applyFill="1" applyBorder="1" applyAlignment="1">
      <alignment horizontal="left"/>
    </xf>
    <xf numFmtId="0" fontId="17"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xf>
    <xf numFmtId="0" fontId="0" fillId="0" borderId="7" xfId="0" applyBorder="1"/>
    <xf numFmtId="0" fontId="0" fillId="0" borderId="2" xfId="0" applyBorder="1"/>
    <xf numFmtId="0" fontId="17" fillId="0" borderId="1" xfId="0" applyFont="1" applyFill="1" applyBorder="1" applyAlignment="1">
      <alignment horizontal="center" vertical="center"/>
    </xf>
    <xf numFmtId="0" fontId="13" fillId="0" borderId="0" xfId="0" applyFont="1" applyFill="1" applyAlignment="1">
      <alignment horizont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41" fontId="23" fillId="0" borderId="0" xfId="0" applyNumberFormat="1" applyFont="1" applyFill="1" applyAlignment="1">
      <alignment horizontal="center"/>
    </xf>
    <xf numFmtId="0" fontId="18" fillId="0" borderId="0" xfId="0" applyFont="1" applyFill="1" applyAlignment="1">
      <alignment horizontal="center"/>
    </xf>
    <xf numFmtId="41" fontId="18" fillId="0" borderId="0" xfId="0" applyNumberFormat="1" applyFont="1" applyFill="1" applyAlignment="1">
      <alignment horizontal="center" vertical="top" wrapText="1"/>
    </xf>
    <xf numFmtId="0" fontId="38" fillId="0" borderId="7" xfId="22" applyFont="1" applyFill="1" applyBorder="1" applyAlignment="1">
      <alignment horizontal="center" vertical="center" wrapText="1"/>
    </xf>
    <xf numFmtId="0" fontId="38" fillId="0" borderId="2" xfId="22" applyFont="1" applyFill="1" applyBorder="1" applyAlignment="1">
      <alignment horizontal="center" vertical="center" wrapText="1"/>
    </xf>
    <xf numFmtId="0" fontId="34" fillId="0" borderId="6" xfId="22" applyFont="1" applyFill="1" applyBorder="1" applyAlignment="1">
      <alignment horizontal="center" vertical="center"/>
    </xf>
    <xf numFmtId="0" fontId="34" fillId="0" borderId="7" xfId="22" applyFont="1" applyFill="1" applyBorder="1" applyAlignment="1">
      <alignment horizontal="center" vertical="center"/>
    </xf>
    <xf numFmtId="0" fontId="34" fillId="0" borderId="2" xfId="22" applyFont="1" applyFill="1" applyBorder="1" applyAlignment="1">
      <alignment horizontal="center" vertical="center"/>
    </xf>
    <xf numFmtId="0" fontId="34" fillId="0" borderId="6" xfId="22" applyFont="1" applyFill="1" applyBorder="1" applyAlignment="1">
      <alignment horizontal="center" vertical="center" wrapText="1"/>
    </xf>
    <xf numFmtId="0" fontId="34" fillId="0" borderId="7" xfId="22" applyFont="1" applyFill="1" applyBorder="1" applyAlignment="1">
      <alignment horizontal="center" vertical="center" wrapText="1"/>
    </xf>
    <xf numFmtId="0" fontId="34" fillId="0" borderId="2" xfId="22" applyFont="1" applyFill="1" applyBorder="1" applyAlignment="1">
      <alignment horizontal="center" vertical="center" wrapText="1"/>
    </xf>
    <xf numFmtId="0" fontId="38" fillId="0" borderId="3" xfId="21" applyFont="1" applyFill="1" applyBorder="1" applyAlignment="1">
      <alignment horizontal="center" vertical="center" wrapText="1"/>
    </xf>
    <xf numFmtId="0" fontId="38" fillId="0" borderId="4" xfId="21" applyFont="1" applyFill="1" applyBorder="1" applyAlignment="1">
      <alignment horizontal="center" vertical="center" wrapText="1"/>
    </xf>
    <xf numFmtId="0" fontId="38" fillId="0" borderId="6" xfId="21" applyFont="1" applyFill="1" applyBorder="1" applyAlignment="1">
      <alignment horizontal="center" vertical="center" wrapText="1"/>
    </xf>
    <xf numFmtId="0" fontId="38" fillId="0" borderId="7" xfId="21" applyFont="1" applyFill="1" applyBorder="1" applyAlignment="1">
      <alignment horizontal="center" vertical="center" wrapText="1"/>
    </xf>
    <xf numFmtId="0" fontId="38" fillId="0" borderId="2" xfId="21" applyFont="1" applyFill="1" applyBorder="1" applyAlignment="1">
      <alignment horizontal="center" vertical="center" wrapText="1"/>
    </xf>
    <xf numFmtId="0" fontId="34" fillId="0" borderId="3" xfId="21" applyFont="1" applyFill="1" applyBorder="1" applyAlignment="1">
      <alignment horizontal="center" vertical="center" wrapText="1"/>
    </xf>
    <xf numFmtId="0" fontId="34" fillId="0" borderId="5" xfId="21" applyFont="1" applyFill="1" applyBorder="1" applyAlignment="1">
      <alignment horizontal="center" vertical="center" wrapText="1"/>
    </xf>
    <xf numFmtId="0" fontId="34" fillId="0" borderId="4" xfId="21" applyFont="1" applyFill="1" applyBorder="1" applyAlignment="1">
      <alignment horizontal="center" vertical="center" wrapText="1"/>
    </xf>
    <xf numFmtId="0" fontId="34" fillId="0" borderId="3" xfId="22" applyFont="1" applyFill="1" applyBorder="1" applyAlignment="1">
      <alignment horizontal="center"/>
    </xf>
    <xf numFmtId="0" fontId="34" fillId="0" borderId="4" xfId="22" applyFont="1" applyFill="1" applyBorder="1" applyAlignment="1">
      <alignment horizontal="center"/>
    </xf>
    <xf numFmtId="0" fontId="34" fillId="0" borderId="6" xfId="21" applyFont="1" applyFill="1" applyBorder="1" applyAlignment="1">
      <alignment horizontal="center" vertical="center" wrapText="1"/>
    </xf>
    <xf numFmtId="0" fontId="34" fillId="0" borderId="7" xfId="21" applyFont="1" applyFill="1" applyBorder="1" applyAlignment="1">
      <alignment horizontal="center" vertical="center" wrapText="1"/>
    </xf>
    <xf numFmtId="0" fontId="34" fillId="0" borderId="2" xfId="21" applyFont="1" applyFill="1" applyBorder="1" applyAlignment="1">
      <alignment horizontal="center" vertical="center" wrapText="1"/>
    </xf>
    <xf numFmtId="0" fontId="38" fillId="0" borderId="6" xfId="22" applyFont="1" applyFill="1" applyBorder="1" applyAlignment="1">
      <alignment horizontal="center" vertical="center"/>
    </xf>
    <xf numFmtId="0" fontId="38" fillId="0" borderId="7" xfId="22" applyFont="1" applyFill="1" applyBorder="1" applyAlignment="1">
      <alignment horizontal="center" vertical="center"/>
    </xf>
    <xf numFmtId="0" fontId="38" fillId="0" borderId="2" xfId="22" applyFont="1" applyFill="1" applyBorder="1" applyAlignment="1">
      <alignment horizontal="center" vertical="center"/>
    </xf>
    <xf numFmtId="0" fontId="38" fillId="0" borderId="6" xfId="22" applyFont="1" applyFill="1" applyBorder="1" applyAlignment="1">
      <alignment horizontal="center" vertical="center" wrapText="1"/>
    </xf>
    <xf numFmtId="0" fontId="45" fillId="0" borderId="12" xfId="22" applyFont="1" applyFill="1" applyBorder="1" applyAlignment="1">
      <alignment horizontal="left"/>
    </xf>
    <xf numFmtId="0" fontId="30" fillId="0" borderId="5" xfId="22" applyFont="1" applyFill="1" applyBorder="1" applyAlignment="1">
      <alignment horizontal="center"/>
    </xf>
    <xf numFmtId="41" fontId="10" fillId="20" borderId="6" xfId="1" applyNumberFormat="1" applyFont="1" applyFill="1" applyBorder="1" applyAlignment="1">
      <alignment horizontal="center" vertical="top" wrapText="1"/>
    </xf>
    <xf numFmtId="41" fontId="10" fillId="20" borderId="7" xfId="1" applyNumberFormat="1" applyFont="1" applyFill="1" applyBorder="1" applyAlignment="1">
      <alignment horizontal="center" vertical="top" wrapText="1"/>
    </xf>
    <xf numFmtId="41" fontId="10" fillId="20" borderId="2" xfId="1" applyNumberFormat="1" applyFont="1" applyFill="1" applyBorder="1" applyAlignment="1">
      <alignment horizontal="center" vertical="top" wrapText="1"/>
    </xf>
    <xf numFmtId="41" fontId="10" fillId="2" borderId="6" xfId="1" applyNumberFormat="1" applyFont="1" applyFill="1" applyBorder="1" applyAlignment="1">
      <alignment horizontal="center" vertical="top" wrapText="1"/>
    </xf>
    <xf numFmtId="41" fontId="10" fillId="2" borderId="7" xfId="1" applyNumberFormat="1" applyFont="1" applyFill="1" applyBorder="1" applyAlignment="1">
      <alignment horizontal="center" vertical="top" wrapText="1"/>
    </xf>
    <xf numFmtId="41" fontId="10" fillId="2" borderId="2" xfId="1" applyNumberFormat="1" applyFont="1" applyFill="1" applyBorder="1" applyAlignment="1">
      <alignment horizontal="center" vertical="top" wrapText="1"/>
    </xf>
    <xf numFmtId="0" fontId="81" fillId="0" borderId="0" xfId="19" applyFont="1" applyFill="1" applyAlignment="1">
      <alignment horizontal="center"/>
    </xf>
    <xf numFmtId="0" fontId="58" fillId="6" borderId="65" xfId="19" applyFont="1" applyFill="1" applyBorder="1" applyAlignment="1">
      <alignment horizontal="center" vertical="center" wrapText="1"/>
    </xf>
    <xf numFmtId="0" fontId="77" fillId="0" borderId="5" xfId="19" applyFont="1" applyFill="1" applyBorder="1" applyAlignment="1">
      <alignment horizontal="left" vertical="top" wrapText="1"/>
    </xf>
    <xf numFmtId="0" fontId="58" fillId="0" borderId="5" xfId="19" applyFont="1" applyFill="1" applyBorder="1" applyAlignment="1">
      <alignment horizontal="left" vertical="top" wrapText="1"/>
    </xf>
    <xf numFmtId="0" fontId="58" fillId="4" borderId="5" xfId="19" applyFont="1" applyFill="1" applyBorder="1" applyAlignment="1">
      <alignment horizontal="left" vertical="top" wrapText="1"/>
    </xf>
    <xf numFmtId="0" fontId="77" fillId="4" borderId="5" xfId="19" applyFont="1" applyFill="1" applyBorder="1" applyAlignment="1">
      <alignment horizontal="left" vertical="top" wrapText="1"/>
    </xf>
    <xf numFmtId="41" fontId="77" fillId="4" borderId="5" xfId="19" applyNumberFormat="1" applyFont="1" applyFill="1" applyBorder="1" applyAlignment="1">
      <alignment horizontal="left" vertical="top" wrapText="1"/>
    </xf>
    <xf numFmtId="0" fontId="74" fillId="6" borderId="59" xfId="19" applyFont="1" applyFill="1" applyBorder="1" applyAlignment="1">
      <alignment horizontal="center" vertical="center" wrapText="1"/>
    </xf>
    <xf numFmtId="0" fontId="74" fillId="4" borderId="0" xfId="19" applyFont="1" applyFill="1" applyAlignment="1">
      <alignment horizontal="center"/>
    </xf>
    <xf numFmtId="0" fontId="58" fillId="0" borderId="65" xfId="19" applyFont="1" applyFill="1" applyBorder="1" applyAlignment="1">
      <alignment horizontal="center" vertical="top" wrapText="1"/>
    </xf>
    <xf numFmtId="0" fontId="74" fillId="0" borderId="59" xfId="19" applyFont="1" applyFill="1" applyBorder="1" applyAlignment="1">
      <alignment horizontal="center" vertical="center" wrapText="1"/>
    </xf>
    <xf numFmtId="0" fontId="58" fillId="0" borderId="0" xfId="19" applyFont="1" applyFill="1" applyAlignment="1">
      <alignment horizontal="center"/>
    </xf>
    <xf numFmtId="0" fontId="30" fillId="0" borderId="5" xfId="22" applyFont="1" applyFill="1" applyBorder="1" applyAlignment="1">
      <alignment horizontal="center" vertical="center" wrapText="1"/>
    </xf>
    <xf numFmtId="0" fontId="30" fillId="0" borderId="6" xfId="21" applyFont="1" applyFill="1" applyBorder="1" applyAlignment="1">
      <alignment horizontal="center" vertical="center" wrapText="1"/>
    </xf>
    <xf numFmtId="0" fontId="30" fillId="0" borderId="7" xfId="21" applyFont="1" applyFill="1" applyBorder="1" applyAlignment="1">
      <alignment horizontal="center" vertical="center" wrapText="1"/>
    </xf>
    <xf numFmtId="0" fontId="30" fillId="0" borderId="2" xfId="21" applyFont="1" applyFill="1" applyBorder="1" applyAlignment="1">
      <alignment horizontal="center" vertical="center" wrapText="1"/>
    </xf>
    <xf numFmtId="0" fontId="58" fillId="0" borderId="0" xfId="18" applyFont="1" applyFill="1" applyAlignment="1">
      <alignment horizontal="center"/>
    </xf>
    <xf numFmtId="0" fontId="63" fillId="0" borderId="30" xfId="18" applyFont="1" applyFill="1" applyBorder="1" applyAlignment="1">
      <alignment horizontal="left" vertical="top" wrapText="1"/>
    </xf>
    <xf numFmtId="43" fontId="63" fillId="0" borderId="72" xfId="18" applyNumberFormat="1" applyFont="1" applyFill="1" applyBorder="1" applyAlignment="1">
      <alignment horizontal="center" vertical="top" wrapText="1"/>
    </xf>
    <xf numFmtId="43" fontId="63" fillId="0" borderId="73" xfId="18" applyNumberFormat="1" applyFont="1" applyFill="1" applyBorder="1" applyAlignment="1">
      <alignment horizontal="center" vertical="top" wrapText="1"/>
    </xf>
    <xf numFmtId="41" fontId="63" fillId="0" borderId="30" xfId="18" applyNumberFormat="1" applyFont="1" applyFill="1" applyBorder="1" applyAlignment="1">
      <alignment horizontal="left" vertical="top" wrapText="1"/>
    </xf>
    <xf numFmtId="0" fontId="63" fillId="0" borderId="72" xfId="18" applyFont="1" applyFill="1" applyBorder="1" applyAlignment="1">
      <alignment horizontal="center" vertical="top" wrapText="1"/>
    </xf>
    <xf numFmtId="0" fontId="63" fillId="0" borderId="73" xfId="18" applyFont="1" applyFill="1" applyBorder="1" applyAlignment="1">
      <alignment horizontal="center" vertical="top" wrapText="1"/>
    </xf>
    <xf numFmtId="0" fontId="60" fillId="0" borderId="30" xfId="18" applyFont="1" applyFill="1" applyBorder="1" applyAlignment="1">
      <alignment horizontal="left" vertical="top" wrapText="1"/>
    </xf>
    <xf numFmtId="0" fontId="63" fillId="0" borderId="25" xfId="18" applyFont="1" applyFill="1" applyBorder="1" applyAlignment="1">
      <alignment horizontal="left" vertical="top" wrapText="1"/>
    </xf>
    <xf numFmtId="0" fontId="60" fillId="0" borderId="69" xfId="18" applyFont="1" applyFill="1" applyBorder="1" applyAlignment="1">
      <alignment horizontal="left" vertical="top"/>
    </xf>
    <xf numFmtId="0" fontId="60" fillId="0" borderId="25" xfId="18" applyFont="1" applyFill="1" applyBorder="1" applyAlignment="1">
      <alignment horizontal="left" vertical="top" wrapText="1"/>
    </xf>
    <xf numFmtId="0" fontId="63" fillId="0" borderId="79" xfId="18" applyFont="1" applyFill="1" applyBorder="1" applyAlignment="1">
      <alignment horizontal="left" vertical="top" wrapText="1"/>
    </xf>
    <xf numFmtId="0" fontId="60" fillId="0" borderId="79" xfId="18" applyFont="1" applyFill="1" applyBorder="1" applyAlignment="1">
      <alignment horizontal="left" vertical="top" wrapText="1"/>
    </xf>
    <xf numFmtId="0" fontId="63" fillId="0" borderId="2" xfId="18" applyFont="1" applyFill="1" applyBorder="1" applyAlignment="1">
      <alignment horizontal="center" vertical="top" wrapText="1"/>
    </xf>
    <xf numFmtId="0" fontId="60" fillId="0" borderId="30" xfId="18" applyFont="1" applyFill="1" applyBorder="1" applyAlignment="1">
      <alignment horizontal="left" vertical="top"/>
    </xf>
    <xf numFmtId="0" fontId="63" fillId="0" borderId="7" xfId="18" applyFont="1" applyFill="1" applyBorder="1" applyAlignment="1">
      <alignment horizontal="center" vertical="top" wrapText="1"/>
    </xf>
    <xf numFmtId="0" fontId="60" fillId="0" borderId="25" xfId="18" applyFont="1" applyFill="1" applyBorder="1" applyAlignment="1">
      <alignment horizontal="left" vertical="top"/>
    </xf>
    <xf numFmtId="0" fontId="63" fillId="0" borderId="39" xfId="18" applyFont="1" applyFill="1" applyBorder="1" applyAlignment="1">
      <alignment horizontal="left" vertical="top" wrapText="1"/>
    </xf>
    <xf numFmtId="41" fontId="63" fillId="0" borderId="25" xfId="18" applyNumberFormat="1" applyFont="1" applyFill="1" applyBorder="1" applyAlignment="1">
      <alignment horizontal="left" vertical="top" wrapText="1"/>
    </xf>
    <xf numFmtId="0" fontId="60" fillId="0" borderId="104" xfId="18" applyFont="1" applyFill="1" applyBorder="1" applyAlignment="1">
      <alignment horizontal="left" vertical="top"/>
    </xf>
    <xf numFmtId="0" fontId="60" fillId="0" borderId="100" xfId="18" applyFont="1" applyFill="1" applyBorder="1" applyAlignment="1">
      <alignment horizontal="left" vertical="top"/>
    </xf>
    <xf numFmtId="0" fontId="63" fillId="0" borderId="69" xfId="18" applyFont="1" applyFill="1" applyBorder="1" applyAlignment="1">
      <alignment horizontal="left" vertical="top" wrapText="1"/>
    </xf>
    <xf numFmtId="0" fontId="63" fillId="0" borderId="100" xfId="18" applyFont="1" applyFill="1" applyBorder="1" applyAlignment="1">
      <alignment horizontal="left" vertical="top" wrapText="1"/>
    </xf>
    <xf numFmtId="0" fontId="60" fillId="0" borderId="69" xfId="18" applyFont="1" applyFill="1" applyBorder="1" applyAlignment="1">
      <alignment horizontal="left" vertical="center"/>
    </xf>
    <xf numFmtId="0" fontId="0" fillId="0" borderId="79" xfId="0" applyBorder="1"/>
    <xf numFmtId="0" fontId="60" fillId="0" borderId="69" xfId="18" applyFont="1" applyFill="1" applyBorder="1" applyAlignment="1">
      <alignment vertical="top"/>
    </xf>
    <xf numFmtId="0" fontId="0" fillId="0" borderId="30" xfId="0" applyFill="1" applyBorder="1" applyAlignment="1">
      <alignment wrapText="1"/>
    </xf>
    <xf numFmtId="43" fontId="63" fillId="0" borderId="7" xfId="18" applyNumberFormat="1" applyFont="1" applyFill="1" applyBorder="1" applyAlignment="1">
      <alignment horizontal="center" vertical="top" wrapText="1"/>
    </xf>
    <xf numFmtId="0" fontId="60" fillId="3" borderId="4" xfId="18" applyFont="1" applyFill="1" applyBorder="1" applyAlignment="1">
      <alignment horizontal="center" vertical="center"/>
    </xf>
    <xf numFmtId="0" fontId="60" fillId="3" borderId="1" xfId="18" applyFont="1" applyFill="1" applyBorder="1" applyAlignment="1">
      <alignment horizontal="center" vertical="center"/>
    </xf>
    <xf numFmtId="0" fontId="60" fillId="3" borderId="3" xfId="18" applyFont="1" applyFill="1" applyBorder="1" applyAlignment="1">
      <alignment horizontal="center" vertical="center"/>
    </xf>
    <xf numFmtId="0" fontId="60" fillId="0" borderId="69" xfId="18" applyFont="1" applyFill="1" applyBorder="1" applyAlignment="1">
      <alignment horizontal="left" vertical="top" wrapText="1"/>
    </xf>
    <xf numFmtId="0" fontId="61" fillId="0" borderId="69" xfId="18" quotePrefix="1" applyFont="1" applyFill="1" applyBorder="1" applyAlignment="1">
      <alignment horizontal="left" vertical="top" wrapText="1"/>
    </xf>
    <xf numFmtId="0" fontId="60" fillId="0" borderId="30" xfId="18" applyNumberFormat="1" applyFont="1" applyFill="1" applyBorder="1" applyAlignment="1">
      <alignment horizontal="left" vertical="top" wrapText="1"/>
    </xf>
    <xf numFmtId="0" fontId="60" fillId="0" borderId="72" xfId="18" applyFont="1" applyFill="1" applyBorder="1" applyAlignment="1">
      <alignment horizontal="center" vertical="top" wrapText="1"/>
    </xf>
    <xf numFmtId="0" fontId="60" fillId="0" borderId="7" xfId="18" applyFont="1" applyFill="1" applyBorder="1" applyAlignment="1">
      <alignment horizontal="center" vertical="top" wrapText="1"/>
    </xf>
    <xf numFmtId="1" fontId="60" fillId="0" borderId="72" xfId="18" applyNumberFormat="1" applyFont="1" applyFill="1" applyBorder="1" applyAlignment="1">
      <alignment horizontal="center" vertical="top" wrapText="1"/>
    </xf>
    <xf numFmtId="1" fontId="60" fillId="0" borderId="7" xfId="18" applyNumberFormat="1" applyFont="1" applyFill="1" applyBorder="1" applyAlignment="1">
      <alignment horizontal="center" vertical="top" wrapText="1"/>
    </xf>
    <xf numFmtId="0" fontId="63" fillId="0" borderId="6" xfId="18" applyFont="1" applyFill="1" applyBorder="1" applyAlignment="1">
      <alignment horizontal="center" vertical="top" wrapText="1"/>
    </xf>
    <xf numFmtId="0" fontId="63" fillId="0" borderId="6" xfId="18" applyFont="1" applyFill="1" applyBorder="1" applyAlignment="1">
      <alignment horizontal="center" vertical="center" wrapText="1"/>
    </xf>
    <xf numFmtId="0" fontId="63" fillId="0" borderId="7" xfId="18" applyFont="1" applyFill="1" applyBorder="1" applyAlignment="1">
      <alignment horizontal="center" vertical="center" wrapText="1"/>
    </xf>
    <xf numFmtId="0" fontId="63" fillId="0" borderId="73" xfId="18" applyFont="1" applyFill="1" applyBorder="1" applyAlignment="1">
      <alignment horizontal="center" vertical="center" wrapText="1"/>
    </xf>
    <xf numFmtId="0" fontId="69" fillId="0" borderId="30" xfId="15" applyFont="1" applyFill="1" applyBorder="1" applyAlignment="1">
      <alignment horizontal="left" vertical="top" wrapText="1"/>
    </xf>
    <xf numFmtId="0" fontId="70" fillId="0" borderId="72" xfId="15" applyFont="1" applyFill="1" applyBorder="1" applyAlignment="1">
      <alignment horizontal="center" vertical="top" wrapText="1"/>
    </xf>
    <xf numFmtId="0" fontId="70" fillId="0" borderId="7" xfId="15" applyFont="1" applyFill="1" applyBorder="1" applyAlignment="1">
      <alignment horizontal="center" vertical="top" wrapText="1"/>
    </xf>
    <xf numFmtId="0" fontId="70" fillId="0" borderId="30" xfId="15" applyFont="1" applyFill="1" applyBorder="1" applyAlignment="1">
      <alignment horizontal="left" vertical="top" wrapText="1"/>
    </xf>
    <xf numFmtId="0" fontId="69" fillId="0" borderId="88" xfId="18" applyFont="1" applyFill="1" applyBorder="1" applyAlignment="1">
      <alignment horizontal="center" vertical="top" wrapText="1"/>
    </xf>
    <xf numFmtId="0" fontId="69" fillId="0" borderId="89" xfId="18" applyFont="1" applyFill="1" applyBorder="1" applyAlignment="1">
      <alignment horizontal="center" vertical="top" wrapText="1"/>
    </xf>
    <xf numFmtId="0" fontId="69" fillId="0" borderId="88" xfId="15" applyFont="1" applyFill="1" applyBorder="1" applyAlignment="1">
      <alignment horizontal="center" vertical="top" wrapText="1"/>
    </xf>
    <xf numFmtId="0" fontId="69" fillId="0" borderId="89" xfId="15" applyFont="1" applyFill="1" applyBorder="1" applyAlignment="1">
      <alignment horizontal="center" vertical="top" wrapText="1"/>
    </xf>
    <xf numFmtId="0" fontId="69" fillId="0" borderId="62" xfId="18" applyFont="1" applyFill="1" applyBorder="1" applyAlignment="1">
      <alignment horizontal="center" vertical="top" wrapText="1"/>
    </xf>
    <xf numFmtId="0" fontId="69" fillId="0" borderId="25" xfId="15" applyFont="1" applyFill="1" applyBorder="1" applyAlignment="1">
      <alignment horizontal="left" vertical="top" wrapText="1"/>
    </xf>
    <xf numFmtId="43" fontId="69" fillId="0" borderId="88" xfId="18" applyNumberFormat="1" applyFont="1" applyFill="1" applyBorder="1" applyAlignment="1">
      <alignment horizontal="center" vertical="top" wrapText="1"/>
    </xf>
    <xf numFmtId="43" fontId="69" fillId="0" borderId="89" xfId="18" applyNumberFormat="1" applyFont="1" applyFill="1" applyBorder="1" applyAlignment="1">
      <alignment horizontal="center" vertical="top" wrapText="1"/>
    </xf>
    <xf numFmtId="0" fontId="69" fillId="0" borderId="95" xfId="18" applyFont="1" applyFill="1" applyBorder="1" applyAlignment="1">
      <alignment horizontal="center" vertical="top" wrapText="1"/>
    </xf>
    <xf numFmtId="0" fontId="69" fillId="0" borderId="14" xfId="18" applyFont="1" applyFill="1" applyBorder="1" applyAlignment="1">
      <alignment horizontal="center" vertical="top" wrapText="1"/>
    </xf>
    <xf numFmtId="0" fontId="69" fillId="0" borderId="84" xfId="18" applyFont="1" applyFill="1" applyBorder="1" applyAlignment="1">
      <alignment horizontal="center" vertical="top" wrapText="1"/>
    </xf>
    <xf numFmtId="0" fontId="70" fillId="0" borderId="69" xfId="15" applyFont="1" applyFill="1" applyBorder="1" applyAlignment="1">
      <alignment horizontal="left" vertical="center"/>
    </xf>
    <xf numFmtId="0" fontId="69" fillId="17" borderId="62" xfId="18" applyFont="1" applyFill="1" applyBorder="1" applyAlignment="1">
      <alignment horizontal="center" vertical="top" wrapText="1"/>
    </xf>
    <xf numFmtId="0" fontId="69" fillId="17" borderId="89" xfId="18" applyFont="1" applyFill="1" applyBorder="1" applyAlignment="1">
      <alignment horizontal="center" vertical="top" wrapText="1"/>
    </xf>
    <xf numFmtId="43" fontId="69" fillId="0" borderId="62" xfId="18" applyNumberFormat="1" applyFont="1" applyFill="1" applyBorder="1" applyAlignment="1">
      <alignment horizontal="center" vertical="top" wrapText="1"/>
    </xf>
    <xf numFmtId="0" fontId="56" fillId="0" borderId="0" xfId="15" applyFont="1" applyFill="1" applyBorder="1" applyAlignment="1">
      <alignment horizontal="center" vertical="top" wrapText="1"/>
    </xf>
    <xf numFmtId="0" fontId="69" fillId="0" borderId="62" xfId="15" applyFont="1" applyFill="1" applyBorder="1" applyAlignment="1">
      <alignment horizontal="center" vertical="top" wrapText="1"/>
    </xf>
    <xf numFmtId="0" fontId="70" fillId="0" borderId="25" xfId="15" applyFont="1" applyFill="1" applyBorder="1" applyAlignment="1">
      <alignment horizontal="left" vertical="center"/>
    </xf>
    <xf numFmtId="0" fontId="70" fillId="6" borderId="5" xfId="15" applyFont="1" applyFill="1" applyBorder="1" applyAlignment="1">
      <alignment horizontal="center" vertical="center" wrapText="1"/>
    </xf>
    <xf numFmtId="0" fontId="70" fillId="6" borderId="8" xfId="15" applyFont="1" applyFill="1" applyBorder="1" applyAlignment="1">
      <alignment horizontal="center" vertical="center" wrapText="1"/>
    </xf>
    <xf numFmtId="0" fontId="70" fillId="0" borderId="45" xfId="15" applyFont="1" applyFill="1" applyBorder="1" applyAlignment="1">
      <alignment horizontal="left" vertical="center"/>
    </xf>
    <xf numFmtId="0" fontId="60" fillId="4" borderId="69" xfId="18" applyFont="1" applyFill="1" applyBorder="1" applyAlignment="1">
      <alignment horizontal="left" vertical="center" wrapText="1"/>
    </xf>
    <xf numFmtId="0" fontId="61" fillId="4" borderId="69" xfId="18" quotePrefix="1" applyFont="1" applyFill="1" applyBorder="1" applyAlignment="1">
      <alignment horizontal="left" vertical="center" wrapText="1"/>
    </xf>
    <xf numFmtId="0" fontId="60" fillId="4" borderId="30" xfId="18" applyFont="1" applyFill="1" applyBorder="1" applyAlignment="1">
      <alignment horizontal="left" vertical="top" wrapText="1"/>
    </xf>
    <xf numFmtId="0" fontId="63" fillId="4" borderId="30" xfId="18" applyFont="1" applyFill="1" applyBorder="1" applyAlignment="1">
      <alignment horizontal="left" vertical="top" wrapText="1"/>
    </xf>
    <xf numFmtId="0" fontId="60" fillId="0" borderId="25" xfId="18" applyFont="1" applyBorder="1" applyAlignment="1">
      <alignment horizontal="left" vertical="top" wrapText="1"/>
    </xf>
    <xf numFmtId="0" fontId="60" fillId="0" borderId="72" xfId="18" applyFont="1" applyBorder="1" applyAlignment="1">
      <alignment horizontal="center" vertical="top" wrapText="1"/>
    </xf>
    <xf numFmtId="0" fontId="60" fillId="0" borderId="7" xfId="18" applyFont="1" applyBorder="1" applyAlignment="1">
      <alignment horizontal="center" vertical="top" wrapText="1"/>
    </xf>
    <xf numFmtId="0" fontId="63" fillId="0" borderId="30" xfId="18" applyFont="1" applyBorder="1" applyAlignment="1">
      <alignment horizontal="left" vertical="top" wrapText="1"/>
    </xf>
    <xf numFmtId="0" fontId="60" fillId="0" borderId="30" xfId="18" applyFont="1" applyBorder="1" applyAlignment="1">
      <alignment horizontal="left" vertical="top" wrapText="1"/>
    </xf>
    <xf numFmtId="0" fontId="60" fillId="0" borderId="25" xfId="18" applyFont="1" applyFill="1" applyBorder="1" applyAlignment="1">
      <alignment horizontal="left" vertical="center"/>
    </xf>
    <xf numFmtId="1" fontId="60" fillId="0" borderId="72" xfId="18" applyNumberFormat="1" applyFont="1" applyBorder="1" applyAlignment="1">
      <alignment horizontal="center" vertical="top" wrapText="1"/>
    </xf>
    <xf numFmtId="1" fontId="60" fillId="0" borderId="7" xfId="18" applyNumberFormat="1" applyFont="1" applyBorder="1" applyAlignment="1">
      <alignment horizontal="center" vertical="top" wrapText="1"/>
    </xf>
    <xf numFmtId="41" fontId="63" fillId="0" borderId="30" xfId="18" applyNumberFormat="1" applyFont="1" applyBorder="1" applyAlignment="1">
      <alignment horizontal="left" vertical="top" wrapText="1"/>
    </xf>
    <xf numFmtId="0" fontId="63" fillId="4" borderId="25" xfId="18" applyFont="1" applyFill="1" applyBorder="1" applyAlignment="1">
      <alignment horizontal="left" vertical="top" wrapText="1"/>
    </xf>
    <xf numFmtId="0" fontId="63" fillId="19" borderId="6" xfId="18" applyFont="1" applyFill="1" applyBorder="1" applyAlignment="1">
      <alignment horizontal="center" vertical="top" wrapText="1"/>
    </xf>
    <xf numFmtId="0" fontId="63" fillId="19" borderId="7" xfId="18" applyFont="1" applyFill="1" applyBorder="1" applyAlignment="1">
      <alignment horizontal="center" vertical="top" wrapText="1"/>
    </xf>
    <xf numFmtId="0" fontId="63" fillId="19" borderId="2" xfId="18" applyFont="1" applyFill="1" applyBorder="1" applyAlignment="1">
      <alignment horizontal="center" vertical="top" wrapText="1"/>
    </xf>
    <xf numFmtId="0" fontId="63" fillId="0" borderId="25" xfId="18" applyFont="1" applyBorder="1" applyAlignment="1">
      <alignment horizontal="left" vertical="top" wrapText="1"/>
    </xf>
    <xf numFmtId="0" fontId="60" fillId="0" borderId="25" xfId="18" applyFont="1" applyBorder="1" applyAlignment="1">
      <alignment horizontal="left" vertical="top"/>
    </xf>
    <xf numFmtId="0" fontId="60" fillId="0" borderId="79" xfId="18" applyFont="1" applyBorder="1" applyAlignment="1">
      <alignment horizontal="left" vertical="top" wrapText="1"/>
    </xf>
    <xf numFmtId="0" fontId="60" fillId="0" borderId="30" xfId="18" applyFont="1" applyBorder="1" applyAlignment="1">
      <alignment horizontal="left" vertical="top"/>
    </xf>
    <xf numFmtId="0" fontId="63" fillId="19" borderId="6" xfId="18" applyFont="1" applyFill="1" applyBorder="1" applyAlignment="1">
      <alignment horizontal="center" vertical="center" wrapText="1"/>
    </xf>
    <xf numFmtId="0" fontId="63" fillId="19" borderId="7" xfId="18" applyFont="1" applyFill="1" applyBorder="1" applyAlignment="1">
      <alignment horizontal="center" vertical="center" wrapText="1"/>
    </xf>
    <xf numFmtId="0" fontId="63" fillId="19" borderId="73" xfId="18" applyFont="1" applyFill="1" applyBorder="1" applyAlignment="1">
      <alignment horizontal="center" vertical="center" wrapText="1"/>
    </xf>
    <xf numFmtId="0" fontId="0" fillId="0" borderId="30" xfId="0" applyBorder="1" applyAlignment="1">
      <alignment wrapText="1"/>
    </xf>
    <xf numFmtId="0" fontId="63" fillId="0" borderId="79" xfId="18" applyFont="1" applyBorder="1" applyAlignment="1">
      <alignment horizontal="left" vertical="top" wrapText="1"/>
    </xf>
    <xf numFmtId="0" fontId="63" fillId="0" borderId="84" xfId="18" applyFont="1" applyBorder="1" applyAlignment="1">
      <alignment horizontal="left" vertical="top" wrapText="1"/>
    </xf>
    <xf numFmtId="0" fontId="60" fillId="0" borderId="69" xfId="18" applyFont="1" applyFill="1" applyBorder="1" applyAlignment="1">
      <alignment vertical="center"/>
    </xf>
    <xf numFmtId="0" fontId="60" fillId="0" borderId="69" xfId="18" applyFont="1" applyBorder="1" applyAlignment="1">
      <alignment horizontal="left" vertical="top"/>
    </xf>
    <xf numFmtId="0" fontId="63" fillId="0" borderId="6" xfId="18" applyFont="1" applyBorder="1" applyAlignment="1">
      <alignment horizontal="center" vertical="top" wrapText="1"/>
    </xf>
    <xf numFmtId="0" fontId="63" fillId="0" borderId="7" xfId="18" applyFont="1" applyBorder="1" applyAlignment="1">
      <alignment horizontal="center" vertical="top" wrapText="1"/>
    </xf>
    <xf numFmtId="0" fontId="63" fillId="0" borderId="73" xfId="18" applyFont="1" applyBorder="1" applyAlignment="1">
      <alignment horizontal="center" vertical="top" wrapText="1"/>
    </xf>
    <xf numFmtId="0" fontId="60" fillId="0" borderId="69" xfId="18" applyFont="1" applyBorder="1" applyAlignment="1">
      <alignment vertical="top"/>
    </xf>
    <xf numFmtId="0" fontId="63" fillId="0" borderId="6" xfId="18" applyFont="1" applyBorder="1" applyAlignment="1">
      <alignment horizontal="center" vertical="center" wrapText="1"/>
    </xf>
    <xf numFmtId="0" fontId="63" fillId="0" borderId="7" xfId="18" applyFont="1" applyBorder="1" applyAlignment="1">
      <alignment horizontal="center" vertical="center" wrapText="1"/>
    </xf>
    <xf numFmtId="41" fontId="63" fillId="0" borderId="25" xfId="18" applyNumberFormat="1" applyFont="1" applyBorder="1" applyAlignment="1">
      <alignment horizontal="left" vertical="top" wrapText="1"/>
    </xf>
    <xf numFmtId="0" fontId="60" fillId="0" borderId="69" xfId="18" applyFont="1" applyBorder="1" applyAlignment="1">
      <alignment horizontal="left" vertical="center"/>
    </xf>
    <xf numFmtId="0" fontId="63" fillId="19" borderId="73" xfId="18" applyFont="1" applyFill="1" applyBorder="1" applyAlignment="1">
      <alignment horizontal="center" vertical="top" wrapText="1"/>
    </xf>
    <xf numFmtId="0" fontId="60" fillId="0" borderId="6" xfId="18" applyFont="1" applyBorder="1" applyAlignment="1">
      <alignment horizontal="center" vertical="top" wrapText="1"/>
    </xf>
    <xf numFmtId="0" fontId="58" fillId="0" borderId="0" xfId="18" applyFont="1" applyFill="1" applyAlignment="1">
      <alignment horizontal="center" vertical="center"/>
    </xf>
    <xf numFmtId="0" fontId="70" fillId="0" borderId="31" xfId="15" applyFont="1" applyFill="1" applyBorder="1" applyAlignment="1">
      <alignment horizontal="left" vertical="top" wrapText="1"/>
    </xf>
    <xf numFmtId="0" fontId="69" fillId="0" borderId="31" xfId="15" applyFont="1" applyFill="1" applyBorder="1" applyAlignment="1">
      <alignment horizontal="left" vertical="top" wrapText="1"/>
    </xf>
    <xf numFmtId="0" fontId="69" fillId="0" borderId="41" xfId="18" applyFont="1" applyFill="1" applyBorder="1" applyAlignment="1">
      <alignment horizontal="center" vertical="top" wrapText="1"/>
    </xf>
    <xf numFmtId="0" fontId="69" fillId="0" borderId="27" xfId="18" applyFont="1" applyFill="1" applyBorder="1" applyAlignment="1">
      <alignment horizontal="center" vertical="top" wrapText="1"/>
    </xf>
    <xf numFmtId="43" fontId="69" fillId="0" borderId="41" xfId="18" applyNumberFormat="1" applyFont="1" applyFill="1" applyBorder="1" applyAlignment="1">
      <alignment horizontal="center" vertical="top" wrapText="1"/>
    </xf>
    <xf numFmtId="43" fontId="69" fillId="0" borderId="27" xfId="18" applyNumberFormat="1" applyFont="1" applyFill="1" applyBorder="1" applyAlignment="1">
      <alignment horizontal="center" vertical="top" wrapText="1"/>
    </xf>
    <xf numFmtId="0" fontId="70" fillId="6" borderId="19" xfId="15" applyFont="1" applyFill="1" applyBorder="1" applyAlignment="1">
      <alignment horizontal="center" vertical="center" wrapText="1"/>
    </xf>
    <xf numFmtId="0" fontId="70" fillId="6" borderId="20" xfId="15" applyFont="1" applyFill="1" applyBorder="1" applyAlignment="1">
      <alignment horizontal="center" vertical="center" wrapText="1"/>
    </xf>
    <xf numFmtId="0" fontId="70" fillId="6" borderId="21" xfId="15" applyFont="1" applyFill="1" applyBorder="1" applyAlignment="1">
      <alignment horizontal="center" vertical="center" wrapText="1"/>
    </xf>
    <xf numFmtId="0" fontId="70" fillId="0" borderId="44" xfId="15" applyFont="1" applyFill="1" applyBorder="1" applyAlignment="1">
      <alignment horizontal="left" vertical="center"/>
    </xf>
    <xf numFmtId="43" fontId="69" fillId="0" borderId="28" xfId="18" applyNumberFormat="1" applyFont="1" applyFill="1" applyBorder="1" applyAlignment="1">
      <alignment horizontal="center" vertical="top" wrapText="1"/>
    </xf>
    <xf numFmtId="0" fontId="70" fillId="0" borderId="24" xfId="15" applyFont="1" applyFill="1" applyBorder="1" applyAlignment="1">
      <alignment horizontal="left" vertical="top"/>
    </xf>
    <xf numFmtId="0" fontId="70" fillId="0" borderId="25" xfId="15" applyFont="1" applyFill="1" applyBorder="1" applyAlignment="1">
      <alignment horizontal="left" vertical="top"/>
    </xf>
    <xf numFmtId="0" fontId="70" fillId="0" borderId="41" xfId="15" applyFont="1" applyFill="1" applyBorder="1" applyAlignment="1">
      <alignment horizontal="center" vertical="top" wrapText="1"/>
    </xf>
    <xf numFmtId="0" fontId="70" fillId="0" borderId="28" xfId="15" applyFont="1" applyFill="1" applyBorder="1" applyAlignment="1">
      <alignment horizontal="center" vertical="top" wrapText="1"/>
    </xf>
    <xf numFmtId="0" fontId="70" fillId="0" borderId="46" xfId="15" applyFont="1" applyFill="1" applyBorder="1" applyAlignment="1">
      <alignment horizontal="left" vertical="center"/>
    </xf>
    <xf numFmtId="0" fontId="69" fillId="0" borderId="28" xfId="18" applyFont="1" applyFill="1" applyBorder="1" applyAlignment="1">
      <alignment horizontal="center" vertical="top" wrapText="1"/>
    </xf>
    <xf numFmtId="0" fontId="69" fillId="0" borderId="41" xfId="15" applyFont="1" applyFill="1" applyBorder="1" applyAlignment="1">
      <alignment horizontal="center" vertical="top" wrapText="1"/>
    </xf>
    <xf numFmtId="0" fontId="69" fillId="0" borderId="27" xfId="15" applyFont="1" applyFill="1" applyBorder="1" applyAlignment="1">
      <alignment horizontal="center" vertical="top" wrapText="1"/>
    </xf>
    <xf numFmtId="0" fontId="69" fillId="0" borderId="28" xfId="15" applyFont="1" applyFill="1" applyBorder="1" applyAlignment="1">
      <alignment horizontal="center" vertical="top" wrapText="1"/>
    </xf>
    <xf numFmtId="0" fontId="70" fillId="0" borderId="25" xfId="15" applyFont="1" applyFill="1" applyBorder="1" applyAlignment="1">
      <alignment horizontal="left" vertical="top" wrapText="1"/>
    </xf>
    <xf numFmtId="0" fontId="70" fillId="0" borderId="26" xfId="15" applyFont="1" applyFill="1" applyBorder="1" applyAlignment="1">
      <alignment horizontal="left" vertical="top" wrapText="1"/>
    </xf>
    <xf numFmtId="0" fontId="56" fillId="0" borderId="0" xfId="15" applyFont="1" applyFill="1" applyAlignment="1">
      <alignment horizontal="center" vertical="top" wrapText="1"/>
    </xf>
    <xf numFmtId="0" fontId="69" fillId="0" borderId="26" xfId="15" applyFont="1" applyFill="1" applyBorder="1" applyAlignment="1">
      <alignment horizontal="left" vertical="top" wrapText="1"/>
    </xf>
    <xf numFmtId="0" fontId="69" fillId="0" borderId="40" xfId="18" applyFont="1" applyFill="1" applyBorder="1" applyAlignment="1">
      <alignment horizontal="center" vertical="top" wrapText="1"/>
    </xf>
    <xf numFmtId="0" fontId="69" fillId="0" borderId="43" xfId="18" applyFont="1" applyFill="1" applyBorder="1" applyAlignment="1">
      <alignment horizontal="center" vertical="top" wrapText="1"/>
    </xf>
    <xf numFmtId="0" fontId="69" fillId="0" borderId="26" xfId="18" applyFont="1" applyFill="1" applyBorder="1" applyAlignment="1">
      <alignment horizontal="center" vertical="top" wrapText="1"/>
    </xf>
    <xf numFmtId="0" fontId="70" fillId="0" borderId="24" xfId="15" applyFont="1" applyFill="1" applyBorder="1" applyAlignment="1">
      <alignment horizontal="left" vertical="center"/>
    </xf>
    <xf numFmtId="0" fontId="70" fillId="0" borderId="26" xfId="15" applyFont="1" applyFill="1" applyBorder="1" applyAlignment="1">
      <alignment horizontal="left" vertical="center"/>
    </xf>
    <xf numFmtId="0" fontId="60" fillId="0" borderId="69" xfId="18" applyFont="1" applyBorder="1" applyAlignment="1">
      <alignment horizontal="left" vertical="top" wrapText="1"/>
    </xf>
    <xf numFmtId="0" fontId="60" fillId="0" borderId="45" xfId="18" applyFont="1" applyFill="1" applyBorder="1" applyAlignment="1">
      <alignment horizontal="left" vertical="top"/>
    </xf>
    <xf numFmtId="1" fontId="60" fillId="0" borderId="6" xfId="18" applyNumberFormat="1" applyFont="1" applyBorder="1" applyAlignment="1">
      <alignment horizontal="center" vertical="top" wrapText="1"/>
    </xf>
    <xf numFmtId="0" fontId="60" fillId="0" borderId="45" xfId="18" applyFont="1" applyBorder="1" applyAlignment="1">
      <alignment horizontal="left" vertical="top"/>
    </xf>
    <xf numFmtId="0" fontId="60" fillId="0" borderId="45" xfId="18" applyFont="1" applyBorder="1" applyAlignment="1">
      <alignment horizontal="left" vertical="center"/>
    </xf>
    <xf numFmtId="0" fontId="60" fillId="0" borderId="25" xfId="18" applyFont="1" applyBorder="1" applyAlignment="1">
      <alignment horizontal="left" vertical="center"/>
    </xf>
    <xf numFmtId="0" fontId="60" fillId="0" borderId="45" xfId="18" applyFont="1" applyFill="1" applyBorder="1" applyAlignment="1">
      <alignment horizontal="left" vertical="center"/>
    </xf>
    <xf numFmtId="0" fontId="60" fillId="0" borderId="25" xfId="18" applyFont="1" applyBorder="1" applyAlignment="1">
      <alignment vertical="center"/>
    </xf>
    <xf numFmtId="0" fontId="60" fillId="0" borderId="25" xfId="18" applyFont="1" applyFill="1" applyBorder="1" applyAlignment="1">
      <alignment vertical="center"/>
    </xf>
    <xf numFmtId="0" fontId="83" fillId="0" borderId="0" xfId="26" applyFont="1" applyAlignment="1">
      <alignment horizontal="center" vertical="center"/>
    </xf>
    <xf numFmtId="0" fontId="35" fillId="0" borderId="1" xfId="21" applyFont="1" applyBorder="1" applyAlignment="1">
      <alignment horizontal="center" vertical="center"/>
    </xf>
    <xf numFmtId="0" fontId="30" fillId="0" borderId="0" xfId="21" applyFont="1" applyAlignment="1">
      <alignment horizontal="center"/>
    </xf>
    <xf numFmtId="0" fontId="28" fillId="0" borderId="1" xfId="21" applyBorder="1" applyAlignment="1">
      <alignment horizontal="center" vertical="center"/>
    </xf>
    <xf numFmtId="0" fontId="30" fillId="0" borderId="3" xfId="21" applyFont="1" applyBorder="1" applyAlignment="1">
      <alignment horizontal="center" vertical="center"/>
    </xf>
    <xf numFmtId="0" fontId="30" fillId="0" borderId="5" xfId="21" applyFont="1" applyBorder="1" applyAlignment="1">
      <alignment horizontal="center" vertical="center"/>
    </xf>
    <xf numFmtId="0" fontId="30" fillId="0" borderId="4" xfId="21" applyFont="1" applyBorder="1" applyAlignment="1">
      <alignment horizontal="center" vertical="center"/>
    </xf>
    <xf numFmtId="0" fontId="30" fillId="0" borderId="1" xfId="21" applyFont="1" applyBorder="1" applyAlignment="1">
      <alignment horizontal="center" vertical="center"/>
    </xf>
    <xf numFmtId="0" fontId="0" fillId="0" borderId="1" xfId="0" applyBorder="1" applyAlignment="1">
      <alignment horizontal="center"/>
    </xf>
    <xf numFmtId="0" fontId="27" fillId="0" borderId="3" xfId="21" applyFont="1" applyFill="1" applyBorder="1" applyAlignment="1">
      <alignment horizontal="center" vertical="center" wrapText="1"/>
    </xf>
    <xf numFmtId="0" fontId="27" fillId="0" borderId="4" xfId="21" applyFont="1" applyFill="1" applyBorder="1" applyAlignment="1">
      <alignment horizontal="center" vertical="center" wrapText="1"/>
    </xf>
    <xf numFmtId="0" fontId="27" fillId="0" borderId="1" xfId="21" applyFont="1" applyFill="1" applyBorder="1" applyAlignment="1">
      <alignment horizontal="center" vertical="center" wrapText="1"/>
    </xf>
    <xf numFmtId="0" fontId="27" fillId="0" borderId="1" xfId="21" applyFont="1" applyBorder="1" applyAlignment="1">
      <alignment horizontal="center" vertical="center" wrapText="1"/>
    </xf>
    <xf numFmtId="165" fontId="27" fillId="0" borderId="1" xfId="13" applyNumberFormat="1" applyFont="1" applyBorder="1" applyAlignment="1">
      <alignment horizontal="center" vertical="center" wrapText="1"/>
    </xf>
    <xf numFmtId="0" fontId="30" fillId="0" borderId="3" xfId="21" applyFont="1" applyBorder="1" applyAlignment="1">
      <alignment horizontal="center" vertical="center" wrapText="1"/>
    </xf>
    <xf numFmtId="0" fontId="0" fillId="0" borderId="5" xfId="0" applyBorder="1" applyAlignment="1">
      <alignment horizontal="center" wrapText="1"/>
    </xf>
    <xf numFmtId="0" fontId="0" fillId="0" borderId="4" xfId="0" applyBorder="1" applyAlignment="1">
      <alignment horizontal="center" wrapText="1"/>
    </xf>
    <xf numFmtId="0" fontId="38" fillId="0" borderId="0" xfId="21" applyFont="1" applyAlignment="1">
      <alignment horizontal="center"/>
    </xf>
    <xf numFmtId="0" fontId="45" fillId="0" borderId="1" xfId="21" applyFont="1" applyBorder="1" applyAlignment="1">
      <alignment horizontal="center" vertical="center"/>
    </xf>
    <xf numFmtId="0" fontId="42" fillId="0" borderId="1" xfId="21" applyFont="1" applyBorder="1" applyAlignment="1">
      <alignment horizontal="center" vertical="center"/>
    </xf>
    <xf numFmtId="0" fontId="38" fillId="0" borderId="0" xfId="22" applyFont="1" applyAlignment="1">
      <alignment horizontal="center"/>
    </xf>
  </cellXfs>
  <cellStyles count="30">
    <cellStyle name="Comma" xfId="1" builtinId="3"/>
    <cellStyle name="Comma [0]" xfId="2" builtinId="6"/>
    <cellStyle name="Comma [0] 2" xfId="3"/>
    <cellStyle name="Comma [0] 3" xfId="4"/>
    <cellStyle name="Comma [0] 4" xfId="5"/>
    <cellStyle name="Comma [0] 5" xfId="6"/>
    <cellStyle name="Comma [0] 6" xfId="7"/>
    <cellStyle name="Comma [0] 6 2" xfId="29"/>
    <cellStyle name="Comma [0] 7" xfId="8"/>
    <cellStyle name="Comma [0] 8" xfId="25"/>
    <cellStyle name="Comma [0] 9" xfId="27"/>
    <cellStyle name="Comma 2" xfId="9"/>
    <cellStyle name="Comma 3" xfId="10"/>
    <cellStyle name="Comma 3 2" xfId="11"/>
    <cellStyle name="Comma 4" xfId="12"/>
    <cellStyle name="Comma 5" xfId="13"/>
    <cellStyle name="Comma 6" xfId="14"/>
    <cellStyle name="Normal" xfId="0" builtinId="0"/>
    <cellStyle name="Normal 2" xfId="15"/>
    <cellStyle name="Normal 2 2" xfId="16"/>
    <cellStyle name="Normal 2 3" xfId="17"/>
    <cellStyle name="Normal 3" xfId="18"/>
    <cellStyle name="Normal 3 2" xfId="19"/>
    <cellStyle name="Normal 4" xfId="20"/>
    <cellStyle name="Normal 5" xfId="21"/>
    <cellStyle name="Normal 6" xfId="22"/>
    <cellStyle name="Normal 6 2" xfId="28"/>
    <cellStyle name="Normal 7" xfId="26"/>
    <cellStyle name="Normal_DEKON09aangbr" xfId="23"/>
    <cellStyle name="Normal_Rincian Program Dekon dan TP 2007 t_" xfId="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1699</xdr:row>
      <xdr:rowOff>180975</xdr:rowOff>
    </xdr:from>
    <xdr:to>
      <xdr:col>4</xdr:col>
      <xdr:colOff>2374106</xdr:colOff>
      <xdr:row>1712</xdr:row>
      <xdr:rowOff>47624</xdr:rowOff>
    </xdr:to>
    <xdr:sp macro="" textlink="">
      <xdr:nvSpPr>
        <xdr:cNvPr id="4" name="Picture 4"/>
        <xdr:cNvSpPr>
          <a:spLocks noChangeAspect="1" noChangeArrowheads="1"/>
        </xdr:cNvSpPr>
      </xdr:nvSpPr>
      <xdr:spPr bwMode="auto">
        <a:xfrm>
          <a:off x="352425" y="391620375"/>
          <a:ext cx="3209925" cy="2466975"/>
        </a:xfrm>
        <a:prstGeom prst="rect">
          <a:avLst/>
        </a:prstGeom>
        <a:noFill/>
        <a:ln w="9525">
          <a:noFill/>
          <a:miter lim="800000"/>
          <a:headEnd/>
          <a:tailEnd/>
        </a:ln>
      </xdr:spPr>
    </xdr:sp>
    <xdr:clientData/>
  </xdr:twoCellAnchor>
  <xdr:twoCellAnchor>
    <xdr:from>
      <xdr:col>4</xdr:col>
      <xdr:colOff>3100162</xdr:colOff>
      <xdr:row>1686</xdr:row>
      <xdr:rowOff>0</xdr:rowOff>
    </xdr:from>
    <xdr:to>
      <xdr:col>7</xdr:col>
      <xdr:colOff>0</xdr:colOff>
      <xdr:row>1691</xdr:row>
      <xdr:rowOff>136071</xdr:rowOff>
    </xdr:to>
    <xdr:sp macro="" textlink="">
      <xdr:nvSpPr>
        <xdr:cNvPr id="6" name="TextBox 5"/>
        <xdr:cNvSpPr txBox="1"/>
      </xdr:nvSpPr>
      <xdr:spPr>
        <a:xfrm>
          <a:off x="4283983" y="571486393"/>
          <a:ext cx="4370160" cy="1156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ea typeface="Tahoma" pitchFamily="34" charset="0"/>
              <a:cs typeface="Arial" pitchFamily="34" charset="0"/>
            </a:rPr>
            <a:t>MENTERI DALAM NEGERI</a:t>
          </a:r>
        </a:p>
        <a:p>
          <a:pPr algn="ctr"/>
          <a:r>
            <a:rPr lang="id-ID" sz="1200" b="1">
              <a:latin typeface="Arial" pitchFamily="34" charset="0"/>
              <a:ea typeface="Tahoma" pitchFamily="34" charset="0"/>
              <a:cs typeface="Arial" pitchFamily="34" charset="0"/>
            </a:rPr>
            <a:t>  REPUBLIK INDONESIA,</a:t>
          </a:r>
          <a:endParaRPr lang="en-US" sz="1200" b="1">
            <a:latin typeface="Arial" pitchFamily="34" charset="0"/>
            <a:ea typeface="Tahoma" pitchFamily="34" charset="0"/>
            <a:cs typeface="Arial" pitchFamily="34" charset="0"/>
          </a:endParaRPr>
        </a:p>
        <a:p>
          <a:pPr algn="ctr"/>
          <a:endParaRPr lang="id-ID"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ttd</a:t>
          </a:r>
        </a:p>
        <a:p>
          <a:pPr algn="ctr"/>
          <a:endParaRPr lang="en-US"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GAMAWAN FAUZI</a:t>
          </a:r>
        </a:p>
      </xdr:txBody>
    </xdr:sp>
    <xdr:clientData/>
  </xdr:twoCellAnchor>
  <xdr:twoCellAnchor>
    <xdr:from>
      <xdr:col>4</xdr:col>
      <xdr:colOff>14</xdr:colOff>
      <xdr:row>0</xdr:row>
      <xdr:rowOff>27218</xdr:rowOff>
    </xdr:from>
    <xdr:to>
      <xdr:col>8</xdr:col>
      <xdr:colOff>366241</xdr:colOff>
      <xdr:row>3</xdr:row>
      <xdr:rowOff>166731</xdr:rowOff>
    </xdr:to>
    <xdr:sp macro="" textlink="">
      <xdr:nvSpPr>
        <xdr:cNvPr id="7" name="TextBox 6"/>
        <xdr:cNvSpPr txBox="1"/>
      </xdr:nvSpPr>
      <xdr:spPr>
        <a:xfrm>
          <a:off x="1183835" y="27218"/>
          <a:ext cx="7836549" cy="75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50" b="1">
              <a:latin typeface="Franklin Gothic Medium" pitchFamily="34" charset="0"/>
              <a:ea typeface="Tahoma" pitchFamily="34" charset="0"/>
              <a:cs typeface="Arial" pitchFamily="34" charset="0"/>
            </a:rPr>
            <a:t>LAMPIRAN I </a:t>
          </a:r>
          <a:endParaRPr lang="id-ID" sz="1050" b="1">
            <a:latin typeface="Franklin Gothic Medium" pitchFamily="34" charset="0"/>
            <a:ea typeface="Tahoma" pitchFamily="34" charset="0"/>
            <a:cs typeface="Arial" pitchFamily="34" charset="0"/>
          </a:endParaRPr>
        </a:p>
        <a:p>
          <a:pPr algn="l"/>
          <a:r>
            <a:rPr lang="en-US" sz="1050" b="1">
              <a:latin typeface="Franklin Gothic Medium" pitchFamily="34" charset="0"/>
              <a:ea typeface="Tahoma" pitchFamily="34" charset="0"/>
              <a:cs typeface="Arial" pitchFamily="34" charset="0"/>
            </a:rPr>
            <a:t>PERATURAN MENTERI</a:t>
          </a:r>
          <a:r>
            <a:rPr lang="en-US" sz="1050" b="1" baseline="0">
              <a:latin typeface="Franklin Gothic Medium" pitchFamily="34" charset="0"/>
              <a:ea typeface="Tahoma" pitchFamily="34" charset="0"/>
              <a:cs typeface="Arial" pitchFamily="34" charset="0"/>
            </a:rPr>
            <a:t> DALAM NEGERI</a:t>
          </a:r>
          <a:r>
            <a:rPr lang="id-ID" sz="1050" b="1" baseline="0">
              <a:latin typeface="Franklin Gothic Medium" pitchFamily="34" charset="0"/>
              <a:ea typeface="Tahoma" pitchFamily="34" charset="0"/>
              <a:cs typeface="Arial" pitchFamily="34" charset="0"/>
            </a:rPr>
            <a:t> REPUBLIK INDONESIA</a:t>
          </a:r>
          <a:endParaRPr lang="en-US" sz="1050" b="1" baseline="0">
            <a:latin typeface="Franklin Gothic Medium" pitchFamily="34" charset="0"/>
            <a:ea typeface="Tahoma" pitchFamily="34" charset="0"/>
            <a:cs typeface="Arial" pitchFamily="34" charset="0"/>
          </a:endParaRPr>
        </a:p>
        <a:p>
          <a:pPr algn="l"/>
          <a:r>
            <a:rPr lang="en-US" sz="1050" b="1" baseline="0">
              <a:latin typeface="Franklin Gothic Medium" pitchFamily="34" charset="0"/>
              <a:ea typeface="Tahoma" pitchFamily="34" charset="0"/>
              <a:cs typeface="Arial" pitchFamily="34" charset="0"/>
            </a:rPr>
            <a:t>NOMOR     79  TAHUN  2012</a:t>
          </a:r>
        </a:p>
        <a:p>
          <a:pPr algn="l"/>
          <a:r>
            <a:rPr lang="en-US" sz="1050" b="1" baseline="0">
              <a:latin typeface="Franklin Gothic Medium" pitchFamily="34" charset="0"/>
              <a:ea typeface="Tahoma" pitchFamily="34" charset="0"/>
              <a:cs typeface="Arial" pitchFamily="34" charset="0"/>
            </a:rPr>
            <a:t>TENTANG PELIMPAHAN DAN PENUGASAN URUSAN PEMERINTAHAN LINGKUP KEMENDAGRI TAHUN ANGGARAN 2013</a:t>
          </a:r>
          <a:endParaRPr lang="en-US" sz="1050" b="1">
            <a:latin typeface="Franklin Gothic Medium" pitchFamily="34" charset="0"/>
            <a:ea typeface="Tahoma"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2556467</xdr:colOff>
      <xdr:row>349</xdr:row>
      <xdr:rowOff>95250</xdr:rowOff>
    </xdr:from>
    <xdr:to>
      <xdr:col>8</xdr:col>
      <xdr:colOff>0</xdr:colOff>
      <xdr:row>355</xdr:row>
      <xdr:rowOff>27214</xdr:rowOff>
    </xdr:to>
    <xdr:sp macro="" textlink="">
      <xdr:nvSpPr>
        <xdr:cNvPr id="10" name="TextBox 9"/>
        <xdr:cNvSpPr txBox="1"/>
      </xdr:nvSpPr>
      <xdr:spPr>
        <a:xfrm>
          <a:off x="3917181" y="106761643"/>
          <a:ext cx="4383176" cy="1156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ea typeface="Tahoma" pitchFamily="34" charset="0"/>
              <a:cs typeface="Arial" pitchFamily="34" charset="0"/>
            </a:rPr>
            <a:t>MENTERI DALAM NEGERI</a:t>
          </a:r>
        </a:p>
        <a:p>
          <a:pPr algn="ctr"/>
          <a:r>
            <a:rPr lang="id-ID" sz="1200" b="1">
              <a:latin typeface="Arial" pitchFamily="34" charset="0"/>
              <a:ea typeface="Tahoma" pitchFamily="34" charset="0"/>
              <a:cs typeface="Arial" pitchFamily="34" charset="0"/>
            </a:rPr>
            <a:t>REPUBLIK INDONESIA,</a:t>
          </a:r>
          <a:endParaRPr lang="en-US" sz="1200" b="1">
            <a:latin typeface="Arial" pitchFamily="34" charset="0"/>
            <a:ea typeface="Tahoma" pitchFamily="34" charset="0"/>
            <a:cs typeface="Arial" pitchFamily="34" charset="0"/>
          </a:endParaRPr>
        </a:p>
        <a:p>
          <a:pPr algn="ctr"/>
          <a:endParaRPr lang="id-ID"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ttd</a:t>
          </a:r>
        </a:p>
        <a:p>
          <a:pPr algn="ctr"/>
          <a:endParaRPr lang="en-US"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GAMAWAN FAUZI</a:t>
          </a:r>
        </a:p>
      </xdr:txBody>
    </xdr:sp>
    <xdr:clientData/>
  </xdr:twoCellAnchor>
  <xdr:twoCellAnchor>
    <xdr:from>
      <xdr:col>2</xdr:col>
      <xdr:colOff>227936</xdr:colOff>
      <xdr:row>0</xdr:row>
      <xdr:rowOff>34586</xdr:rowOff>
    </xdr:from>
    <xdr:to>
      <xdr:col>10</xdr:col>
      <xdr:colOff>474535</xdr:colOff>
      <xdr:row>3</xdr:row>
      <xdr:rowOff>124206</xdr:rowOff>
    </xdr:to>
    <xdr:sp macro="" textlink="">
      <xdr:nvSpPr>
        <xdr:cNvPr id="12" name="TextBox 11"/>
        <xdr:cNvSpPr txBox="1"/>
      </xdr:nvSpPr>
      <xdr:spPr>
        <a:xfrm>
          <a:off x="918499" y="34586"/>
          <a:ext cx="7818974" cy="73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50" b="1">
              <a:latin typeface="Franklin Gothic Medium" pitchFamily="34" charset="0"/>
              <a:ea typeface="Tahoma" pitchFamily="34" charset="0"/>
              <a:cs typeface="Arial" pitchFamily="34" charset="0"/>
            </a:rPr>
            <a:t>LAMPIRAN II </a:t>
          </a:r>
          <a:endParaRPr lang="id-ID" sz="1050" b="1">
            <a:latin typeface="Franklin Gothic Medium" pitchFamily="34" charset="0"/>
            <a:ea typeface="Tahoma" pitchFamily="34" charset="0"/>
            <a:cs typeface="Arial" pitchFamily="34" charset="0"/>
          </a:endParaRPr>
        </a:p>
        <a:p>
          <a:pPr algn="l"/>
          <a:r>
            <a:rPr lang="en-US" sz="1050" b="1">
              <a:latin typeface="Franklin Gothic Medium" pitchFamily="34" charset="0"/>
              <a:ea typeface="Tahoma" pitchFamily="34" charset="0"/>
              <a:cs typeface="Arial" pitchFamily="34" charset="0"/>
            </a:rPr>
            <a:t>PERATURAN</a:t>
          </a:r>
          <a:r>
            <a:rPr lang="en-US" sz="1050" b="1" baseline="0">
              <a:latin typeface="Franklin Gothic Medium" pitchFamily="34" charset="0"/>
              <a:ea typeface="Tahoma" pitchFamily="34" charset="0"/>
              <a:cs typeface="Arial" pitchFamily="34" charset="0"/>
            </a:rPr>
            <a:t> </a:t>
          </a:r>
          <a:r>
            <a:rPr lang="en-US" sz="1050" b="1">
              <a:latin typeface="Franklin Gothic Medium" pitchFamily="34" charset="0"/>
              <a:ea typeface="Tahoma" pitchFamily="34" charset="0"/>
              <a:cs typeface="Arial" pitchFamily="34" charset="0"/>
            </a:rPr>
            <a:t>MENTERI</a:t>
          </a:r>
          <a:r>
            <a:rPr lang="en-US" sz="1050" b="1" baseline="0">
              <a:latin typeface="Franklin Gothic Medium" pitchFamily="34" charset="0"/>
              <a:ea typeface="Tahoma" pitchFamily="34" charset="0"/>
              <a:cs typeface="Arial" pitchFamily="34" charset="0"/>
            </a:rPr>
            <a:t> DALAM NEGERI</a:t>
          </a:r>
          <a:r>
            <a:rPr lang="id-ID" sz="1050" b="1" baseline="0">
              <a:latin typeface="Franklin Gothic Medium" pitchFamily="34" charset="0"/>
              <a:ea typeface="Tahoma" pitchFamily="34" charset="0"/>
              <a:cs typeface="Arial" pitchFamily="34" charset="0"/>
            </a:rPr>
            <a:t> REPUBLIK INDONESIA</a:t>
          </a:r>
          <a:endParaRPr lang="en-US" sz="1050" b="1" baseline="0">
            <a:latin typeface="Franklin Gothic Medium" pitchFamily="34" charset="0"/>
            <a:ea typeface="Tahoma" pitchFamily="34" charset="0"/>
            <a:cs typeface="Arial" pitchFamily="34" charset="0"/>
          </a:endParaRPr>
        </a:p>
        <a:p>
          <a:pPr algn="l"/>
          <a:r>
            <a:rPr lang="en-US" sz="1050" b="1" baseline="0">
              <a:latin typeface="Franklin Gothic Medium" pitchFamily="34" charset="0"/>
              <a:ea typeface="Tahoma" pitchFamily="34" charset="0"/>
              <a:cs typeface="Arial" pitchFamily="34" charset="0"/>
            </a:rPr>
            <a:t>NOMOR     79   TAHUN  2012</a:t>
          </a:r>
        </a:p>
        <a:p>
          <a:pPr algn="l"/>
          <a:r>
            <a:rPr lang="en-US" sz="1050" b="1" baseline="0">
              <a:latin typeface="Franklin Gothic Medium" pitchFamily="34" charset="0"/>
              <a:ea typeface="Tahoma" pitchFamily="34" charset="0"/>
              <a:cs typeface="Arial" pitchFamily="34" charset="0"/>
            </a:rPr>
            <a:t>TENTANG PELIMPAHAN DAN PENUGASAN URUSAN PEMERINTAHAN LINGKUP KEMENDAGRI TAHUN ANGGARAN 2013</a:t>
          </a:r>
          <a:endParaRPr lang="en-US" sz="1050" b="1">
            <a:latin typeface="Franklin Gothic Medium" pitchFamily="34" charset="0"/>
            <a:ea typeface="Tahoma"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368300</xdr:colOff>
      <xdr:row>1699</xdr:row>
      <xdr:rowOff>180975</xdr:rowOff>
    </xdr:from>
    <xdr:to>
      <xdr:col>15</xdr:col>
      <xdr:colOff>396875</xdr:colOff>
      <xdr:row>1706</xdr:row>
      <xdr:rowOff>104775</xdr:rowOff>
    </xdr:to>
    <xdr:sp macro="" textlink="">
      <xdr:nvSpPr>
        <xdr:cNvPr id="2" name="TextBox 1"/>
        <xdr:cNvSpPr txBox="1"/>
      </xdr:nvSpPr>
      <xdr:spPr>
        <a:xfrm>
          <a:off x="16122650" y="528380325"/>
          <a:ext cx="246697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ea typeface="Tahoma" pitchFamily="34" charset="0"/>
              <a:cs typeface="Arial" pitchFamily="34" charset="0"/>
            </a:rPr>
            <a:t>MENTERI DALAM NEGERI</a:t>
          </a: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GAMAWAN FAUZI</a:t>
          </a:r>
        </a:p>
      </xdr:txBody>
    </xdr:sp>
    <xdr:clientData/>
  </xdr:twoCellAnchor>
  <xdr:twoCellAnchor>
    <xdr:from>
      <xdr:col>9</xdr:col>
      <xdr:colOff>232728</xdr:colOff>
      <xdr:row>0</xdr:row>
      <xdr:rowOff>0</xdr:rowOff>
    </xdr:from>
    <xdr:to>
      <xdr:col>14</xdr:col>
      <xdr:colOff>286358</xdr:colOff>
      <xdr:row>3</xdr:row>
      <xdr:rowOff>139513</xdr:rowOff>
    </xdr:to>
    <xdr:sp macro="" textlink="">
      <xdr:nvSpPr>
        <xdr:cNvPr id="3" name="TextBox 2"/>
        <xdr:cNvSpPr txBox="1"/>
      </xdr:nvSpPr>
      <xdr:spPr>
        <a:xfrm>
          <a:off x="10128145" y="0"/>
          <a:ext cx="6075546" cy="74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1">
              <a:latin typeface="Franklin Gothic Medium" pitchFamily="34" charset="0"/>
              <a:ea typeface="Tahoma" pitchFamily="34" charset="0"/>
              <a:cs typeface="Arial" pitchFamily="34" charset="0"/>
            </a:rPr>
            <a:t>Lampiran I Surat Menteri</a:t>
          </a:r>
          <a:r>
            <a:rPr lang="en-US" sz="1000" b="1" baseline="0">
              <a:latin typeface="Franklin Gothic Medium" pitchFamily="34" charset="0"/>
              <a:ea typeface="Tahoma" pitchFamily="34" charset="0"/>
              <a:cs typeface="Arial" pitchFamily="34" charset="0"/>
            </a:rPr>
            <a:t> Dalam Negeri</a:t>
          </a:r>
        </a:p>
        <a:p>
          <a:pPr algn="l"/>
          <a:r>
            <a:rPr lang="en-US" sz="1000" b="1" baseline="0">
              <a:latin typeface="Franklin Gothic Medium" pitchFamily="34" charset="0"/>
              <a:ea typeface="Tahoma" pitchFamily="34" charset="0"/>
              <a:cs typeface="Arial" pitchFamily="34" charset="0"/>
            </a:rPr>
            <a:t>Nomor     : 050/3721/SJ</a:t>
          </a:r>
        </a:p>
        <a:p>
          <a:pPr algn="l"/>
          <a:r>
            <a:rPr lang="en-US" sz="1000" b="1" baseline="0">
              <a:latin typeface="Franklin Gothic Medium" pitchFamily="34" charset="0"/>
              <a:ea typeface="Tahoma" pitchFamily="34" charset="0"/>
              <a:cs typeface="Arial" pitchFamily="34" charset="0"/>
            </a:rPr>
            <a:t>Tanggal   : 24 September 2012</a:t>
          </a:r>
          <a:endParaRPr lang="en-US" sz="1000" b="1">
            <a:latin typeface="Franklin Gothic Medium" pitchFamily="34" charset="0"/>
            <a:ea typeface="Tahoma" pitchFamily="34" charset="0"/>
            <a:cs typeface="Arial" pitchFamily="34" charset="0"/>
          </a:endParaRPr>
        </a:p>
      </xdr:txBody>
    </xdr:sp>
    <xdr:clientData/>
  </xdr:twoCellAnchor>
  <xdr:twoCellAnchor editAs="oneCell">
    <xdr:from>
      <xdr:col>0</xdr:col>
      <xdr:colOff>352425</xdr:colOff>
      <xdr:row>1697</xdr:row>
      <xdr:rowOff>180975</xdr:rowOff>
    </xdr:from>
    <xdr:to>
      <xdr:col>4</xdr:col>
      <xdr:colOff>2409825</xdr:colOff>
      <xdr:row>1710</xdr:row>
      <xdr:rowOff>47627</xdr:rowOff>
    </xdr:to>
    <xdr:sp macro="" textlink="">
      <xdr:nvSpPr>
        <xdr:cNvPr id="4" name="Picture 4"/>
        <xdr:cNvSpPr>
          <a:spLocks noChangeAspect="1" noChangeArrowheads="1"/>
        </xdr:cNvSpPr>
      </xdr:nvSpPr>
      <xdr:spPr bwMode="auto">
        <a:xfrm>
          <a:off x="352425" y="527980275"/>
          <a:ext cx="3209925" cy="2466976"/>
        </a:xfrm>
        <a:prstGeom prst="rect">
          <a:avLst/>
        </a:prstGeom>
        <a:noFill/>
        <a:ln w="9525">
          <a:noFill/>
          <a:miter lim="800000"/>
          <a:headEnd/>
          <a:tailEnd/>
        </a:ln>
      </xdr:spPr>
    </xdr:sp>
    <xdr:clientData/>
  </xdr:twoCellAnchor>
  <xdr:twoCellAnchor>
    <xdr:from>
      <xdr:col>10</xdr:col>
      <xdr:colOff>1273175</xdr:colOff>
      <xdr:row>1694</xdr:row>
      <xdr:rowOff>22225</xdr:rowOff>
    </xdr:from>
    <xdr:to>
      <xdr:col>12</xdr:col>
      <xdr:colOff>238125</xdr:colOff>
      <xdr:row>1700</xdr:row>
      <xdr:rowOff>152400</xdr:rowOff>
    </xdr:to>
    <xdr:sp macro="" textlink="">
      <xdr:nvSpPr>
        <xdr:cNvPr id="5" name="TextBox 4"/>
        <xdr:cNvSpPr txBox="1"/>
      </xdr:nvSpPr>
      <xdr:spPr>
        <a:xfrm>
          <a:off x="14427200" y="527221450"/>
          <a:ext cx="2174875" cy="1330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ea typeface="Tahoma" pitchFamily="34" charset="0"/>
              <a:cs typeface="Arial" pitchFamily="34" charset="0"/>
            </a:rPr>
            <a:t>MENTERI DALAM NEGERI</a:t>
          </a: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GAMAWAN FAUZI</a:t>
          </a:r>
        </a:p>
      </xdr:txBody>
    </xdr:sp>
    <xdr:clientData/>
  </xdr:twoCellAnchor>
  <xdr:twoCellAnchor>
    <xdr:from>
      <xdr:col>5</xdr:col>
      <xdr:colOff>1587500</xdr:colOff>
      <xdr:row>1692</xdr:row>
      <xdr:rowOff>190500</xdr:rowOff>
    </xdr:from>
    <xdr:to>
      <xdr:col>10</xdr:col>
      <xdr:colOff>3969</xdr:colOff>
      <xdr:row>1700</xdr:row>
      <xdr:rowOff>119972</xdr:rowOff>
    </xdr:to>
    <xdr:sp macro="" textlink="">
      <xdr:nvSpPr>
        <xdr:cNvPr id="6" name="TextBox 5"/>
        <xdr:cNvSpPr txBox="1"/>
      </xdr:nvSpPr>
      <xdr:spPr>
        <a:xfrm>
          <a:off x="6969125" y="526989675"/>
          <a:ext cx="6188869" cy="1529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latin typeface="Arial" pitchFamily="34" charset="0"/>
              <a:ea typeface="Tahoma" pitchFamily="34" charset="0"/>
              <a:cs typeface="Arial" pitchFamily="34" charset="0"/>
            </a:rPr>
            <a:t>MENTERI DALAM NEGERI</a:t>
          </a:r>
        </a:p>
        <a:p>
          <a:pPr algn="ctr"/>
          <a:endParaRPr lang="en-US" sz="1600" b="1">
            <a:latin typeface="Arial" pitchFamily="34" charset="0"/>
            <a:ea typeface="Tahoma" pitchFamily="34" charset="0"/>
            <a:cs typeface="Arial" pitchFamily="34" charset="0"/>
          </a:endParaRPr>
        </a:p>
        <a:p>
          <a:pPr algn="ctr"/>
          <a:endParaRPr lang="id-ID"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TTD</a:t>
          </a:r>
        </a:p>
        <a:p>
          <a:pPr algn="ctr"/>
          <a:endParaRPr lang="en-US" sz="1600" b="1">
            <a:latin typeface="Arial" pitchFamily="34" charset="0"/>
            <a:ea typeface="Tahoma" pitchFamily="34" charset="0"/>
            <a:cs typeface="Arial" pitchFamily="34" charset="0"/>
          </a:endParaRPr>
        </a:p>
        <a:p>
          <a:pPr algn="ctr"/>
          <a:endParaRPr lang="en-US"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GAMAWAN FAUZI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1178720</xdr:colOff>
      <xdr:row>372</xdr:row>
      <xdr:rowOff>85376</xdr:rowOff>
    </xdr:from>
    <xdr:to>
      <xdr:col>18</xdr:col>
      <xdr:colOff>23814</xdr:colOff>
      <xdr:row>379</xdr:row>
      <xdr:rowOff>165661</xdr:rowOff>
    </xdr:to>
    <xdr:sp macro="" textlink="">
      <xdr:nvSpPr>
        <xdr:cNvPr id="2" name="TextBox 1"/>
        <xdr:cNvSpPr txBox="1"/>
      </xdr:nvSpPr>
      <xdr:spPr>
        <a:xfrm>
          <a:off x="13227845" y="95859251"/>
          <a:ext cx="3236119" cy="154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a:latin typeface="Arial" pitchFamily="34" charset="0"/>
              <a:ea typeface="Tahoma" pitchFamily="34" charset="0"/>
              <a:cs typeface="Arial" pitchFamily="34" charset="0"/>
            </a:rPr>
            <a:t>MENTERI DALAM NEGERI</a:t>
          </a:r>
        </a:p>
        <a:p>
          <a:pPr algn="ctr"/>
          <a:endParaRPr lang="en-US" sz="1400" b="1">
            <a:latin typeface="Arial" pitchFamily="34" charset="0"/>
            <a:ea typeface="Tahoma" pitchFamily="34" charset="0"/>
            <a:cs typeface="Arial" pitchFamily="34" charset="0"/>
          </a:endParaRPr>
        </a:p>
        <a:p>
          <a:pPr algn="ctr"/>
          <a:endParaRPr lang="id-ID" sz="1400" b="1">
            <a:latin typeface="Arial" pitchFamily="34" charset="0"/>
            <a:ea typeface="Tahoma" pitchFamily="34" charset="0"/>
            <a:cs typeface="Arial" pitchFamily="34" charset="0"/>
          </a:endParaRPr>
        </a:p>
        <a:p>
          <a:pPr algn="ctr"/>
          <a:endParaRPr lang="en-US" sz="1400" b="1">
            <a:latin typeface="Arial" pitchFamily="34" charset="0"/>
            <a:ea typeface="Tahoma" pitchFamily="34" charset="0"/>
            <a:cs typeface="Arial" pitchFamily="34" charset="0"/>
          </a:endParaRPr>
        </a:p>
        <a:p>
          <a:pPr algn="ctr"/>
          <a:r>
            <a:rPr lang="en-US" sz="1400" b="1">
              <a:latin typeface="Arial" pitchFamily="34" charset="0"/>
              <a:ea typeface="Tahoma" pitchFamily="34" charset="0"/>
              <a:cs typeface="Arial" pitchFamily="34" charset="0"/>
            </a:rPr>
            <a:t>GAMAWAN FAUZI</a:t>
          </a:r>
        </a:p>
      </xdr:txBody>
    </xdr:sp>
    <xdr:clientData/>
  </xdr:twoCellAnchor>
  <xdr:twoCellAnchor>
    <xdr:from>
      <xdr:col>11</xdr:col>
      <xdr:colOff>889000</xdr:colOff>
      <xdr:row>0</xdr:row>
      <xdr:rowOff>19062</xdr:rowOff>
    </xdr:from>
    <xdr:to>
      <xdr:col>19</xdr:col>
      <xdr:colOff>376508</xdr:colOff>
      <xdr:row>4</xdr:row>
      <xdr:rowOff>34751</xdr:rowOff>
    </xdr:to>
    <xdr:sp macro="" textlink="">
      <xdr:nvSpPr>
        <xdr:cNvPr id="3" name="TextBox 2"/>
        <xdr:cNvSpPr txBox="1"/>
      </xdr:nvSpPr>
      <xdr:spPr>
        <a:xfrm>
          <a:off x="10493375" y="19062"/>
          <a:ext cx="5758133" cy="1079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1">
              <a:latin typeface="Franklin Gothic Medium" pitchFamily="34" charset="0"/>
              <a:ea typeface="Tahoma" pitchFamily="34" charset="0"/>
              <a:cs typeface="Arial" pitchFamily="34" charset="0"/>
            </a:rPr>
            <a:t>Lampiran II Surat Menteri</a:t>
          </a:r>
          <a:r>
            <a:rPr lang="en-US" sz="1000" b="1" baseline="0">
              <a:latin typeface="Franklin Gothic Medium" pitchFamily="34" charset="0"/>
              <a:ea typeface="Tahoma" pitchFamily="34" charset="0"/>
              <a:cs typeface="Arial" pitchFamily="34" charset="0"/>
            </a:rPr>
            <a:t> Dalam Negeri</a:t>
          </a:r>
        </a:p>
        <a:p>
          <a:pPr algn="l"/>
          <a:r>
            <a:rPr lang="en-US" sz="1000" b="1" baseline="0">
              <a:latin typeface="Franklin Gothic Medium" pitchFamily="34" charset="0"/>
              <a:ea typeface="Tahoma" pitchFamily="34" charset="0"/>
              <a:cs typeface="Arial" pitchFamily="34" charset="0"/>
            </a:rPr>
            <a:t>Nomor     :  050/3721/SJ</a:t>
          </a:r>
        </a:p>
        <a:p>
          <a:pPr algn="l"/>
          <a:r>
            <a:rPr lang="en-US" sz="1000" b="1" baseline="0">
              <a:latin typeface="Franklin Gothic Medium" pitchFamily="34" charset="0"/>
              <a:ea typeface="Tahoma" pitchFamily="34" charset="0"/>
              <a:cs typeface="Arial" pitchFamily="34" charset="0"/>
            </a:rPr>
            <a:t>Tanggal   :  24 September 2012</a:t>
          </a:r>
          <a:endParaRPr lang="en-US" sz="1000" b="1">
            <a:latin typeface="Franklin Gothic Medium" pitchFamily="34" charset="0"/>
            <a:ea typeface="Tahoma" pitchFamily="34" charset="0"/>
            <a:cs typeface="Arial" pitchFamily="34" charset="0"/>
          </a:endParaRPr>
        </a:p>
      </xdr:txBody>
    </xdr:sp>
    <xdr:clientData/>
  </xdr:twoCellAnchor>
  <xdr:twoCellAnchor>
    <xdr:from>
      <xdr:col>12</xdr:col>
      <xdr:colOff>570146</xdr:colOff>
      <xdr:row>0</xdr:row>
      <xdr:rowOff>47625</xdr:rowOff>
    </xdr:from>
    <xdr:to>
      <xdr:col>22</xdr:col>
      <xdr:colOff>87092</xdr:colOff>
      <xdr:row>3</xdr:row>
      <xdr:rowOff>153762</xdr:rowOff>
    </xdr:to>
    <xdr:sp macro="" textlink="">
      <xdr:nvSpPr>
        <xdr:cNvPr id="4" name="TextBox 3"/>
        <xdr:cNvSpPr txBox="1"/>
      </xdr:nvSpPr>
      <xdr:spPr>
        <a:xfrm>
          <a:off x="12619271" y="47625"/>
          <a:ext cx="6346371" cy="73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0">
              <a:latin typeface="Franklin Gothic Medium" pitchFamily="34" charset="0"/>
              <a:ea typeface="Tahoma" pitchFamily="34" charset="0"/>
              <a:cs typeface="Arial" pitchFamily="34" charset="0"/>
            </a:rPr>
            <a:t>LAMPIRAN  II PERATURAN MENTERI DALAM NEGERI REPUBLIK INDONESIA</a:t>
          </a:r>
          <a:endParaRPr lang="en-US" sz="1000" b="0" baseline="0">
            <a:latin typeface="Franklin Gothic Medium" pitchFamily="34" charset="0"/>
            <a:ea typeface="Tahoma" pitchFamily="34" charset="0"/>
            <a:cs typeface="Arial" pitchFamily="34" charset="0"/>
          </a:endParaRPr>
        </a:p>
        <a:p>
          <a:pPr algn="l"/>
          <a:r>
            <a:rPr lang="en-US" sz="1000" b="0" baseline="0">
              <a:latin typeface="Franklin Gothic Medium" pitchFamily="34" charset="0"/>
              <a:ea typeface="Tahoma" pitchFamily="34" charset="0"/>
              <a:cs typeface="Arial" pitchFamily="34" charset="0"/>
            </a:rPr>
            <a:t>NOMOR</a:t>
          </a:r>
          <a:r>
            <a:rPr lang="id-ID" sz="1000" b="0" baseline="0">
              <a:latin typeface="Franklin Gothic Medium" pitchFamily="34" charset="0"/>
              <a:ea typeface="Tahoma" pitchFamily="34" charset="0"/>
              <a:cs typeface="Arial" pitchFamily="34" charset="0"/>
            </a:rPr>
            <a:t> 69 TAHUN 2011</a:t>
          </a:r>
          <a:endParaRPr lang="en-US" sz="1000" b="0" baseline="0">
            <a:latin typeface="Franklin Gothic Medium" pitchFamily="34" charset="0"/>
            <a:ea typeface="Tahoma" pitchFamily="34" charset="0"/>
            <a:cs typeface="Arial" pitchFamily="34" charset="0"/>
          </a:endParaRPr>
        </a:p>
        <a:p>
          <a:pPr algn="l"/>
          <a:r>
            <a:rPr lang="en-US" sz="1000" b="0" baseline="0">
              <a:latin typeface="Franklin Gothic Medium" pitchFamily="34" charset="0"/>
              <a:ea typeface="Tahoma" pitchFamily="34" charset="0"/>
              <a:cs typeface="Arial" pitchFamily="34" charset="0"/>
            </a:rPr>
            <a:t>TENTANG</a:t>
          </a:r>
          <a:r>
            <a:rPr lang="id-ID" sz="1000" b="0" baseline="0">
              <a:latin typeface="Franklin Gothic Medium" pitchFamily="34" charset="0"/>
              <a:ea typeface="Tahoma" pitchFamily="34" charset="0"/>
              <a:cs typeface="Arial" pitchFamily="34" charset="0"/>
            </a:rPr>
            <a:t>  </a:t>
          </a:r>
          <a:r>
            <a:rPr lang="en-US" sz="1000" b="0" baseline="0">
              <a:latin typeface="Franklin Gothic Medium" pitchFamily="34" charset="0"/>
              <a:ea typeface="Tahoma" pitchFamily="34" charset="0"/>
              <a:cs typeface="Arial" pitchFamily="34" charset="0"/>
            </a:rPr>
            <a:t> </a:t>
          </a:r>
        </a:p>
        <a:p>
          <a:pPr algn="l"/>
          <a:r>
            <a:rPr lang="en-US" sz="1000" b="0" baseline="0">
              <a:latin typeface="Franklin Gothic Medium" pitchFamily="34" charset="0"/>
              <a:ea typeface="Tahoma" pitchFamily="34" charset="0"/>
              <a:cs typeface="Arial" pitchFamily="34" charset="0"/>
            </a:rPr>
            <a:t>PELIMPAHAN DAN PENUGASAN URUSAN PEMERINTAHAN LINGKUP KEMENDAGRI TAHUN ANGGARAN  2012</a:t>
          </a:r>
        </a:p>
        <a:p>
          <a:pPr algn="l"/>
          <a:endParaRPr lang="en-US" sz="1000" b="1" baseline="0">
            <a:latin typeface="Franklin Gothic Medium" pitchFamily="34" charset="0"/>
            <a:ea typeface="Tahoma" pitchFamily="34" charset="0"/>
            <a:cs typeface="Arial" pitchFamily="34" charset="0"/>
          </a:endParaRPr>
        </a:p>
      </xdr:txBody>
    </xdr:sp>
    <xdr:clientData/>
  </xdr:twoCellAnchor>
  <xdr:oneCellAnchor>
    <xdr:from>
      <xdr:col>15</xdr:col>
      <xdr:colOff>130969</xdr:colOff>
      <xdr:row>362</xdr:row>
      <xdr:rowOff>38100</xdr:rowOff>
    </xdr:from>
    <xdr:ext cx="3438526" cy="1762125"/>
    <xdr:sp macro="" textlink="">
      <xdr:nvSpPr>
        <xdr:cNvPr id="5" name="TextBox 4"/>
        <xdr:cNvSpPr txBox="1"/>
      </xdr:nvSpPr>
      <xdr:spPr>
        <a:xfrm>
          <a:off x="14742319" y="93716475"/>
          <a:ext cx="3438526" cy="1762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id-ID" sz="1200" b="1">
              <a:solidFill>
                <a:schemeClr val="tx1"/>
              </a:solidFill>
              <a:latin typeface="Arial" pitchFamily="34" charset="0"/>
              <a:ea typeface="+mn-ea"/>
              <a:cs typeface="Arial" pitchFamily="34" charset="0"/>
            </a:rPr>
            <a:t>Salinan sesuai dengan aslinya</a:t>
          </a:r>
        </a:p>
        <a:p>
          <a:pPr algn="ctr"/>
          <a:r>
            <a:rPr lang="id-ID" sz="1200" b="1">
              <a:solidFill>
                <a:schemeClr val="tx1"/>
              </a:solidFill>
              <a:latin typeface="Arial" pitchFamily="34" charset="0"/>
              <a:ea typeface="+mn-ea"/>
              <a:cs typeface="Arial" pitchFamily="34" charset="0"/>
            </a:rPr>
            <a:t>KEPALA BIRO HUKUM</a:t>
          </a:r>
        </a:p>
        <a:p>
          <a:pPr algn="ctr"/>
          <a:endParaRPr lang="id-ID" sz="1200" b="1">
            <a:solidFill>
              <a:schemeClr val="tx1"/>
            </a:solidFill>
            <a:latin typeface="Arial" pitchFamily="34" charset="0"/>
            <a:ea typeface="+mn-ea"/>
            <a:cs typeface="Arial" pitchFamily="34" charset="0"/>
          </a:endParaRPr>
        </a:p>
        <a:p>
          <a:pPr algn="ctr"/>
          <a:r>
            <a:rPr lang="id-ID" sz="1200" b="1">
              <a:solidFill>
                <a:schemeClr val="tx1"/>
              </a:solidFill>
              <a:latin typeface="Arial" pitchFamily="34" charset="0"/>
              <a:ea typeface="+mn-ea"/>
              <a:cs typeface="Arial" pitchFamily="34" charset="0"/>
            </a:rPr>
            <a:t>ttd</a:t>
          </a:r>
        </a:p>
        <a:p>
          <a:pPr algn="ctr"/>
          <a:endParaRPr lang="id-ID" sz="1200" b="1">
            <a:solidFill>
              <a:schemeClr val="tx1"/>
            </a:solidFill>
            <a:latin typeface="Arial" pitchFamily="34" charset="0"/>
            <a:ea typeface="+mn-ea"/>
            <a:cs typeface="Arial" pitchFamily="34" charset="0"/>
          </a:endParaRPr>
        </a:p>
        <a:p>
          <a:pPr algn="ctr"/>
          <a:r>
            <a:rPr lang="id-ID" sz="1200" b="1" u="sng">
              <a:solidFill>
                <a:schemeClr val="tx1"/>
              </a:solidFill>
              <a:latin typeface="Arial" pitchFamily="34" charset="0"/>
              <a:ea typeface="+mn-ea"/>
              <a:cs typeface="Arial" pitchFamily="34" charset="0"/>
            </a:rPr>
            <a:t>ZUDAN ARIF FAKHRULLOH</a:t>
          </a:r>
          <a:endParaRPr lang="id-ID" sz="1200" b="1">
            <a:solidFill>
              <a:schemeClr val="tx1"/>
            </a:solidFill>
            <a:latin typeface="Arial" pitchFamily="34" charset="0"/>
            <a:ea typeface="+mn-ea"/>
            <a:cs typeface="Arial" pitchFamily="34" charset="0"/>
          </a:endParaRPr>
        </a:p>
        <a:p>
          <a:pPr algn="ctr"/>
          <a:r>
            <a:rPr lang="id-ID" sz="1200" b="1">
              <a:solidFill>
                <a:schemeClr val="tx1"/>
              </a:solidFill>
              <a:latin typeface="Arial" pitchFamily="34" charset="0"/>
              <a:ea typeface="+mn-ea"/>
              <a:cs typeface="Arial" pitchFamily="34" charset="0"/>
            </a:rPr>
            <a:t>Pembina Tk. I (IV/b)</a:t>
          </a:r>
        </a:p>
        <a:p>
          <a:pPr algn="ctr"/>
          <a:r>
            <a:rPr lang="id-ID" sz="1200" b="1">
              <a:solidFill>
                <a:schemeClr val="tx1"/>
              </a:solidFill>
              <a:latin typeface="Arial" pitchFamily="34" charset="0"/>
              <a:ea typeface="+mn-ea"/>
              <a:cs typeface="Arial" pitchFamily="34" charset="0"/>
            </a:rPr>
            <a:t>NIP. 19690824 1999903 1 001</a:t>
          </a:r>
        </a:p>
        <a:p>
          <a:pPr algn="ctr"/>
          <a:endParaRPr lang="id-ID" sz="1200" b="1">
            <a:latin typeface="Arial" pitchFamily="34" charset="0"/>
            <a:cs typeface="Arial" pitchFamily="34" charset="0"/>
          </a:endParaRPr>
        </a:p>
      </xdr:txBody>
    </xdr:sp>
    <xdr:clientData/>
  </xdr:oneCellAnchor>
  <xdr:twoCellAnchor>
    <xdr:from>
      <xdr:col>13</xdr:col>
      <xdr:colOff>415018</xdr:colOff>
      <xdr:row>8</xdr:row>
      <xdr:rowOff>386443</xdr:rowOff>
    </xdr:from>
    <xdr:to>
      <xdr:col>18</xdr:col>
      <xdr:colOff>600912</xdr:colOff>
      <xdr:row>11</xdr:row>
      <xdr:rowOff>184417</xdr:rowOff>
    </xdr:to>
    <xdr:sp macro="" textlink="">
      <xdr:nvSpPr>
        <xdr:cNvPr id="6" name="TextBox 5"/>
        <xdr:cNvSpPr txBox="1"/>
      </xdr:nvSpPr>
      <xdr:spPr>
        <a:xfrm>
          <a:off x="13807168" y="2615293"/>
          <a:ext cx="3233894" cy="96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1">
              <a:latin typeface="Franklin Gothic Medium" pitchFamily="34" charset="0"/>
              <a:ea typeface="Tahoma" pitchFamily="34" charset="0"/>
              <a:cs typeface="Arial" pitchFamily="34" charset="0"/>
            </a:rPr>
            <a:t>Lampiran II Surat Menteri</a:t>
          </a:r>
          <a:r>
            <a:rPr lang="en-US" sz="1000" b="1" baseline="0">
              <a:latin typeface="Franklin Gothic Medium" pitchFamily="34" charset="0"/>
              <a:ea typeface="Tahoma" pitchFamily="34" charset="0"/>
              <a:cs typeface="Arial" pitchFamily="34" charset="0"/>
            </a:rPr>
            <a:t> Dalam Negeri</a:t>
          </a:r>
        </a:p>
        <a:p>
          <a:pPr algn="l"/>
          <a:r>
            <a:rPr lang="en-US" sz="1000" b="1" baseline="0">
              <a:latin typeface="Franklin Gothic Medium" pitchFamily="34" charset="0"/>
              <a:ea typeface="Tahoma" pitchFamily="34" charset="0"/>
              <a:cs typeface="Arial" pitchFamily="34" charset="0"/>
            </a:rPr>
            <a:t>Nomor     :</a:t>
          </a:r>
        </a:p>
        <a:p>
          <a:pPr algn="l"/>
          <a:r>
            <a:rPr lang="en-US" sz="1000" b="1" baseline="0">
              <a:latin typeface="Franklin Gothic Medium" pitchFamily="34" charset="0"/>
              <a:ea typeface="Tahoma" pitchFamily="34" charset="0"/>
              <a:cs typeface="Arial" pitchFamily="34" charset="0"/>
            </a:rPr>
            <a:t>Tanggal   :</a:t>
          </a:r>
          <a:endParaRPr lang="en-US" sz="1000" b="1">
            <a:latin typeface="Franklin Gothic Medium" pitchFamily="34" charset="0"/>
            <a:ea typeface="Tahoma" pitchFamily="34" charset="0"/>
            <a:cs typeface="Arial" pitchFamily="34" charset="0"/>
          </a:endParaRPr>
        </a:p>
      </xdr:txBody>
    </xdr:sp>
    <xdr:clientData/>
  </xdr:twoCellAnchor>
  <xdr:twoCellAnchor>
    <xdr:from>
      <xdr:col>16</xdr:col>
      <xdr:colOff>250031</xdr:colOff>
      <xdr:row>351</xdr:row>
      <xdr:rowOff>308195</xdr:rowOff>
    </xdr:from>
    <xdr:to>
      <xdr:col>18</xdr:col>
      <xdr:colOff>340519</xdr:colOff>
      <xdr:row>361</xdr:row>
      <xdr:rowOff>172464</xdr:rowOff>
    </xdr:to>
    <xdr:sp macro="" textlink="">
      <xdr:nvSpPr>
        <xdr:cNvPr id="7" name="TextBox 6"/>
        <xdr:cNvSpPr txBox="1"/>
      </xdr:nvSpPr>
      <xdr:spPr>
        <a:xfrm>
          <a:off x="15470981" y="91919645"/>
          <a:ext cx="1309688" cy="1721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a:latin typeface="Arial" pitchFamily="34" charset="0"/>
              <a:ea typeface="Tahoma" pitchFamily="34" charset="0"/>
              <a:cs typeface="Arial" pitchFamily="34" charset="0"/>
            </a:rPr>
            <a:t>MENTERI DALAM NEGERI</a:t>
          </a:r>
        </a:p>
        <a:p>
          <a:pPr algn="ctr"/>
          <a:endParaRPr lang="en-US" sz="1400" b="1">
            <a:latin typeface="Arial" pitchFamily="34" charset="0"/>
            <a:ea typeface="Tahoma" pitchFamily="34" charset="0"/>
            <a:cs typeface="Arial" pitchFamily="34" charset="0"/>
          </a:endParaRPr>
        </a:p>
        <a:p>
          <a:pPr algn="ctr"/>
          <a:r>
            <a:rPr lang="id-ID" sz="1400" b="1">
              <a:latin typeface="Arial" pitchFamily="34" charset="0"/>
              <a:ea typeface="Tahoma" pitchFamily="34" charset="0"/>
              <a:cs typeface="Arial" pitchFamily="34" charset="0"/>
            </a:rPr>
            <a:t>ttd</a:t>
          </a:r>
        </a:p>
        <a:p>
          <a:pPr algn="ctr"/>
          <a:endParaRPr lang="en-US" sz="1400" b="1">
            <a:latin typeface="Arial" pitchFamily="34" charset="0"/>
            <a:ea typeface="Tahoma" pitchFamily="34" charset="0"/>
            <a:cs typeface="Arial" pitchFamily="34" charset="0"/>
          </a:endParaRPr>
        </a:p>
        <a:p>
          <a:pPr algn="ctr"/>
          <a:r>
            <a:rPr lang="en-US" sz="1400" b="1">
              <a:latin typeface="Arial" pitchFamily="34" charset="0"/>
              <a:ea typeface="Tahoma" pitchFamily="34" charset="0"/>
              <a:cs typeface="Arial" pitchFamily="34" charset="0"/>
            </a:rPr>
            <a:t>GAMAWAN FAUZI</a:t>
          </a:r>
        </a:p>
      </xdr:txBody>
    </xdr:sp>
    <xdr:clientData/>
  </xdr:twoCellAnchor>
  <xdr:twoCellAnchor>
    <xdr:from>
      <xdr:col>14</xdr:col>
      <xdr:colOff>272142</xdr:colOff>
      <xdr:row>13</xdr:row>
      <xdr:rowOff>95254</xdr:rowOff>
    </xdr:from>
    <xdr:to>
      <xdr:col>17</xdr:col>
      <xdr:colOff>129833</xdr:colOff>
      <xdr:row>13</xdr:row>
      <xdr:rowOff>440535</xdr:rowOff>
    </xdr:to>
    <xdr:sp macro="" textlink="">
      <xdr:nvSpPr>
        <xdr:cNvPr id="8" name="TextBox 7"/>
        <xdr:cNvSpPr txBox="1"/>
      </xdr:nvSpPr>
      <xdr:spPr>
        <a:xfrm>
          <a:off x="14273892" y="4333879"/>
          <a:ext cx="1686491" cy="345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2000" b="1"/>
            <a:t>DRAFT</a:t>
          </a:r>
        </a:p>
      </xdr:txBody>
    </xdr:sp>
    <xdr:clientData/>
  </xdr:twoCellAnchor>
  <xdr:twoCellAnchor>
    <xdr:from>
      <xdr:col>6</xdr:col>
      <xdr:colOff>1250156</xdr:colOff>
      <xdr:row>357</xdr:row>
      <xdr:rowOff>154781</xdr:rowOff>
    </xdr:from>
    <xdr:to>
      <xdr:col>11</xdr:col>
      <xdr:colOff>1250156</xdr:colOff>
      <xdr:row>365</xdr:row>
      <xdr:rowOff>20753</xdr:rowOff>
    </xdr:to>
    <xdr:sp macro="" textlink="">
      <xdr:nvSpPr>
        <xdr:cNvPr id="9" name="TextBox 8"/>
        <xdr:cNvSpPr txBox="1"/>
      </xdr:nvSpPr>
      <xdr:spPr>
        <a:xfrm>
          <a:off x="5124450" y="92785406"/>
          <a:ext cx="6869906" cy="154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latin typeface="Arial" pitchFamily="34" charset="0"/>
              <a:ea typeface="Tahoma" pitchFamily="34" charset="0"/>
              <a:cs typeface="Arial" pitchFamily="34" charset="0"/>
            </a:rPr>
            <a:t>MENTERI DALAM NEGERI</a:t>
          </a:r>
        </a:p>
        <a:p>
          <a:pPr algn="ctr"/>
          <a:endParaRPr lang="en-US" sz="1600" b="1">
            <a:latin typeface="Arial" pitchFamily="34" charset="0"/>
            <a:ea typeface="Tahoma" pitchFamily="34" charset="0"/>
            <a:cs typeface="Arial" pitchFamily="34" charset="0"/>
          </a:endParaRPr>
        </a:p>
        <a:p>
          <a:pPr algn="ctr"/>
          <a:endParaRPr lang="id-ID"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TTD</a:t>
          </a:r>
        </a:p>
        <a:p>
          <a:pPr algn="ctr"/>
          <a:endParaRPr lang="en-US" sz="1600" b="1">
            <a:latin typeface="Arial" pitchFamily="34" charset="0"/>
            <a:ea typeface="Tahoma" pitchFamily="34" charset="0"/>
            <a:cs typeface="Arial" pitchFamily="34" charset="0"/>
          </a:endParaRPr>
        </a:p>
        <a:p>
          <a:pPr algn="ctr"/>
          <a:endParaRPr lang="en-US"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GAMAWAN FAUZI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368300</xdr:colOff>
      <xdr:row>1699</xdr:row>
      <xdr:rowOff>180975</xdr:rowOff>
    </xdr:from>
    <xdr:to>
      <xdr:col>14</xdr:col>
      <xdr:colOff>396875</xdr:colOff>
      <xdr:row>1706</xdr:row>
      <xdr:rowOff>104775</xdr:rowOff>
    </xdr:to>
    <xdr:sp macro="" textlink="">
      <xdr:nvSpPr>
        <xdr:cNvPr id="2" name="TextBox 1"/>
        <xdr:cNvSpPr txBox="1"/>
      </xdr:nvSpPr>
      <xdr:spPr>
        <a:xfrm>
          <a:off x="14741525" y="523236825"/>
          <a:ext cx="246697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ea typeface="Tahoma" pitchFamily="34" charset="0"/>
              <a:cs typeface="Arial" pitchFamily="34" charset="0"/>
            </a:rPr>
            <a:t>MENTERI DALAM NEGERI</a:t>
          </a: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GAMAWAN FAUZI</a:t>
          </a:r>
        </a:p>
      </xdr:txBody>
    </xdr:sp>
    <xdr:clientData/>
  </xdr:twoCellAnchor>
  <xdr:twoCellAnchor>
    <xdr:from>
      <xdr:col>8</xdr:col>
      <xdr:colOff>269152</xdr:colOff>
      <xdr:row>0</xdr:row>
      <xdr:rowOff>0</xdr:rowOff>
    </xdr:from>
    <xdr:to>
      <xdr:col>11</xdr:col>
      <xdr:colOff>328840</xdr:colOff>
      <xdr:row>3</xdr:row>
      <xdr:rowOff>139513</xdr:rowOff>
    </xdr:to>
    <xdr:sp macro="" textlink="">
      <xdr:nvSpPr>
        <xdr:cNvPr id="3" name="TextBox 2"/>
        <xdr:cNvSpPr txBox="1"/>
      </xdr:nvSpPr>
      <xdr:spPr>
        <a:xfrm>
          <a:off x="10499002" y="0"/>
          <a:ext cx="4860288" cy="768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1">
              <a:latin typeface="Franklin Gothic Medium" pitchFamily="34" charset="0"/>
              <a:ea typeface="Tahoma" pitchFamily="34" charset="0"/>
              <a:cs typeface="Arial" pitchFamily="34" charset="0"/>
            </a:rPr>
            <a:t>Lampiran I Surat Menteri</a:t>
          </a:r>
          <a:r>
            <a:rPr lang="en-US" sz="1000" b="1" baseline="0">
              <a:latin typeface="Franklin Gothic Medium" pitchFamily="34" charset="0"/>
              <a:ea typeface="Tahoma" pitchFamily="34" charset="0"/>
              <a:cs typeface="Arial" pitchFamily="34" charset="0"/>
            </a:rPr>
            <a:t> Dalam Negeri</a:t>
          </a:r>
        </a:p>
        <a:p>
          <a:pPr algn="l"/>
          <a:r>
            <a:rPr lang="en-US" sz="1000" b="1" baseline="0">
              <a:latin typeface="Franklin Gothic Medium" pitchFamily="34" charset="0"/>
              <a:ea typeface="Tahoma" pitchFamily="34" charset="0"/>
              <a:cs typeface="Arial" pitchFamily="34" charset="0"/>
            </a:rPr>
            <a:t>Nomor     : 050/3721/SJ</a:t>
          </a:r>
        </a:p>
        <a:p>
          <a:pPr algn="l"/>
          <a:r>
            <a:rPr lang="en-US" sz="1000" b="1" baseline="0">
              <a:latin typeface="Franklin Gothic Medium" pitchFamily="34" charset="0"/>
              <a:ea typeface="Tahoma" pitchFamily="34" charset="0"/>
              <a:cs typeface="Arial" pitchFamily="34" charset="0"/>
            </a:rPr>
            <a:t>Tanggal   : 24 September 2012</a:t>
          </a:r>
          <a:endParaRPr lang="en-US" sz="1000" b="1">
            <a:latin typeface="Franklin Gothic Medium" pitchFamily="34" charset="0"/>
            <a:ea typeface="Tahoma" pitchFamily="34" charset="0"/>
            <a:cs typeface="Arial" pitchFamily="34" charset="0"/>
          </a:endParaRPr>
        </a:p>
      </xdr:txBody>
    </xdr:sp>
    <xdr:clientData/>
  </xdr:twoCellAnchor>
  <xdr:twoCellAnchor editAs="oneCell">
    <xdr:from>
      <xdr:col>0</xdr:col>
      <xdr:colOff>352425</xdr:colOff>
      <xdr:row>1697</xdr:row>
      <xdr:rowOff>180975</xdr:rowOff>
    </xdr:from>
    <xdr:to>
      <xdr:col>4</xdr:col>
      <xdr:colOff>2409825</xdr:colOff>
      <xdr:row>1710</xdr:row>
      <xdr:rowOff>47626</xdr:rowOff>
    </xdr:to>
    <xdr:sp macro="" textlink="">
      <xdr:nvSpPr>
        <xdr:cNvPr id="4" name="Picture 4"/>
        <xdr:cNvSpPr>
          <a:spLocks noChangeAspect="1" noChangeArrowheads="1"/>
        </xdr:cNvSpPr>
      </xdr:nvSpPr>
      <xdr:spPr bwMode="auto">
        <a:xfrm>
          <a:off x="352425" y="522836775"/>
          <a:ext cx="3209925" cy="2466977"/>
        </a:xfrm>
        <a:prstGeom prst="rect">
          <a:avLst/>
        </a:prstGeom>
        <a:noFill/>
        <a:ln w="9525">
          <a:noFill/>
          <a:miter lim="800000"/>
          <a:headEnd/>
          <a:tailEnd/>
        </a:ln>
      </xdr:spPr>
    </xdr:sp>
    <xdr:clientData/>
  </xdr:twoCellAnchor>
  <xdr:twoCellAnchor>
    <xdr:from>
      <xdr:col>9</xdr:col>
      <xdr:colOff>1273175</xdr:colOff>
      <xdr:row>1694</xdr:row>
      <xdr:rowOff>22225</xdr:rowOff>
    </xdr:from>
    <xdr:to>
      <xdr:col>11</xdr:col>
      <xdr:colOff>238125</xdr:colOff>
      <xdr:row>1700</xdr:row>
      <xdr:rowOff>152400</xdr:rowOff>
    </xdr:to>
    <xdr:sp macro="" textlink="">
      <xdr:nvSpPr>
        <xdr:cNvPr id="5" name="TextBox 4"/>
        <xdr:cNvSpPr txBox="1"/>
      </xdr:nvSpPr>
      <xdr:spPr>
        <a:xfrm>
          <a:off x="13046075" y="522077950"/>
          <a:ext cx="2174875" cy="1330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b="1">
              <a:latin typeface="Arial" pitchFamily="34" charset="0"/>
              <a:ea typeface="Tahoma" pitchFamily="34" charset="0"/>
              <a:cs typeface="Arial" pitchFamily="34" charset="0"/>
            </a:rPr>
            <a:t>MENTERI DALAM NEGERI</a:t>
          </a: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endParaRPr lang="en-US" sz="1200" b="1">
            <a:latin typeface="Arial" pitchFamily="34" charset="0"/>
            <a:ea typeface="Tahoma" pitchFamily="34" charset="0"/>
            <a:cs typeface="Arial" pitchFamily="34" charset="0"/>
          </a:endParaRPr>
        </a:p>
        <a:p>
          <a:pPr algn="ctr"/>
          <a:r>
            <a:rPr lang="en-US" sz="1200" b="1">
              <a:latin typeface="Arial" pitchFamily="34" charset="0"/>
              <a:ea typeface="Tahoma" pitchFamily="34" charset="0"/>
              <a:cs typeface="Arial" pitchFamily="34" charset="0"/>
            </a:rPr>
            <a:t>GAMAWAN FAUZI</a:t>
          </a:r>
        </a:p>
      </xdr:txBody>
    </xdr:sp>
    <xdr:clientData/>
  </xdr:twoCellAnchor>
  <xdr:twoCellAnchor>
    <xdr:from>
      <xdr:col>5</xdr:col>
      <xdr:colOff>1587500</xdr:colOff>
      <xdr:row>1692</xdr:row>
      <xdr:rowOff>190500</xdr:rowOff>
    </xdr:from>
    <xdr:to>
      <xdr:col>9</xdr:col>
      <xdr:colOff>3969</xdr:colOff>
      <xdr:row>1700</xdr:row>
      <xdr:rowOff>119972</xdr:rowOff>
    </xdr:to>
    <xdr:sp macro="" textlink="">
      <xdr:nvSpPr>
        <xdr:cNvPr id="6" name="TextBox 5"/>
        <xdr:cNvSpPr txBox="1"/>
      </xdr:nvSpPr>
      <xdr:spPr>
        <a:xfrm>
          <a:off x="6969125" y="521846175"/>
          <a:ext cx="4807744" cy="1529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latin typeface="Arial" pitchFamily="34" charset="0"/>
              <a:ea typeface="Tahoma" pitchFamily="34" charset="0"/>
              <a:cs typeface="Arial" pitchFamily="34" charset="0"/>
            </a:rPr>
            <a:t>MENTERI DALAM NEGERI</a:t>
          </a:r>
        </a:p>
        <a:p>
          <a:pPr algn="ctr"/>
          <a:endParaRPr lang="en-US" sz="1600" b="1">
            <a:latin typeface="Arial" pitchFamily="34" charset="0"/>
            <a:ea typeface="Tahoma" pitchFamily="34" charset="0"/>
            <a:cs typeface="Arial" pitchFamily="34" charset="0"/>
          </a:endParaRPr>
        </a:p>
        <a:p>
          <a:pPr algn="ctr"/>
          <a:endParaRPr lang="id-ID"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TTD</a:t>
          </a:r>
        </a:p>
        <a:p>
          <a:pPr algn="ctr"/>
          <a:endParaRPr lang="en-US" sz="1600" b="1">
            <a:latin typeface="Arial" pitchFamily="34" charset="0"/>
            <a:ea typeface="Tahoma" pitchFamily="34" charset="0"/>
            <a:cs typeface="Arial" pitchFamily="34" charset="0"/>
          </a:endParaRPr>
        </a:p>
        <a:p>
          <a:pPr algn="ctr"/>
          <a:endParaRPr lang="en-US"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GAMAWAN FAUZI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1178720</xdr:colOff>
      <xdr:row>382</xdr:row>
      <xdr:rowOff>85376</xdr:rowOff>
    </xdr:from>
    <xdr:to>
      <xdr:col>17</xdr:col>
      <xdr:colOff>23814</xdr:colOff>
      <xdr:row>389</xdr:row>
      <xdr:rowOff>165661</xdr:rowOff>
    </xdr:to>
    <xdr:sp macro="" textlink="">
      <xdr:nvSpPr>
        <xdr:cNvPr id="2" name="TextBox 1"/>
        <xdr:cNvSpPr txBox="1"/>
      </xdr:nvSpPr>
      <xdr:spPr>
        <a:xfrm>
          <a:off x="12141995" y="102345776"/>
          <a:ext cx="3236119" cy="154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a:latin typeface="Arial" pitchFamily="34" charset="0"/>
              <a:ea typeface="Tahoma" pitchFamily="34" charset="0"/>
              <a:cs typeface="Arial" pitchFamily="34" charset="0"/>
            </a:rPr>
            <a:t>MENTERI DALAM NEGERI</a:t>
          </a:r>
        </a:p>
        <a:p>
          <a:pPr algn="ctr"/>
          <a:endParaRPr lang="en-US" sz="1400" b="1">
            <a:latin typeface="Arial" pitchFamily="34" charset="0"/>
            <a:ea typeface="Tahoma" pitchFamily="34" charset="0"/>
            <a:cs typeface="Arial" pitchFamily="34" charset="0"/>
          </a:endParaRPr>
        </a:p>
        <a:p>
          <a:pPr algn="ctr"/>
          <a:endParaRPr lang="id-ID" sz="1400" b="1">
            <a:latin typeface="Arial" pitchFamily="34" charset="0"/>
            <a:ea typeface="Tahoma" pitchFamily="34" charset="0"/>
            <a:cs typeface="Arial" pitchFamily="34" charset="0"/>
          </a:endParaRPr>
        </a:p>
        <a:p>
          <a:pPr algn="ctr"/>
          <a:endParaRPr lang="en-US" sz="1400" b="1">
            <a:latin typeface="Arial" pitchFamily="34" charset="0"/>
            <a:ea typeface="Tahoma" pitchFamily="34" charset="0"/>
            <a:cs typeface="Arial" pitchFamily="34" charset="0"/>
          </a:endParaRPr>
        </a:p>
        <a:p>
          <a:pPr algn="ctr"/>
          <a:r>
            <a:rPr lang="en-US" sz="1400" b="1">
              <a:latin typeface="Arial" pitchFamily="34" charset="0"/>
              <a:ea typeface="Tahoma" pitchFamily="34" charset="0"/>
              <a:cs typeface="Arial" pitchFamily="34" charset="0"/>
            </a:rPr>
            <a:t>GAMAWAN FAUZI</a:t>
          </a:r>
        </a:p>
      </xdr:txBody>
    </xdr:sp>
    <xdr:clientData/>
  </xdr:twoCellAnchor>
  <xdr:twoCellAnchor>
    <xdr:from>
      <xdr:col>10</xdr:col>
      <xdr:colOff>819150</xdr:colOff>
      <xdr:row>0</xdr:row>
      <xdr:rowOff>19062</xdr:rowOff>
    </xdr:from>
    <xdr:to>
      <xdr:col>15</xdr:col>
      <xdr:colOff>313008</xdr:colOff>
      <xdr:row>4</xdr:row>
      <xdr:rowOff>34751</xdr:rowOff>
    </xdr:to>
    <xdr:sp macro="" textlink="">
      <xdr:nvSpPr>
        <xdr:cNvPr id="3" name="TextBox 2"/>
        <xdr:cNvSpPr txBox="1"/>
      </xdr:nvSpPr>
      <xdr:spPr>
        <a:xfrm>
          <a:off x="10553700" y="19062"/>
          <a:ext cx="3989658" cy="108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1">
              <a:latin typeface="Franklin Gothic Medium" pitchFamily="34" charset="0"/>
              <a:ea typeface="Tahoma" pitchFamily="34" charset="0"/>
              <a:cs typeface="Arial" pitchFamily="34" charset="0"/>
            </a:rPr>
            <a:t>Lampiran II Surat Menteri</a:t>
          </a:r>
          <a:r>
            <a:rPr lang="en-US" sz="1000" b="1" baseline="0">
              <a:latin typeface="Franklin Gothic Medium" pitchFamily="34" charset="0"/>
              <a:ea typeface="Tahoma" pitchFamily="34" charset="0"/>
              <a:cs typeface="Arial" pitchFamily="34" charset="0"/>
            </a:rPr>
            <a:t> Dalam Negeri</a:t>
          </a:r>
        </a:p>
        <a:p>
          <a:pPr algn="l"/>
          <a:r>
            <a:rPr lang="en-US" sz="1000" b="1" baseline="0">
              <a:latin typeface="Franklin Gothic Medium" pitchFamily="34" charset="0"/>
              <a:ea typeface="Tahoma" pitchFamily="34" charset="0"/>
              <a:cs typeface="Arial" pitchFamily="34" charset="0"/>
            </a:rPr>
            <a:t>Nomor     :  050/3721/SJ</a:t>
          </a:r>
        </a:p>
        <a:p>
          <a:pPr algn="l"/>
          <a:r>
            <a:rPr lang="en-US" sz="1000" b="1" baseline="0">
              <a:latin typeface="Franklin Gothic Medium" pitchFamily="34" charset="0"/>
              <a:ea typeface="Tahoma" pitchFamily="34" charset="0"/>
              <a:cs typeface="Arial" pitchFamily="34" charset="0"/>
            </a:rPr>
            <a:t>Tanggal   :  24 September 2012</a:t>
          </a:r>
          <a:endParaRPr lang="en-US" sz="1000" b="1">
            <a:latin typeface="Franklin Gothic Medium" pitchFamily="34" charset="0"/>
            <a:ea typeface="Tahoma" pitchFamily="34" charset="0"/>
            <a:cs typeface="Arial" pitchFamily="34" charset="0"/>
          </a:endParaRPr>
        </a:p>
      </xdr:txBody>
    </xdr:sp>
    <xdr:clientData/>
  </xdr:twoCellAnchor>
  <xdr:twoCellAnchor>
    <xdr:from>
      <xdr:col>11</xdr:col>
      <xdr:colOff>570146</xdr:colOff>
      <xdr:row>0</xdr:row>
      <xdr:rowOff>47625</xdr:rowOff>
    </xdr:from>
    <xdr:to>
      <xdr:col>21</xdr:col>
      <xdr:colOff>87092</xdr:colOff>
      <xdr:row>3</xdr:row>
      <xdr:rowOff>153762</xdr:rowOff>
    </xdr:to>
    <xdr:sp macro="" textlink="">
      <xdr:nvSpPr>
        <xdr:cNvPr id="4" name="TextBox 3"/>
        <xdr:cNvSpPr txBox="1"/>
      </xdr:nvSpPr>
      <xdr:spPr>
        <a:xfrm>
          <a:off x="11533421" y="47625"/>
          <a:ext cx="6346371" cy="73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0">
              <a:latin typeface="Franklin Gothic Medium" pitchFamily="34" charset="0"/>
              <a:ea typeface="Tahoma" pitchFamily="34" charset="0"/>
              <a:cs typeface="Arial" pitchFamily="34" charset="0"/>
            </a:rPr>
            <a:t>LAMPIRAN  II PERATURAN MENTERI DALAM NEGERI REPUBLIK INDONESIA</a:t>
          </a:r>
          <a:endParaRPr lang="en-US" sz="1000" b="0" baseline="0">
            <a:latin typeface="Franklin Gothic Medium" pitchFamily="34" charset="0"/>
            <a:ea typeface="Tahoma" pitchFamily="34" charset="0"/>
            <a:cs typeface="Arial" pitchFamily="34" charset="0"/>
          </a:endParaRPr>
        </a:p>
        <a:p>
          <a:pPr algn="l"/>
          <a:r>
            <a:rPr lang="en-US" sz="1000" b="0" baseline="0">
              <a:latin typeface="Franklin Gothic Medium" pitchFamily="34" charset="0"/>
              <a:ea typeface="Tahoma" pitchFamily="34" charset="0"/>
              <a:cs typeface="Arial" pitchFamily="34" charset="0"/>
            </a:rPr>
            <a:t>NOMOR</a:t>
          </a:r>
          <a:r>
            <a:rPr lang="id-ID" sz="1000" b="0" baseline="0">
              <a:latin typeface="Franklin Gothic Medium" pitchFamily="34" charset="0"/>
              <a:ea typeface="Tahoma" pitchFamily="34" charset="0"/>
              <a:cs typeface="Arial" pitchFamily="34" charset="0"/>
            </a:rPr>
            <a:t> 69 TAHUN 2011</a:t>
          </a:r>
          <a:endParaRPr lang="en-US" sz="1000" b="0" baseline="0">
            <a:latin typeface="Franklin Gothic Medium" pitchFamily="34" charset="0"/>
            <a:ea typeface="Tahoma" pitchFamily="34" charset="0"/>
            <a:cs typeface="Arial" pitchFamily="34" charset="0"/>
          </a:endParaRPr>
        </a:p>
        <a:p>
          <a:pPr algn="l"/>
          <a:r>
            <a:rPr lang="en-US" sz="1000" b="0" baseline="0">
              <a:latin typeface="Franklin Gothic Medium" pitchFamily="34" charset="0"/>
              <a:ea typeface="Tahoma" pitchFamily="34" charset="0"/>
              <a:cs typeface="Arial" pitchFamily="34" charset="0"/>
            </a:rPr>
            <a:t>TENTANG</a:t>
          </a:r>
          <a:r>
            <a:rPr lang="id-ID" sz="1000" b="0" baseline="0">
              <a:latin typeface="Franklin Gothic Medium" pitchFamily="34" charset="0"/>
              <a:ea typeface="Tahoma" pitchFamily="34" charset="0"/>
              <a:cs typeface="Arial" pitchFamily="34" charset="0"/>
            </a:rPr>
            <a:t>  </a:t>
          </a:r>
          <a:r>
            <a:rPr lang="en-US" sz="1000" b="0" baseline="0">
              <a:latin typeface="Franklin Gothic Medium" pitchFamily="34" charset="0"/>
              <a:ea typeface="Tahoma" pitchFamily="34" charset="0"/>
              <a:cs typeface="Arial" pitchFamily="34" charset="0"/>
            </a:rPr>
            <a:t> </a:t>
          </a:r>
        </a:p>
        <a:p>
          <a:pPr algn="l"/>
          <a:r>
            <a:rPr lang="en-US" sz="1000" b="0" baseline="0">
              <a:latin typeface="Franklin Gothic Medium" pitchFamily="34" charset="0"/>
              <a:ea typeface="Tahoma" pitchFamily="34" charset="0"/>
              <a:cs typeface="Arial" pitchFamily="34" charset="0"/>
            </a:rPr>
            <a:t>PELIMPAHAN DAN PENUGASAN URUSAN PEMERINTAHAN LINGKUP KEMENDAGRI TAHUN ANGGARAN  2012</a:t>
          </a:r>
        </a:p>
        <a:p>
          <a:pPr algn="l"/>
          <a:endParaRPr lang="en-US" sz="1000" b="1" baseline="0">
            <a:latin typeface="Franklin Gothic Medium" pitchFamily="34" charset="0"/>
            <a:ea typeface="Tahoma" pitchFamily="34" charset="0"/>
            <a:cs typeface="Arial" pitchFamily="34" charset="0"/>
          </a:endParaRPr>
        </a:p>
      </xdr:txBody>
    </xdr:sp>
    <xdr:clientData/>
  </xdr:twoCellAnchor>
  <xdr:oneCellAnchor>
    <xdr:from>
      <xdr:col>14</xdr:col>
      <xdr:colOff>130969</xdr:colOff>
      <xdr:row>372</xdr:row>
      <xdr:rowOff>38100</xdr:rowOff>
    </xdr:from>
    <xdr:ext cx="3438526" cy="1762125"/>
    <xdr:sp macro="" textlink="">
      <xdr:nvSpPr>
        <xdr:cNvPr id="5" name="TextBox 4"/>
        <xdr:cNvSpPr txBox="1"/>
      </xdr:nvSpPr>
      <xdr:spPr>
        <a:xfrm>
          <a:off x="13656469" y="100203000"/>
          <a:ext cx="3438526" cy="1762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id-ID" sz="1200" b="1">
              <a:solidFill>
                <a:schemeClr val="tx1"/>
              </a:solidFill>
              <a:latin typeface="Arial" pitchFamily="34" charset="0"/>
              <a:ea typeface="+mn-ea"/>
              <a:cs typeface="Arial" pitchFamily="34" charset="0"/>
            </a:rPr>
            <a:t>Salinan sesuai dengan aslinya</a:t>
          </a:r>
        </a:p>
        <a:p>
          <a:pPr algn="ctr"/>
          <a:r>
            <a:rPr lang="id-ID" sz="1200" b="1">
              <a:solidFill>
                <a:schemeClr val="tx1"/>
              </a:solidFill>
              <a:latin typeface="Arial" pitchFamily="34" charset="0"/>
              <a:ea typeface="+mn-ea"/>
              <a:cs typeface="Arial" pitchFamily="34" charset="0"/>
            </a:rPr>
            <a:t>KEPALA BIRO HUKUM</a:t>
          </a:r>
        </a:p>
        <a:p>
          <a:pPr algn="ctr"/>
          <a:endParaRPr lang="id-ID" sz="1200" b="1">
            <a:solidFill>
              <a:schemeClr val="tx1"/>
            </a:solidFill>
            <a:latin typeface="Arial" pitchFamily="34" charset="0"/>
            <a:ea typeface="+mn-ea"/>
            <a:cs typeface="Arial" pitchFamily="34" charset="0"/>
          </a:endParaRPr>
        </a:p>
        <a:p>
          <a:pPr algn="ctr"/>
          <a:r>
            <a:rPr lang="id-ID" sz="1200" b="1">
              <a:solidFill>
                <a:schemeClr val="tx1"/>
              </a:solidFill>
              <a:latin typeface="Arial" pitchFamily="34" charset="0"/>
              <a:ea typeface="+mn-ea"/>
              <a:cs typeface="Arial" pitchFamily="34" charset="0"/>
            </a:rPr>
            <a:t>ttd</a:t>
          </a:r>
        </a:p>
        <a:p>
          <a:pPr algn="ctr"/>
          <a:endParaRPr lang="id-ID" sz="1200" b="1">
            <a:solidFill>
              <a:schemeClr val="tx1"/>
            </a:solidFill>
            <a:latin typeface="Arial" pitchFamily="34" charset="0"/>
            <a:ea typeface="+mn-ea"/>
            <a:cs typeface="Arial" pitchFamily="34" charset="0"/>
          </a:endParaRPr>
        </a:p>
        <a:p>
          <a:pPr algn="ctr"/>
          <a:r>
            <a:rPr lang="id-ID" sz="1200" b="1" u="sng">
              <a:solidFill>
                <a:schemeClr val="tx1"/>
              </a:solidFill>
              <a:latin typeface="Arial" pitchFamily="34" charset="0"/>
              <a:ea typeface="+mn-ea"/>
              <a:cs typeface="Arial" pitchFamily="34" charset="0"/>
            </a:rPr>
            <a:t>ZUDAN ARIF FAKHRULLOH</a:t>
          </a:r>
          <a:endParaRPr lang="id-ID" sz="1200" b="1">
            <a:solidFill>
              <a:schemeClr val="tx1"/>
            </a:solidFill>
            <a:latin typeface="Arial" pitchFamily="34" charset="0"/>
            <a:ea typeface="+mn-ea"/>
            <a:cs typeface="Arial" pitchFamily="34" charset="0"/>
          </a:endParaRPr>
        </a:p>
        <a:p>
          <a:pPr algn="ctr"/>
          <a:r>
            <a:rPr lang="id-ID" sz="1200" b="1">
              <a:solidFill>
                <a:schemeClr val="tx1"/>
              </a:solidFill>
              <a:latin typeface="Arial" pitchFamily="34" charset="0"/>
              <a:ea typeface="+mn-ea"/>
              <a:cs typeface="Arial" pitchFamily="34" charset="0"/>
            </a:rPr>
            <a:t>Pembina Tk. I (IV/b)</a:t>
          </a:r>
        </a:p>
        <a:p>
          <a:pPr algn="ctr"/>
          <a:r>
            <a:rPr lang="id-ID" sz="1200" b="1">
              <a:solidFill>
                <a:schemeClr val="tx1"/>
              </a:solidFill>
              <a:latin typeface="Arial" pitchFamily="34" charset="0"/>
              <a:ea typeface="+mn-ea"/>
              <a:cs typeface="Arial" pitchFamily="34" charset="0"/>
            </a:rPr>
            <a:t>NIP. 19690824 1999903 1 001</a:t>
          </a:r>
        </a:p>
        <a:p>
          <a:pPr algn="ctr"/>
          <a:endParaRPr lang="id-ID" sz="1200" b="1">
            <a:latin typeface="Arial" pitchFamily="34" charset="0"/>
            <a:cs typeface="Arial" pitchFamily="34" charset="0"/>
          </a:endParaRPr>
        </a:p>
      </xdr:txBody>
    </xdr:sp>
    <xdr:clientData/>
  </xdr:oneCellAnchor>
  <xdr:twoCellAnchor>
    <xdr:from>
      <xdr:col>12</xdr:col>
      <xdr:colOff>415018</xdr:colOff>
      <xdr:row>8</xdr:row>
      <xdr:rowOff>386443</xdr:rowOff>
    </xdr:from>
    <xdr:to>
      <xdr:col>17</xdr:col>
      <xdr:colOff>600912</xdr:colOff>
      <xdr:row>11</xdr:row>
      <xdr:rowOff>184417</xdr:rowOff>
    </xdr:to>
    <xdr:sp macro="" textlink="">
      <xdr:nvSpPr>
        <xdr:cNvPr id="6" name="TextBox 5"/>
        <xdr:cNvSpPr txBox="1"/>
      </xdr:nvSpPr>
      <xdr:spPr>
        <a:xfrm>
          <a:off x="12721318" y="2615293"/>
          <a:ext cx="3233894" cy="75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1">
              <a:latin typeface="Franklin Gothic Medium" pitchFamily="34" charset="0"/>
              <a:ea typeface="Tahoma" pitchFamily="34" charset="0"/>
              <a:cs typeface="Arial" pitchFamily="34" charset="0"/>
            </a:rPr>
            <a:t>Lampiran II Surat Menteri</a:t>
          </a:r>
          <a:r>
            <a:rPr lang="en-US" sz="1000" b="1" baseline="0">
              <a:latin typeface="Franklin Gothic Medium" pitchFamily="34" charset="0"/>
              <a:ea typeface="Tahoma" pitchFamily="34" charset="0"/>
              <a:cs typeface="Arial" pitchFamily="34" charset="0"/>
            </a:rPr>
            <a:t> Dalam Negeri</a:t>
          </a:r>
        </a:p>
        <a:p>
          <a:pPr algn="l"/>
          <a:r>
            <a:rPr lang="en-US" sz="1000" b="1" baseline="0">
              <a:latin typeface="Franklin Gothic Medium" pitchFamily="34" charset="0"/>
              <a:ea typeface="Tahoma" pitchFamily="34" charset="0"/>
              <a:cs typeface="Arial" pitchFamily="34" charset="0"/>
            </a:rPr>
            <a:t>Nomor     :</a:t>
          </a:r>
        </a:p>
        <a:p>
          <a:pPr algn="l"/>
          <a:r>
            <a:rPr lang="en-US" sz="1000" b="1" baseline="0">
              <a:latin typeface="Franklin Gothic Medium" pitchFamily="34" charset="0"/>
              <a:ea typeface="Tahoma" pitchFamily="34" charset="0"/>
              <a:cs typeface="Arial" pitchFamily="34" charset="0"/>
            </a:rPr>
            <a:t>Tanggal   :</a:t>
          </a:r>
          <a:endParaRPr lang="en-US" sz="1000" b="1">
            <a:latin typeface="Franklin Gothic Medium" pitchFamily="34" charset="0"/>
            <a:ea typeface="Tahoma" pitchFamily="34" charset="0"/>
            <a:cs typeface="Arial" pitchFamily="34" charset="0"/>
          </a:endParaRPr>
        </a:p>
      </xdr:txBody>
    </xdr:sp>
    <xdr:clientData/>
  </xdr:twoCellAnchor>
  <xdr:twoCellAnchor>
    <xdr:from>
      <xdr:col>15</xdr:col>
      <xdr:colOff>250031</xdr:colOff>
      <xdr:row>361</xdr:row>
      <xdr:rowOff>308195</xdr:rowOff>
    </xdr:from>
    <xdr:to>
      <xdr:col>17</xdr:col>
      <xdr:colOff>340519</xdr:colOff>
      <xdr:row>371</xdr:row>
      <xdr:rowOff>172464</xdr:rowOff>
    </xdr:to>
    <xdr:sp macro="" textlink="">
      <xdr:nvSpPr>
        <xdr:cNvPr id="7" name="TextBox 6"/>
        <xdr:cNvSpPr txBox="1"/>
      </xdr:nvSpPr>
      <xdr:spPr>
        <a:xfrm>
          <a:off x="14385131" y="98349020"/>
          <a:ext cx="1309688" cy="1778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a:latin typeface="Arial" pitchFamily="34" charset="0"/>
              <a:ea typeface="Tahoma" pitchFamily="34" charset="0"/>
              <a:cs typeface="Arial" pitchFamily="34" charset="0"/>
            </a:rPr>
            <a:t>MENTERI DALAM NEGERI</a:t>
          </a:r>
        </a:p>
        <a:p>
          <a:pPr algn="ctr"/>
          <a:endParaRPr lang="en-US" sz="1400" b="1">
            <a:latin typeface="Arial" pitchFamily="34" charset="0"/>
            <a:ea typeface="Tahoma" pitchFamily="34" charset="0"/>
            <a:cs typeface="Arial" pitchFamily="34" charset="0"/>
          </a:endParaRPr>
        </a:p>
        <a:p>
          <a:pPr algn="ctr"/>
          <a:r>
            <a:rPr lang="id-ID" sz="1400" b="1">
              <a:latin typeface="Arial" pitchFamily="34" charset="0"/>
              <a:ea typeface="Tahoma" pitchFamily="34" charset="0"/>
              <a:cs typeface="Arial" pitchFamily="34" charset="0"/>
            </a:rPr>
            <a:t>ttd</a:t>
          </a:r>
        </a:p>
        <a:p>
          <a:pPr algn="ctr"/>
          <a:endParaRPr lang="en-US" sz="1400" b="1">
            <a:latin typeface="Arial" pitchFamily="34" charset="0"/>
            <a:ea typeface="Tahoma" pitchFamily="34" charset="0"/>
            <a:cs typeface="Arial" pitchFamily="34" charset="0"/>
          </a:endParaRPr>
        </a:p>
        <a:p>
          <a:pPr algn="ctr"/>
          <a:r>
            <a:rPr lang="en-US" sz="1400" b="1">
              <a:latin typeface="Arial" pitchFamily="34" charset="0"/>
              <a:ea typeface="Tahoma" pitchFamily="34" charset="0"/>
              <a:cs typeface="Arial" pitchFamily="34" charset="0"/>
            </a:rPr>
            <a:t>GAMAWAN FAUZI</a:t>
          </a:r>
        </a:p>
      </xdr:txBody>
    </xdr:sp>
    <xdr:clientData/>
  </xdr:twoCellAnchor>
  <xdr:twoCellAnchor>
    <xdr:from>
      <xdr:col>13</xdr:col>
      <xdr:colOff>272142</xdr:colOff>
      <xdr:row>13</xdr:row>
      <xdr:rowOff>95254</xdr:rowOff>
    </xdr:from>
    <xdr:to>
      <xdr:col>16</xdr:col>
      <xdr:colOff>129833</xdr:colOff>
      <xdr:row>13</xdr:row>
      <xdr:rowOff>440535</xdr:rowOff>
    </xdr:to>
    <xdr:sp macro="" textlink="">
      <xdr:nvSpPr>
        <xdr:cNvPr id="8" name="TextBox 7"/>
        <xdr:cNvSpPr txBox="1"/>
      </xdr:nvSpPr>
      <xdr:spPr>
        <a:xfrm>
          <a:off x="13188042" y="4124329"/>
          <a:ext cx="1686491" cy="345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2000" b="1"/>
            <a:t>DRAFT</a:t>
          </a:r>
        </a:p>
      </xdr:txBody>
    </xdr:sp>
    <xdr:clientData/>
  </xdr:twoCellAnchor>
  <xdr:twoCellAnchor>
    <xdr:from>
      <xdr:col>6</xdr:col>
      <xdr:colOff>1250156</xdr:colOff>
      <xdr:row>367</xdr:row>
      <xdr:rowOff>154781</xdr:rowOff>
    </xdr:from>
    <xdr:to>
      <xdr:col>10</xdr:col>
      <xdr:colOff>1250156</xdr:colOff>
      <xdr:row>375</xdr:row>
      <xdr:rowOff>20753</xdr:rowOff>
    </xdr:to>
    <xdr:sp macro="" textlink="">
      <xdr:nvSpPr>
        <xdr:cNvPr id="9" name="TextBox 8"/>
        <xdr:cNvSpPr txBox="1"/>
      </xdr:nvSpPr>
      <xdr:spPr>
        <a:xfrm>
          <a:off x="6374606" y="99271931"/>
          <a:ext cx="4533900" cy="154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latin typeface="Arial" pitchFamily="34" charset="0"/>
              <a:ea typeface="Tahoma" pitchFamily="34" charset="0"/>
              <a:cs typeface="Arial" pitchFamily="34" charset="0"/>
            </a:rPr>
            <a:t>MENTERI DALAM NEGERI</a:t>
          </a:r>
        </a:p>
        <a:p>
          <a:pPr algn="ctr"/>
          <a:endParaRPr lang="en-US" sz="1600" b="1">
            <a:latin typeface="Arial" pitchFamily="34" charset="0"/>
            <a:ea typeface="Tahoma" pitchFamily="34" charset="0"/>
            <a:cs typeface="Arial" pitchFamily="34" charset="0"/>
          </a:endParaRPr>
        </a:p>
        <a:p>
          <a:pPr algn="ctr"/>
          <a:endParaRPr lang="id-ID"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TTD</a:t>
          </a:r>
        </a:p>
        <a:p>
          <a:pPr algn="ctr"/>
          <a:endParaRPr lang="en-US" sz="1600" b="1">
            <a:latin typeface="Arial" pitchFamily="34" charset="0"/>
            <a:ea typeface="Tahoma" pitchFamily="34" charset="0"/>
            <a:cs typeface="Arial" pitchFamily="34" charset="0"/>
          </a:endParaRPr>
        </a:p>
        <a:p>
          <a:pPr algn="ctr"/>
          <a:endParaRPr lang="en-US" sz="1600" b="1">
            <a:latin typeface="Arial" pitchFamily="34" charset="0"/>
            <a:ea typeface="Tahoma" pitchFamily="34" charset="0"/>
            <a:cs typeface="Arial" pitchFamily="34" charset="0"/>
          </a:endParaRPr>
        </a:p>
        <a:p>
          <a:pPr algn="ctr"/>
          <a:r>
            <a:rPr lang="en-US" sz="1600" b="1">
              <a:latin typeface="Arial" pitchFamily="34" charset="0"/>
              <a:ea typeface="Tahoma" pitchFamily="34" charset="0"/>
              <a:cs typeface="Arial" pitchFamily="34" charset="0"/>
            </a:rPr>
            <a:t>GAMAWAN FAUZI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6.Lampiran%20II%20Permendagri%20No.%2069%20Tahun%20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P"/>
      <sheetName val="LAMPIRAN II PERMENDAGRI"/>
      <sheetName val="Rekap TP"/>
      <sheetName val="PUM"/>
      <sheetName val="BANGDA"/>
      <sheetName val="PMD"/>
      <sheetName val="1. ACEH"/>
      <sheetName val="2. SUMUT"/>
      <sheetName val="3. SUMBAR"/>
      <sheetName val="4. RIAU"/>
      <sheetName val="5. KEPRI "/>
      <sheetName val="6. BENGKULU"/>
      <sheetName val="7. JAMBI"/>
      <sheetName val="8. BABEL"/>
      <sheetName val="9. SUMSEL"/>
      <sheetName val="10. LAMPUNG"/>
      <sheetName val="11. BANTEN"/>
      <sheetName val="12. JABAR"/>
      <sheetName val="13. JATENG"/>
      <sheetName val="14. DIY"/>
      <sheetName val="15. JATIM"/>
      <sheetName val="16. BALI"/>
      <sheetName val="17. KALBAR"/>
      <sheetName val="18. KALSEL"/>
      <sheetName val="19. KALTENG"/>
      <sheetName val="20. KALTIM"/>
      <sheetName val="21. SULUT"/>
      <sheetName val="22. GORONTALO"/>
      <sheetName val="23. SULTENG"/>
      <sheetName val="24. SULTRA"/>
      <sheetName val="25. SULSEL"/>
      <sheetName val="26. SULBAR"/>
      <sheetName val="27. NTB"/>
      <sheetName val="28. NTT"/>
      <sheetName val="29. MALUKU"/>
      <sheetName val="30. MALUT"/>
      <sheetName val="31. PAPUA"/>
      <sheetName val="32. PAPUA BARAT"/>
    </sheetNames>
    <sheetDataSet>
      <sheetData sheetId="0">
        <row r="250">
          <cell r="M250">
            <v>635108921000</v>
          </cell>
          <cell r="N250">
            <v>635108921000</v>
          </cell>
          <cell r="O250">
            <v>635108921000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tabColor rgb="FFFFFF00"/>
  </sheetPr>
  <dimension ref="A1:AY108"/>
  <sheetViews>
    <sheetView view="pageBreakPreview" zoomScale="80" zoomScaleNormal="50" zoomScaleSheetLayoutView="80" workbookViewId="0">
      <selection activeCell="E103" sqref="E103"/>
    </sheetView>
  </sheetViews>
  <sheetFormatPr defaultRowHeight="15"/>
  <cols>
    <col min="1" max="1" width="7" style="61" customWidth="1"/>
    <col min="2" max="2" width="21.7109375" style="7" customWidth="1"/>
    <col min="3" max="3" width="19" style="7" customWidth="1"/>
    <col min="4" max="4" width="20" style="7" customWidth="1"/>
    <col min="5" max="5" width="21.140625" style="7" customWidth="1"/>
    <col min="6" max="6" width="20.5703125" style="7" customWidth="1"/>
    <col min="7" max="7" width="20.28515625" style="7" customWidth="1"/>
    <col min="8" max="8" width="20.85546875" style="7" customWidth="1"/>
    <col min="9" max="9" width="7.28515625" style="61" hidden="1" customWidth="1"/>
    <col min="10" max="10" width="21.7109375" style="7" hidden="1" customWidth="1"/>
    <col min="11" max="11" width="33" style="61" hidden="1" customWidth="1"/>
    <col min="12" max="12" width="33" style="7" hidden="1" customWidth="1"/>
    <col min="13" max="13" width="33" style="61" hidden="1" customWidth="1"/>
    <col min="14" max="14" width="33" style="7" hidden="1" customWidth="1"/>
    <col min="15" max="15" width="33" style="58" hidden="1" customWidth="1"/>
    <col min="16" max="16" width="33" style="7" hidden="1" customWidth="1"/>
    <col min="17" max="17" width="18.42578125" style="7" customWidth="1"/>
    <col min="18" max="18" width="7.28515625" style="61" hidden="1" customWidth="1"/>
    <col min="19" max="19" width="21.7109375" style="7" hidden="1" customWidth="1"/>
    <col min="20" max="20" width="20.140625" style="62" hidden="1" customWidth="1"/>
    <col min="21" max="21" width="20.140625" style="63" hidden="1" customWidth="1"/>
    <col min="22" max="22" width="20.140625" style="62" hidden="1" customWidth="1"/>
    <col min="23" max="23" width="19.5703125" style="62" hidden="1" customWidth="1"/>
    <col min="24" max="24" width="19" style="63" hidden="1" customWidth="1"/>
    <col min="25" max="25" width="18" style="63" hidden="1" customWidth="1"/>
    <col min="26" max="27" width="20.140625" style="63" hidden="1" customWidth="1"/>
    <col min="28" max="29" width="20.140625" style="7" hidden="1" customWidth="1"/>
    <col min="30" max="30" width="18.7109375" style="7" hidden="1" customWidth="1"/>
    <col min="31" max="31" width="21.7109375" style="7" customWidth="1"/>
    <col min="32" max="32" width="7.28515625" style="61" hidden="1" customWidth="1"/>
    <col min="33" max="33" width="21.7109375" style="7" hidden="1" customWidth="1"/>
    <col min="34" max="34" width="21.140625" style="10" hidden="1" customWidth="1"/>
    <col min="35" max="35" width="22.85546875" style="10" hidden="1" customWidth="1"/>
    <col min="36" max="36" width="21.5703125" style="10" hidden="1" customWidth="1"/>
    <col min="37" max="37" width="23.7109375" style="10" hidden="1" customWidth="1"/>
    <col min="38" max="38" width="25.7109375" style="10" hidden="1" customWidth="1"/>
    <col min="39" max="39" width="23.7109375" style="10" hidden="1" customWidth="1"/>
    <col min="40" max="40" width="23.140625" style="57" hidden="1" customWidth="1"/>
    <col min="41" max="41" width="25.140625" style="10" hidden="1" customWidth="1"/>
    <col min="42" max="42" width="7.28515625" style="61" hidden="1" customWidth="1"/>
    <col min="43" max="43" width="21.7109375" style="7" hidden="1" customWidth="1"/>
    <col min="44" max="44" width="22.28515625" style="58" hidden="1" customWidth="1"/>
    <col min="45" max="45" width="25" style="57" hidden="1" customWidth="1"/>
    <col min="46" max="46" width="24.7109375" style="10" hidden="1" customWidth="1"/>
    <col min="47" max="48" width="28.28515625" style="10" hidden="1" customWidth="1"/>
    <col min="49" max="49" width="18.28515625" style="7" customWidth="1"/>
    <col min="50" max="50" width="20.140625" style="7" bestFit="1" customWidth="1"/>
    <col min="51" max="51" width="20.5703125" style="2" bestFit="1" customWidth="1"/>
    <col min="52" max="16384" width="9.140625" style="2"/>
  </cols>
  <sheetData>
    <row r="1" spans="1:50" ht="15.75">
      <c r="A1" s="1668" t="s">
        <v>46</v>
      </c>
      <c r="B1" s="1668"/>
      <c r="C1" s="1668"/>
      <c r="D1" s="1668"/>
      <c r="E1" s="1668"/>
      <c r="F1" s="1668"/>
      <c r="G1" s="1668"/>
      <c r="H1" s="79"/>
      <c r="I1" s="79"/>
      <c r="J1" s="79"/>
      <c r="Q1" s="79"/>
      <c r="R1" s="79"/>
      <c r="S1" s="79"/>
      <c r="AF1" s="79"/>
      <c r="AG1" s="79"/>
      <c r="AH1" s="7"/>
      <c r="AI1" s="7"/>
      <c r="AJ1" s="7"/>
      <c r="AK1" s="7"/>
      <c r="AL1" s="7"/>
      <c r="AM1" s="7"/>
      <c r="AN1" s="7"/>
      <c r="AO1" s="7"/>
      <c r="AP1" s="79"/>
      <c r="AQ1" s="79"/>
      <c r="AR1" s="7"/>
      <c r="AS1" s="7"/>
      <c r="AT1" s="7"/>
      <c r="AU1" s="7"/>
      <c r="AV1" s="7"/>
    </row>
    <row r="2" spans="1:50" ht="15.75">
      <c r="A2" s="1668" t="s">
        <v>0</v>
      </c>
      <c r="B2" s="1668"/>
      <c r="C2" s="1668"/>
      <c r="D2" s="1668"/>
      <c r="E2" s="1668"/>
      <c r="F2" s="1668"/>
      <c r="G2" s="1668"/>
      <c r="H2" s="79"/>
      <c r="I2" s="79"/>
      <c r="J2" s="79"/>
      <c r="Q2" s="79"/>
      <c r="R2" s="79"/>
      <c r="S2" s="79"/>
      <c r="AF2" s="79"/>
      <c r="AG2" s="79"/>
      <c r="AH2" s="7"/>
      <c r="AI2" s="7"/>
      <c r="AJ2" s="7"/>
      <c r="AK2" s="7"/>
      <c r="AL2" s="7"/>
      <c r="AM2" s="7"/>
      <c r="AN2" s="7"/>
      <c r="AO2" s="7"/>
      <c r="AP2" s="79"/>
      <c r="AQ2" s="79"/>
      <c r="AR2" s="7"/>
      <c r="AS2" s="7"/>
      <c r="AT2" s="7"/>
      <c r="AU2" s="7"/>
      <c r="AV2" s="7"/>
    </row>
    <row r="3" spans="1:50" ht="7.5" customHeight="1"/>
    <row r="4" spans="1:50" s="3" customFormat="1">
      <c r="A4" s="1669" t="s">
        <v>1</v>
      </c>
      <c r="B4" s="1669" t="s">
        <v>12</v>
      </c>
      <c r="C4" s="1670" t="s">
        <v>47</v>
      </c>
      <c r="D4" s="1671"/>
      <c r="E4" s="1671"/>
      <c r="F4" s="1671"/>
      <c r="G4" s="1671"/>
      <c r="H4" s="1671"/>
      <c r="I4" s="1671"/>
      <c r="J4" s="1671"/>
      <c r="K4" s="1671"/>
      <c r="L4" s="1671"/>
      <c r="M4" s="1671"/>
      <c r="N4" s="1671"/>
      <c r="O4" s="1671"/>
      <c r="P4" s="1671"/>
      <c r="Q4" s="1671"/>
      <c r="R4" s="1671"/>
      <c r="S4" s="1671"/>
      <c r="T4" s="1671"/>
      <c r="U4" s="1671"/>
      <c r="V4" s="1671"/>
      <c r="W4" s="1671"/>
      <c r="X4" s="1671"/>
      <c r="Y4" s="1671"/>
      <c r="Z4" s="1671"/>
      <c r="AA4" s="1671"/>
      <c r="AB4" s="1671"/>
      <c r="AC4" s="1671"/>
      <c r="AD4" s="1671"/>
      <c r="AE4" s="1671"/>
      <c r="AF4" s="1671"/>
      <c r="AG4" s="1671"/>
      <c r="AH4" s="1671"/>
      <c r="AI4" s="1671"/>
      <c r="AJ4" s="1671"/>
      <c r="AK4" s="1671"/>
      <c r="AL4" s="1671"/>
      <c r="AM4" s="1671"/>
      <c r="AN4" s="1671"/>
      <c r="AO4" s="1671"/>
      <c r="AP4" s="1671"/>
      <c r="AQ4" s="1671"/>
      <c r="AR4" s="1671"/>
      <c r="AS4" s="1671"/>
      <c r="AT4" s="1671"/>
      <c r="AU4" s="1671"/>
      <c r="AV4" s="1671"/>
      <c r="AW4" s="1672"/>
      <c r="AX4" s="1665" t="s">
        <v>2</v>
      </c>
    </row>
    <row r="5" spans="1:50" s="3" customFormat="1" ht="142.5" customHeight="1">
      <c r="A5" s="1669"/>
      <c r="B5" s="1669"/>
      <c r="C5" s="80" t="s">
        <v>48</v>
      </c>
      <c r="D5" s="80" t="s">
        <v>49</v>
      </c>
      <c r="E5" s="80" t="s">
        <v>50</v>
      </c>
      <c r="F5" s="80" t="s">
        <v>51</v>
      </c>
      <c r="G5" s="80" t="s">
        <v>52</v>
      </c>
      <c r="H5" s="80" t="s">
        <v>98</v>
      </c>
      <c r="I5" s="83"/>
      <c r="J5" s="83"/>
      <c r="K5" s="81" t="s">
        <v>95</v>
      </c>
      <c r="L5" s="82"/>
      <c r="M5" s="82"/>
      <c r="N5" s="82"/>
      <c r="O5" s="82"/>
      <c r="P5" s="82"/>
      <c r="Q5" s="76" t="s">
        <v>95</v>
      </c>
      <c r="R5" s="83"/>
      <c r="S5" s="83"/>
      <c r="T5" s="84" t="s">
        <v>96</v>
      </c>
      <c r="U5" s="85"/>
      <c r="V5" s="85"/>
      <c r="W5" s="85"/>
      <c r="X5" s="85"/>
      <c r="Y5" s="85"/>
      <c r="Z5" s="85"/>
      <c r="AA5" s="85"/>
      <c r="AB5" s="85"/>
      <c r="AC5" s="85"/>
      <c r="AD5" s="85"/>
      <c r="AE5" s="86" t="s">
        <v>96</v>
      </c>
      <c r="AF5" s="83"/>
      <c r="AG5" s="83"/>
      <c r="AH5" s="27" t="s">
        <v>93</v>
      </c>
      <c r="AI5" s="28"/>
      <c r="AJ5" s="28"/>
      <c r="AK5" s="28"/>
      <c r="AL5" s="28"/>
      <c r="AM5" s="28"/>
      <c r="AN5" s="28"/>
      <c r="AO5" s="29"/>
      <c r="AP5" s="55"/>
      <c r="AQ5" s="55"/>
      <c r="AR5" s="27" t="s">
        <v>185</v>
      </c>
      <c r="AS5" s="28"/>
      <c r="AT5" s="28"/>
      <c r="AU5" s="28"/>
      <c r="AV5" s="28"/>
      <c r="AW5" s="29" t="s">
        <v>186</v>
      </c>
      <c r="AX5" s="1666"/>
    </row>
    <row r="6" spans="1:50" s="4" customFormat="1" ht="30" hidden="1" customHeight="1">
      <c r="A6" s="1669"/>
      <c r="B6" s="1669"/>
      <c r="C6" s="87" t="s">
        <v>53</v>
      </c>
      <c r="D6" s="88"/>
      <c r="E6" s="88"/>
      <c r="F6" s="88"/>
      <c r="G6" s="88"/>
      <c r="H6" s="89"/>
      <c r="I6" s="90"/>
      <c r="J6" s="90"/>
      <c r="K6" s="91"/>
      <c r="L6" s="92"/>
      <c r="M6" s="92"/>
      <c r="N6" s="92"/>
      <c r="O6" s="92"/>
      <c r="P6" s="92"/>
      <c r="Q6" s="93"/>
      <c r="R6" s="90"/>
      <c r="S6" s="90"/>
      <c r="T6" s="87" t="s">
        <v>115</v>
      </c>
      <c r="U6" s="88"/>
      <c r="V6" s="88"/>
      <c r="W6" s="88"/>
      <c r="X6" s="88"/>
      <c r="Y6" s="88"/>
      <c r="Z6" s="88"/>
      <c r="AA6" s="88"/>
      <c r="AB6" s="88"/>
      <c r="AC6" s="89"/>
      <c r="AD6" s="94" t="s">
        <v>116</v>
      </c>
      <c r="AE6" s="95" t="s">
        <v>97</v>
      </c>
      <c r="AF6" s="90"/>
      <c r="AG6" s="90"/>
      <c r="AH6" s="96" t="s">
        <v>115</v>
      </c>
      <c r="AI6" s="97"/>
      <c r="AJ6" s="97"/>
      <c r="AK6" s="97"/>
      <c r="AL6" s="97"/>
      <c r="AM6" s="97"/>
      <c r="AN6" s="97"/>
      <c r="AO6" s="98"/>
      <c r="AP6" s="50"/>
      <c r="AQ6" s="50"/>
      <c r="AR6" s="96" t="s">
        <v>115</v>
      </c>
      <c r="AS6" s="97"/>
      <c r="AT6" s="97"/>
      <c r="AU6" s="98"/>
      <c r="AV6" s="99" t="s">
        <v>116</v>
      </c>
      <c r="AW6" s="95" t="s">
        <v>97</v>
      </c>
      <c r="AX6" s="1666"/>
    </row>
    <row r="7" spans="1:50" s="4" customFormat="1" ht="75" hidden="1" customHeight="1">
      <c r="A7" s="1669"/>
      <c r="B7" s="1669"/>
      <c r="C7" s="100" t="s">
        <v>54</v>
      </c>
      <c r="D7" s="100" t="s">
        <v>55</v>
      </c>
      <c r="E7" s="100" t="s">
        <v>56</v>
      </c>
      <c r="F7" s="100" t="s">
        <v>57</v>
      </c>
      <c r="G7" s="100" t="s">
        <v>58</v>
      </c>
      <c r="H7" s="100" t="s">
        <v>99</v>
      </c>
      <c r="I7" s="90"/>
      <c r="J7" s="90"/>
      <c r="K7" s="91"/>
      <c r="L7" s="92"/>
      <c r="M7" s="92"/>
      <c r="N7" s="92"/>
      <c r="O7" s="92"/>
      <c r="P7" s="92"/>
      <c r="Q7" s="93"/>
      <c r="R7" s="90"/>
      <c r="S7" s="90"/>
      <c r="T7" s="100" t="s">
        <v>106</v>
      </c>
      <c r="U7" s="100" t="s">
        <v>59</v>
      </c>
      <c r="V7" s="100" t="s">
        <v>60</v>
      </c>
      <c r="W7" s="100" t="s">
        <v>103</v>
      </c>
      <c r="X7" s="101" t="s">
        <v>61</v>
      </c>
      <c r="Y7" s="102"/>
      <c r="Z7" s="103"/>
      <c r="AA7" s="101" t="s">
        <v>62</v>
      </c>
      <c r="AB7" s="102"/>
      <c r="AC7" s="103"/>
      <c r="AD7" s="100" t="s">
        <v>61</v>
      </c>
      <c r="AE7" s="104"/>
      <c r="AF7" s="90"/>
      <c r="AG7" s="90"/>
      <c r="AH7" s="51" t="s">
        <v>184</v>
      </c>
      <c r="AI7" s="52"/>
      <c r="AJ7" s="51" t="s">
        <v>78</v>
      </c>
      <c r="AK7" s="53"/>
      <c r="AL7" s="53"/>
      <c r="AM7" s="52"/>
      <c r="AN7" s="51" t="s">
        <v>86</v>
      </c>
      <c r="AO7" s="52"/>
      <c r="AP7" s="50"/>
      <c r="AQ7" s="50"/>
      <c r="AR7" s="105" t="s">
        <v>91</v>
      </c>
      <c r="AS7" s="106"/>
      <c r="AT7" s="51" t="s">
        <v>92</v>
      </c>
      <c r="AU7" s="52"/>
      <c r="AV7" s="9" t="s">
        <v>117</v>
      </c>
      <c r="AW7" s="104"/>
      <c r="AX7" s="1666"/>
    </row>
    <row r="8" spans="1:50" s="4" customFormat="1" ht="15" hidden="1" customHeight="1">
      <c r="A8" s="1669"/>
      <c r="B8" s="1669"/>
      <c r="C8" s="87" t="s">
        <v>3</v>
      </c>
      <c r="D8" s="88"/>
      <c r="E8" s="88"/>
      <c r="F8" s="88"/>
      <c r="G8" s="88"/>
      <c r="H8" s="89"/>
      <c r="I8" s="90"/>
      <c r="J8" s="90"/>
      <c r="K8" s="91"/>
      <c r="L8" s="92"/>
      <c r="M8" s="92"/>
      <c r="N8" s="92"/>
      <c r="O8" s="92"/>
      <c r="P8" s="92"/>
      <c r="Q8" s="93"/>
      <c r="R8" s="90"/>
      <c r="S8" s="90"/>
      <c r="T8" s="87" t="s">
        <v>3</v>
      </c>
      <c r="U8" s="88"/>
      <c r="V8" s="88"/>
      <c r="W8" s="88"/>
      <c r="X8" s="88"/>
      <c r="Y8" s="88"/>
      <c r="Z8" s="88"/>
      <c r="AA8" s="88"/>
      <c r="AB8" s="88"/>
      <c r="AC8" s="89"/>
      <c r="AD8" s="107"/>
      <c r="AE8" s="104"/>
      <c r="AF8" s="90"/>
      <c r="AG8" s="90"/>
      <c r="AH8" s="96" t="s">
        <v>3</v>
      </c>
      <c r="AI8" s="97"/>
      <c r="AJ8" s="97"/>
      <c r="AK8" s="97"/>
      <c r="AL8" s="97"/>
      <c r="AM8" s="97"/>
      <c r="AN8" s="97"/>
      <c r="AO8" s="98"/>
      <c r="AP8" s="50"/>
      <c r="AQ8" s="50"/>
      <c r="AR8" s="96" t="s">
        <v>3</v>
      </c>
      <c r="AS8" s="97"/>
      <c r="AT8" s="97"/>
      <c r="AU8" s="97"/>
      <c r="AV8" s="98"/>
      <c r="AW8" s="104"/>
      <c r="AX8" s="1666"/>
    </row>
    <row r="9" spans="1:50" s="4" customFormat="1" ht="213.75" hidden="1" customHeight="1">
      <c r="A9" s="1669"/>
      <c r="B9" s="1669"/>
      <c r="C9" s="100" t="s">
        <v>63</v>
      </c>
      <c r="D9" s="100" t="s">
        <v>64</v>
      </c>
      <c r="E9" s="100" t="s">
        <v>65</v>
      </c>
      <c r="F9" s="100" t="s">
        <v>66</v>
      </c>
      <c r="G9" s="100" t="s">
        <v>67</v>
      </c>
      <c r="H9" s="100" t="s">
        <v>101</v>
      </c>
      <c r="I9" s="90"/>
      <c r="J9" s="90"/>
      <c r="K9" s="91"/>
      <c r="L9" s="92"/>
      <c r="M9" s="92"/>
      <c r="N9" s="92"/>
      <c r="O9" s="92"/>
      <c r="P9" s="92"/>
      <c r="Q9" s="93"/>
      <c r="R9" s="90"/>
      <c r="S9" s="90"/>
      <c r="T9" s="100" t="s">
        <v>182</v>
      </c>
      <c r="U9" s="100" t="s">
        <v>68</v>
      </c>
      <c r="V9" s="100" t="s">
        <v>69</v>
      </c>
      <c r="W9" s="100" t="s">
        <v>181</v>
      </c>
      <c r="X9" s="100" t="s">
        <v>70</v>
      </c>
      <c r="Y9" s="100" t="s">
        <v>178</v>
      </c>
      <c r="Z9" s="100" t="s">
        <v>177</v>
      </c>
      <c r="AA9" s="100" t="s">
        <v>71</v>
      </c>
      <c r="AB9" s="100" t="s">
        <v>180</v>
      </c>
      <c r="AC9" s="100" t="s">
        <v>179</v>
      </c>
      <c r="AD9" s="108" t="s">
        <v>178</v>
      </c>
      <c r="AE9" s="104"/>
      <c r="AF9" s="90"/>
      <c r="AG9" s="90"/>
      <c r="AH9" s="9" t="s">
        <v>4</v>
      </c>
      <c r="AI9" s="9" t="s">
        <v>5</v>
      </c>
      <c r="AJ9" s="9" t="s">
        <v>6</v>
      </c>
      <c r="AK9" s="9" t="s">
        <v>6</v>
      </c>
      <c r="AL9" s="9" t="s">
        <v>7</v>
      </c>
      <c r="AM9" s="9" t="s">
        <v>8</v>
      </c>
      <c r="AN9" s="9" t="s">
        <v>9</v>
      </c>
      <c r="AO9" s="25" t="s">
        <v>9</v>
      </c>
      <c r="AP9" s="50"/>
      <c r="AQ9" s="50"/>
      <c r="AR9" s="26" t="s">
        <v>10</v>
      </c>
      <c r="AS9" s="9" t="s">
        <v>10</v>
      </c>
      <c r="AT9" s="9" t="s">
        <v>11</v>
      </c>
      <c r="AU9" s="9" t="s">
        <v>11</v>
      </c>
      <c r="AV9" s="9" t="s">
        <v>118</v>
      </c>
      <c r="AW9" s="104"/>
      <c r="AX9" s="1666"/>
    </row>
    <row r="10" spans="1:50" s="4" customFormat="1" ht="15" hidden="1" customHeight="1">
      <c r="A10" s="1669"/>
      <c r="B10" s="1669"/>
      <c r="C10" s="87" t="s">
        <v>94</v>
      </c>
      <c r="D10" s="88"/>
      <c r="E10" s="88"/>
      <c r="F10" s="88"/>
      <c r="G10" s="88"/>
      <c r="H10" s="89"/>
      <c r="I10" s="90"/>
      <c r="J10" s="90"/>
      <c r="K10" s="91"/>
      <c r="L10" s="92"/>
      <c r="M10" s="92"/>
      <c r="N10" s="92"/>
      <c r="O10" s="92"/>
      <c r="P10" s="92"/>
      <c r="Q10" s="93"/>
      <c r="R10" s="90"/>
      <c r="S10" s="90"/>
      <c r="T10" s="109" t="s">
        <v>183</v>
      </c>
      <c r="U10" s="110"/>
      <c r="V10" s="110"/>
      <c r="W10" s="110"/>
      <c r="X10" s="110"/>
      <c r="Y10" s="110"/>
      <c r="Z10" s="110"/>
      <c r="AA10" s="110"/>
      <c r="AB10" s="110"/>
      <c r="AC10" s="110"/>
      <c r="AD10" s="111"/>
      <c r="AE10" s="104"/>
      <c r="AF10" s="90"/>
      <c r="AG10" s="90"/>
      <c r="AH10" s="112" t="s">
        <v>183</v>
      </c>
      <c r="AI10" s="113"/>
      <c r="AJ10" s="113"/>
      <c r="AK10" s="113"/>
      <c r="AL10" s="113"/>
      <c r="AM10" s="113"/>
      <c r="AN10" s="113"/>
      <c r="AO10" s="114"/>
      <c r="AP10" s="50"/>
      <c r="AQ10" s="50"/>
      <c r="AR10" s="112" t="s">
        <v>183</v>
      </c>
      <c r="AS10" s="113"/>
      <c r="AT10" s="113"/>
      <c r="AU10" s="113"/>
      <c r="AV10" s="114"/>
      <c r="AW10" s="104"/>
      <c r="AX10" s="1666"/>
    </row>
    <row r="11" spans="1:50" s="4" customFormat="1" ht="120" hidden="1" customHeight="1">
      <c r="A11" s="1669"/>
      <c r="B11" s="1669"/>
      <c r="C11" s="100" t="s">
        <v>72</v>
      </c>
      <c r="D11" s="100" t="s">
        <v>73</v>
      </c>
      <c r="E11" s="100" t="s">
        <v>74</v>
      </c>
      <c r="F11" s="100" t="s">
        <v>75</v>
      </c>
      <c r="G11" s="100" t="s">
        <v>76</v>
      </c>
      <c r="H11" s="100" t="s">
        <v>100</v>
      </c>
      <c r="I11" s="115"/>
      <c r="J11" s="115"/>
      <c r="K11" s="116"/>
      <c r="L11" s="117"/>
      <c r="M11" s="117"/>
      <c r="N11" s="117"/>
      <c r="O11" s="117"/>
      <c r="P11" s="117"/>
      <c r="Q11" s="118"/>
      <c r="R11" s="115"/>
      <c r="S11" s="115"/>
      <c r="T11" s="100" t="s">
        <v>107</v>
      </c>
      <c r="U11" s="100" t="s">
        <v>112</v>
      </c>
      <c r="V11" s="100" t="s">
        <v>105</v>
      </c>
      <c r="W11" s="100" t="s">
        <v>104</v>
      </c>
      <c r="X11" s="100" t="s">
        <v>109</v>
      </c>
      <c r="Y11" s="100" t="s">
        <v>102</v>
      </c>
      <c r="Z11" s="100" t="s">
        <v>113</v>
      </c>
      <c r="AA11" s="100" t="s">
        <v>111</v>
      </c>
      <c r="AB11" s="100" t="s">
        <v>114</v>
      </c>
      <c r="AC11" s="100" t="s">
        <v>110</v>
      </c>
      <c r="AD11" s="119" t="s">
        <v>102</v>
      </c>
      <c r="AE11" s="120"/>
      <c r="AF11" s="115"/>
      <c r="AG11" s="115"/>
      <c r="AH11" s="9" t="s">
        <v>79</v>
      </c>
      <c r="AI11" s="9" t="s">
        <v>80</v>
      </c>
      <c r="AJ11" s="9" t="s">
        <v>81</v>
      </c>
      <c r="AK11" s="9" t="s">
        <v>81</v>
      </c>
      <c r="AL11" s="9" t="s">
        <v>82</v>
      </c>
      <c r="AM11" s="9" t="s">
        <v>83</v>
      </c>
      <c r="AN11" s="9" t="s">
        <v>84</v>
      </c>
      <c r="AO11" s="25" t="s">
        <v>85</v>
      </c>
      <c r="AP11" s="54"/>
      <c r="AQ11" s="54"/>
      <c r="AR11" s="26" t="s">
        <v>87</v>
      </c>
      <c r="AS11" s="9" t="s">
        <v>88</v>
      </c>
      <c r="AT11" s="9" t="s">
        <v>89</v>
      </c>
      <c r="AU11" s="9" t="s">
        <v>90</v>
      </c>
      <c r="AV11" s="9" t="s">
        <v>119</v>
      </c>
      <c r="AW11" s="120"/>
      <c r="AX11" s="1667"/>
    </row>
    <row r="12" spans="1:50" ht="18" customHeight="1">
      <c r="A12" s="14">
        <v>1</v>
      </c>
      <c r="B12" s="16" t="s">
        <v>13</v>
      </c>
      <c r="C12" s="1660" t="s">
        <v>108</v>
      </c>
      <c r="D12" s="12">
        <v>384251000</v>
      </c>
      <c r="E12" s="12">
        <v>0</v>
      </c>
      <c r="F12" s="13">
        <v>2041835161.23</v>
      </c>
      <c r="G12" s="12">
        <v>0</v>
      </c>
      <c r="H12" s="22">
        <v>950100000</v>
      </c>
      <c r="I12" s="14">
        <v>1</v>
      </c>
      <c r="J12" s="16" t="s">
        <v>13</v>
      </c>
      <c r="K12" s="8">
        <v>700000000</v>
      </c>
      <c r="L12" s="8">
        <v>800000000</v>
      </c>
      <c r="M12" s="5"/>
      <c r="N12" s="8">
        <v>700000000</v>
      </c>
      <c r="O12" s="6"/>
      <c r="P12" s="8"/>
      <c r="Q12" s="12">
        <f>SUM(K12:P12)</f>
        <v>2200000000</v>
      </c>
      <c r="R12" s="14">
        <v>1</v>
      </c>
      <c r="S12" s="16" t="s">
        <v>13</v>
      </c>
      <c r="T12" s="64">
        <v>160000000</v>
      </c>
      <c r="U12" s="65">
        <v>194965000</v>
      </c>
      <c r="V12" s="30">
        <v>999600000</v>
      </c>
      <c r="W12" s="30">
        <v>92389793000</v>
      </c>
      <c r="X12" s="66">
        <v>75000000</v>
      </c>
      <c r="Y12" s="30"/>
      <c r="Z12" s="30">
        <v>140000000</v>
      </c>
      <c r="AA12" s="67">
        <v>350735000</v>
      </c>
      <c r="AB12" s="30">
        <v>80000000</v>
      </c>
      <c r="AC12" s="30">
        <v>150000000</v>
      </c>
      <c r="AD12" s="30"/>
      <c r="AE12" s="30">
        <f>SUM(T12:AD12)</f>
        <v>94540093000</v>
      </c>
      <c r="AF12" s="14">
        <v>1</v>
      </c>
      <c r="AG12" s="16" t="s">
        <v>13</v>
      </c>
      <c r="AH12" s="24"/>
      <c r="AI12" s="24">
        <v>6500000000</v>
      </c>
      <c r="AJ12" s="24">
        <v>350000000</v>
      </c>
      <c r="AK12" s="24"/>
      <c r="AL12" s="24"/>
      <c r="AM12" s="24"/>
      <c r="AN12" s="17">
        <v>350000000</v>
      </c>
      <c r="AO12" s="17"/>
      <c r="AP12" s="14">
        <v>1</v>
      </c>
      <c r="AQ12" s="16" t="s">
        <v>13</v>
      </c>
      <c r="AR12" s="17">
        <v>400000000</v>
      </c>
      <c r="AS12" s="17">
        <v>400000000</v>
      </c>
      <c r="AT12" s="17">
        <v>350000000</v>
      </c>
      <c r="AU12" s="17">
        <v>500000000</v>
      </c>
      <c r="AV12" s="17"/>
      <c r="AW12" s="30">
        <f>SUM(AH12:AV12)</f>
        <v>8850000001</v>
      </c>
      <c r="AX12" s="59">
        <f>D12+E12+F12+G12+H12+Q12+AE12+AW12</f>
        <v>108966279162.23</v>
      </c>
    </row>
    <row r="13" spans="1:50" s="7" customFormat="1" ht="18" customHeight="1">
      <c r="A13" s="14">
        <v>2</v>
      </c>
      <c r="B13" s="18" t="s">
        <v>14</v>
      </c>
      <c r="C13" s="1661"/>
      <c r="D13" s="12">
        <v>486741000</v>
      </c>
      <c r="E13" s="12">
        <v>287500000</v>
      </c>
      <c r="F13" s="13">
        <v>2012616849.47</v>
      </c>
      <c r="G13" s="12">
        <v>273900000</v>
      </c>
      <c r="H13" s="22">
        <v>1107075000</v>
      </c>
      <c r="I13" s="14">
        <v>2</v>
      </c>
      <c r="J13" s="18" t="s">
        <v>14</v>
      </c>
      <c r="K13" s="8">
        <v>600000000</v>
      </c>
      <c r="L13" s="8">
        <v>800000000</v>
      </c>
      <c r="M13" s="5"/>
      <c r="N13" s="8">
        <v>700000000</v>
      </c>
      <c r="O13" s="6">
        <v>1401856000</v>
      </c>
      <c r="P13" s="8">
        <v>380000000</v>
      </c>
      <c r="Q13" s="12">
        <f>SUM(K13:P13)</f>
        <v>3881856000</v>
      </c>
      <c r="R13" s="14">
        <v>2</v>
      </c>
      <c r="S13" s="18" t="s">
        <v>14</v>
      </c>
      <c r="T13" s="64">
        <v>160000000</v>
      </c>
      <c r="U13" s="65">
        <v>206325000</v>
      </c>
      <c r="V13" s="30">
        <v>1060640000</v>
      </c>
      <c r="W13" s="30">
        <v>61873971000</v>
      </c>
      <c r="X13" s="66">
        <v>125000000</v>
      </c>
      <c r="Y13" s="30"/>
      <c r="Z13" s="30">
        <v>270000000</v>
      </c>
      <c r="AA13" s="67"/>
      <c r="AB13" s="30">
        <v>90000000</v>
      </c>
      <c r="AC13" s="30">
        <v>150000000</v>
      </c>
      <c r="AD13" s="30"/>
      <c r="AE13" s="30">
        <f t="shared" ref="AE13:AE71" si="0">SUM(T13:AD13)</f>
        <v>63935936000</v>
      </c>
      <c r="AF13" s="14">
        <v>2</v>
      </c>
      <c r="AG13" s="18" t="s">
        <v>14</v>
      </c>
      <c r="AH13" s="24"/>
      <c r="AI13" s="24">
        <v>6000000000</v>
      </c>
      <c r="AJ13" s="24">
        <v>350000000</v>
      </c>
      <c r="AK13" s="24"/>
      <c r="AL13" s="24"/>
      <c r="AM13" s="24"/>
      <c r="AN13" s="17"/>
      <c r="AO13" s="17">
        <v>800000000</v>
      </c>
      <c r="AP13" s="14">
        <v>2</v>
      </c>
      <c r="AQ13" s="18" t="s">
        <v>14</v>
      </c>
      <c r="AR13" s="17"/>
      <c r="AS13" s="17">
        <v>400000000</v>
      </c>
      <c r="AT13" s="17">
        <v>350000000</v>
      </c>
      <c r="AU13" s="17"/>
      <c r="AV13" s="17"/>
      <c r="AW13" s="30">
        <f t="shared" ref="AW13:AW76" si="1">SUM(AH13:AV13)</f>
        <v>7900000002</v>
      </c>
      <c r="AX13" s="59">
        <f t="shared" ref="AX13:AX76" si="2">D13+E13+F13+G13+H13+Q13+AE13+AW13</f>
        <v>79885624851.470001</v>
      </c>
    </row>
    <row r="14" spans="1:50" s="7" customFormat="1" ht="18" customHeight="1">
      <c r="A14" s="14">
        <v>3</v>
      </c>
      <c r="B14" s="18" t="s">
        <v>15</v>
      </c>
      <c r="C14" s="1661"/>
      <c r="D14" s="12">
        <v>314053000</v>
      </c>
      <c r="E14" s="12">
        <v>287500000</v>
      </c>
      <c r="F14" s="13">
        <v>1124806240.8299999</v>
      </c>
      <c r="G14" s="12">
        <v>229100000</v>
      </c>
      <c r="H14" s="22">
        <v>697260000</v>
      </c>
      <c r="I14" s="14">
        <v>3</v>
      </c>
      <c r="J14" s="18" t="s">
        <v>15</v>
      </c>
      <c r="K14" s="8">
        <v>400000000</v>
      </c>
      <c r="L14" s="8">
        <v>500000000</v>
      </c>
      <c r="M14" s="5" t="s">
        <v>77</v>
      </c>
      <c r="N14" s="8">
        <v>500000000</v>
      </c>
      <c r="O14" s="6"/>
      <c r="P14" s="8">
        <v>380000000</v>
      </c>
      <c r="Q14" s="12">
        <f>SUM(K14:P14)</f>
        <v>1780000000</v>
      </c>
      <c r="R14" s="14">
        <v>3</v>
      </c>
      <c r="S14" s="18" t="s">
        <v>15</v>
      </c>
      <c r="T14" s="64">
        <v>160000000</v>
      </c>
      <c r="U14" s="65">
        <v>202480000</v>
      </c>
      <c r="V14" s="30">
        <v>578410000</v>
      </c>
      <c r="W14" s="30">
        <v>26831796000</v>
      </c>
      <c r="X14" s="66">
        <v>125000000</v>
      </c>
      <c r="Y14" s="30"/>
      <c r="Z14" s="30">
        <v>255000000</v>
      </c>
      <c r="AA14" s="67">
        <v>275635000</v>
      </c>
      <c r="AB14" s="30">
        <v>75000000</v>
      </c>
      <c r="AC14" s="30">
        <v>150000000</v>
      </c>
      <c r="AD14" s="30"/>
      <c r="AE14" s="30">
        <f t="shared" si="0"/>
        <v>28653321000</v>
      </c>
      <c r="AF14" s="14">
        <v>3</v>
      </c>
      <c r="AG14" s="18" t="s">
        <v>15</v>
      </c>
      <c r="AH14" s="24">
        <v>450000000</v>
      </c>
      <c r="AI14" s="24">
        <v>5000000000</v>
      </c>
      <c r="AJ14" s="24">
        <v>350000000</v>
      </c>
      <c r="AK14" s="24"/>
      <c r="AL14" s="24">
        <v>500000000</v>
      </c>
      <c r="AM14" s="24"/>
      <c r="AN14" s="17"/>
      <c r="AO14" s="17">
        <v>800000000</v>
      </c>
      <c r="AP14" s="14">
        <v>3</v>
      </c>
      <c r="AQ14" s="18" t="s">
        <v>15</v>
      </c>
      <c r="AR14" s="17"/>
      <c r="AS14" s="17"/>
      <c r="AT14" s="17"/>
      <c r="AU14" s="17">
        <v>500000000</v>
      </c>
      <c r="AV14" s="17"/>
      <c r="AW14" s="30">
        <f t="shared" si="1"/>
        <v>7600000003</v>
      </c>
      <c r="AX14" s="59">
        <f t="shared" si="2"/>
        <v>40686040243.830002</v>
      </c>
    </row>
    <row r="15" spans="1:50" s="7" customFormat="1" ht="18" customHeight="1">
      <c r="A15" s="14">
        <v>4</v>
      </c>
      <c r="B15" s="18" t="s">
        <v>16</v>
      </c>
      <c r="C15" s="1661"/>
      <c r="D15" s="12">
        <v>242715000</v>
      </c>
      <c r="E15" s="12">
        <v>287500000</v>
      </c>
      <c r="F15" s="13">
        <v>1267700844.3099999</v>
      </c>
      <c r="G15" s="12">
        <v>205790000</v>
      </c>
      <c r="H15" s="22">
        <v>585200000</v>
      </c>
      <c r="I15" s="14">
        <v>4</v>
      </c>
      <c r="J15" s="18" t="s">
        <v>16</v>
      </c>
      <c r="K15" s="8">
        <v>450000000</v>
      </c>
      <c r="L15" s="8">
        <v>600000000</v>
      </c>
      <c r="M15" s="5"/>
      <c r="N15" s="8">
        <v>600000000</v>
      </c>
      <c r="O15" s="6"/>
      <c r="P15" s="8"/>
      <c r="Q15" s="12">
        <f>SUM(K15:P15)</f>
        <v>1650000000</v>
      </c>
      <c r="R15" s="14">
        <v>4</v>
      </c>
      <c r="S15" s="18" t="s">
        <v>16</v>
      </c>
      <c r="T15" s="64">
        <v>160000000</v>
      </c>
      <c r="U15" s="65">
        <v>220248000</v>
      </c>
      <c r="V15" s="30">
        <v>424080000</v>
      </c>
      <c r="W15" s="30">
        <v>14742926000</v>
      </c>
      <c r="X15" s="66">
        <v>125000000</v>
      </c>
      <c r="Y15" s="30"/>
      <c r="Z15" s="30">
        <v>135000000</v>
      </c>
      <c r="AA15" s="68">
        <v>350735000</v>
      </c>
      <c r="AB15" s="30">
        <v>70000000</v>
      </c>
      <c r="AC15" s="30">
        <v>150000000</v>
      </c>
      <c r="AD15" s="30"/>
      <c r="AE15" s="30">
        <f t="shared" si="0"/>
        <v>16377989000</v>
      </c>
      <c r="AF15" s="14">
        <v>4</v>
      </c>
      <c r="AG15" s="18" t="s">
        <v>16</v>
      </c>
      <c r="AH15" s="24"/>
      <c r="AI15" s="24">
        <v>5000000000</v>
      </c>
      <c r="AJ15" s="24">
        <v>350000000</v>
      </c>
      <c r="AK15" s="24"/>
      <c r="AL15" s="24"/>
      <c r="AM15" s="24">
        <v>400000000</v>
      </c>
      <c r="AN15" s="17">
        <v>350000000</v>
      </c>
      <c r="AO15" s="17"/>
      <c r="AP15" s="14">
        <v>4</v>
      </c>
      <c r="AQ15" s="18" t="s">
        <v>16</v>
      </c>
      <c r="AR15" s="17">
        <v>400000000</v>
      </c>
      <c r="AS15" s="17"/>
      <c r="AT15" s="17">
        <v>350000000</v>
      </c>
      <c r="AU15" s="17"/>
      <c r="AV15" s="17"/>
      <c r="AW15" s="30">
        <f t="shared" si="1"/>
        <v>6850000004</v>
      </c>
      <c r="AX15" s="59">
        <f t="shared" si="2"/>
        <v>27466894848.310001</v>
      </c>
    </row>
    <row r="16" spans="1:50" s="7" customFormat="1" ht="18" customHeight="1">
      <c r="A16" s="36">
        <v>5</v>
      </c>
      <c r="B16" s="18" t="s">
        <v>17</v>
      </c>
      <c r="C16" s="1661"/>
      <c r="D16" s="12">
        <v>206379000</v>
      </c>
      <c r="E16" s="12">
        <v>0</v>
      </c>
      <c r="F16" s="13">
        <v>498681460.48000002</v>
      </c>
      <c r="G16" s="12">
        <v>140814000</v>
      </c>
      <c r="H16" s="22">
        <v>494250000</v>
      </c>
      <c r="I16" s="36">
        <v>5</v>
      </c>
      <c r="J16" s="18" t="s">
        <v>17</v>
      </c>
      <c r="K16" s="8">
        <v>400000000</v>
      </c>
      <c r="L16" s="8">
        <v>500000000</v>
      </c>
      <c r="M16" s="5"/>
      <c r="N16" s="8">
        <v>500000000</v>
      </c>
      <c r="O16" s="6"/>
      <c r="P16" s="8">
        <v>420000000</v>
      </c>
      <c r="Q16" s="12">
        <f>SUM(K16:P16)</f>
        <v>1820000000</v>
      </c>
      <c r="R16" s="36">
        <v>5</v>
      </c>
      <c r="S16" s="18" t="s">
        <v>17</v>
      </c>
      <c r="T16" s="64">
        <v>160000000</v>
      </c>
      <c r="U16" s="65">
        <v>181308000</v>
      </c>
      <c r="V16" s="30">
        <v>222450000</v>
      </c>
      <c r="W16" s="30">
        <v>11204685000</v>
      </c>
      <c r="X16" s="66">
        <v>100000000</v>
      </c>
      <c r="Y16" s="30"/>
      <c r="Z16" s="30">
        <v>120000000</v>
      </c>
      <c r="AA16" s="68"/>
      <c r="AB16" s="30">
        <v>65000000</v>
      </c>
      <c r="AC16" s="30">
        <v>150000000</v>
      </c>
      <c r="AD16" s="30"/>
      <c r="AE16" s="30">
        <f t="shared" si="0"/>
        <v>12203443000</v>
      </c>
      <c r="AF16" s="14">
        <v>5</v>
      </c>
      <c r="AG16" s="18" t="s">
        <v>17</v>
      </c>
      <c r="AH16" s="24"/>
      <c r="AI16" s="24">
        <v>5500000000</v>
      </c>
      <c r="AJ16" s="24">
        <v>250000000</v>
      </c>
      <c r="AK16" s="24"/>
      <c r="AL16" s="24">
        <v>500000000</v>
      </c>
      <c r="AM16" s="24">
        <v>400000000</v>
      </c>
      <c r="AN16" s="17">
        <v>350000000</v>
      </c>
      <c r="AO16" s="17"/>
      <c r="AP16" s="14">
        <v>5</v>
      </c>
      <c r="AQ16" s="18" t="s">
        <v>17</v>
      </c>
      <c r="AR16" s="17"/>
      <c r="AS16" s="17"/>
      <c r="AT16" s="17"/>
      <c r="AU16" s="17"/>
      <c r="AV16" s="17">
        <f>SUM(AV17:AV19)</f>
        <v>4900000000</v>
      </c>
      <c r="AW16" s="30">
        <f t="shared" si="1"/>
        <v>11900000005</v>
      </c>
      <c r="AX16" s="59">
        <f t="shared" si="2"/>
        <v>27263567465.48</v>
      </c>
    </row>
    <row r="17" spans="1:50" s="7" customFormat="1" ht="18" hidden="1" customHeight="1">
      <c r="A17" s="37"/>
      <c r="B17" s="18" t="s">
        <v>172</v>
      </c>
      <c r="C17" s="1661"/>
      <c r="D17" s="12"/>
      <c r="E17" s="12"/>
      <c r="F17" s="13"/>
      <c r="G17" s="12"/>
      <c r="H17" s="22"/>
      <c r="I17" s="37"/>
      <c r="J17" s="18" t="s">
        <v>172</v>
      </c>
      <c r="K17" s="8"/>
      <c r="L17" s="8"/>
      <c r="M17" s="5"/>
      <c r="N17" s="8"/>
      <c r="O17" s="6"/>
      <c r="P17" s="8"/>
      <c r="Q17" s="12"/>
      <c r="R17" s="37"/>
      <c r="S17" s="18" t="s">
        <v>172</v>
      </c>
      <c r="T17" s="64"/>
      <c r="U17" s="65"/>
      <c r="V17" s="30"/>
      <c r="W17" s="30"/>
      <c r="X17" s="66"/>
      <c r="Y17" s="30"/>
      <c r="Z17" s="30"/>
      <c r="AA17" s="68"/>
      <c r="AB17" s="30"/>
      <c r="AC17" s="30"/>
      <c r="AD17" s="30"/>
      <c r="AE17" s="30"/>
      <c r="AF17" s="14"/>
      <c r="AG17" s="18" t="s">
        <v>172</v>
      </c>
      <c r="AH17" s="24"/>
      <c r="AI17" s="24"/>
      <c r="AJ17" s="24"/>
      <c r="AK17" s="24"/>
      <c r="AL17" s="24"/>
      <c r="AM17" s="24"/>
      <c r="AN17" s="17"/>
      <c r="AO17" s="17"/>
      <c r="AP17" s="14"/>
      <c r="AQ17" s="18" t="s">
        <v>172</v>
      </c>
      <c r="AR17" s="17"/>
      <c r="AS17" s="17"/>
      <c r="AT17" s="17"/>
      <c r="AU17" s="17"/>
      <c r="AV17" s="17">
        <v>2000000000</v>
      </c>
      <c r="AW17" s="30"/>
      <c r="AX17" s="59">
        <f t="shared" si="2"/>
        <v>0</v>
      </c>
    </row>
    <row r="18" spans="1:50" s="7" customFormat="1" ht="18" hidden="1" customHeight="1">
      <c r="A18" s="37"/>
      <c r="B18" s="18" t="s">
        <v>120</v>
      </c>
      <c r="C18" s="1661"/>
      <c r="D18" s="12"/>
      <c r="E18" s="12"/>
      <c r="F18" s="13"/>
      <c r="G18" s="12"/>
      <c r="H18" s="22"/>
      <c r="I18" s="37"/>
      <c r="J18" s="18" t="s">
        <v>120</v>
      </c>
      <c r="K18" s="8"/>
      <c r="L18" s="8"/>
      <c r="M18" s="5"/>
      <c r="N18" s="8"/>
      <c r="O18" s="6"/>
      <c r="P18" s="8"/>
      <c r="Q18" s="12"/>
      <c r="R18" s="37"/>
      <c r="S18" s="18" t="s">
        <v>120</v>
      </c>
      <c r="T18" s="64"/>
      <c r="U18" s="65"/>
      <c r="V18" s="30"/>
      <c r="W18" s="30"/>
      <c r="X18" s="66"/>
      <c r="Y18" s="30"/>
      <c r="Z18" s="30"/>
      <c r="AA18" s="68"/>
      <c r="AB18" s="30"/>
      <c r="AC18" s="30"/>
      <c r="AD18" s="30"/>
      <c r="AE18" s="30"/>
      <c r="AF18" s="14"/>
      <c r="AG18" s="18" t="s">
        <v>120</v>
      </c>
      <c r="AH18" s="24"/>
      <c r="AI18" s="24"/>
      <c r="AJ18" s="24"/>
      <c r="AK18" s="24"/>
      <c r="AL18" s="24"/>
      <c r="AM18" s="24"/>
      <c r="AN18" s="17"/>
      <c r="AO18" s="17"/>
      <c r="AP18" s="14"/>
      <c r="AQ18" s="18" t="s">
        <v>120</v>
      </c>
      <c r="AR18" s="17"/>
      <c r="AS18" s="17"/>
      <c r="AT18" s="17"/>
      <c r="AU18" s="17"/>
      <c r="AV18" s="17">
        <v>1400000000</v>
      </c>
      <c r="AW18" s="30"/>
      <c r="AX18" s="59">
        <f t="shared" si="2"/>
        <v>0</v>
      </c>
    </row>
    <row r="19" spans="1:50" s="7" customFormat="1" ht="18" hidden="1" customHeight="1">
      <c r="A19" s="38"/>
      <c r="B19" s="18" t="s">
        <v>121</v>
      </c>
      <c r="C19" s="1661"/>
      <c r="D19" s="12"/>
      <c r="E19" s="12"/>
      <c r="F19" s="13"/>
      <c r="G19" s="12"/>
      <c r="H19" s="22"/>
      <c r="I19" s="38"/>
      <c r="J19" s="18" t="s">
        <v>121</v>
      </c>
      <c r="K19" s="8"/>
      <c r="L19" s="8"/>
      <c r="M19" s="5"/>
      <c r="N19" s="8"/>
      <c r="O19" s="6"/>
      <c r="P19" s="8"/>
      <c r="Q19" s="12"/>
      <c r="R19" s="38"/>
      <c r="S19" s="18" t="s">
        <v>121</v>
      </c>
      <c r="T19" s="64"/>
      <c r="U19" s="65"/>
      <c r="V19" s="30"/>
      <c r="W19" s="30"/>
      <c r="X19" s="66"/>
      <c r="Y19" s="30"/>
      <c r="Z19" s="30"/>
      <c r="AA19" s="68"/>
      <c r="AB19" s="30"/>
      <c r="AC19" s="30"/>
      <c r="AD19" s="30"/>
      <c r="AE19" s="30"/>
      <c r="AF19" s="14"/>
      <c r="AG19" s="18" t="s">
        <v>121</v>
      </c>
      <c r="AH19" s="24"/>
      <c r="AI19" s="24"/>
      <c r="AJ19" s="24"/>
      <c r="AK19" s="24"/>
      <c r="AL19" s="24"/>
      <c r="AM19" s="24"/>
      <c r="AN19" s="17"/>
      <c r="AO19" s="17"/>
      <c r="AP19" s="14"/>
      <c r="AQ19" s="18" t="s">
        <v>121</v>
      </c>
      <c r="AR19" s="17"/>
      <c r="AS19" s="17"/>
      <c r="AT19" s="17"/>
      <c r="AU19" s="17"/>
      <c r="AV19" s="17">
        <v>1500000000</v>
      </c>
      <c r="AW19" s="30"/>
      <c r="AX19" s="59">
        <f t="shared" si="2"/>
        <v>0</v>
      </c>
    </row>
    <row r="20" spans="1:50" s="7" customFormat="1" ht="18" customHeight="1">
      <c r="A20" s="14">
        <v>6</v>
      </c>
      <c r="B20" s="18" t="s">
        <v>18</v>
      </c>
      <c r="C20" s="1661"/>
      <c r="D20" s="12">
        <v>200529000</v>
      </c>
      <c r="E20" s="12">
        <v>287500000</v>
      </c>
      <c r="F20" s="13">
        <v>947477234.57000005</v>
      </c>
      <c r="G20" s="12">
        <v>200800000</v>
      </c>
      <c r="H20" s="22">
        <v>558500000</v>
      </c>
      <c r="I20" s="14">
        <v>6</v>
      </c>
      <c r="J20" s="18" t="s">
        <v>18</v>
      </c>
      <c r="K20" s="8">
        <v>350000000</v>
      </c>
      <c r="L20" s="8">
        <v>450000000</v>
      </c>
      <c r="M20" s="5"/>
      <c r="N20" s="8">
        <v>500000000</v>
      </c>
      <c r="O20" s="6"/>
      <c r="P20" s="8">
        <v>250000000</v>
      </c>
      <c r="Q20" s="12">
        <f t="shared" ref="Q20:Q27" si="3">SUM(K20:P20)</f>
        <v>1550000000</v>
      </c>
      <c r="R20" s="14">
        <v>6</v>
      </c>
      <c r="S20" s="18" t="s">
        <v>18</v>
      </c>
      <c r="T20" s="64">
        <v>160000000</v>
      </c>
      <c r="U20" s="65">
        <v>180655000</v>
      </c>
      <c r="V20" s="30">
        <v>377740000</v>
      </c>
      <c r="W20" s="30">
        <v>16785320000</v>
      </c>
      <c r="X20" s="66">
        <v>100000000</v>
      </c>
      <c r="Y20" s="30"/>
      <c r="Z20" s="30">
        <v>150000000</v>
      </c>
      <c r="AA20" s="67">
        <v>275635000</v>
      </c>
      <c r="AB20" s="30">
        <v>70000000</v>
      </c>
      <c r="AC20" s="30">
        <v>150000000</v>
      </c>
      <c r="AD20" s="30"/>
      <c r="AE20" s="30">
        <f t="shared" si="0"/>
        <v>18249350000</v>
      </c>
      <c r="AF20" s="14">
        <v>6</v>
      </c>
      <c r="AG20" s="18" t="s">
        <v>18</v>
      </c>
      <c r="AH20" s="24">
        <v>450000000</v>
      </c>
      <c r="AI20" s="24">
        <v>5000000000</v>
      </c>
      <c r="AJ20" s="24">
        <v>350000000</v>
      </c>
      <c r="AK20" s="24"/>
      <c r="AL20" s="24"/>
      <c r="AM20" s="24"/>
      <c r="AN20" s="17"/>
      <c r="AO20" s="17"/>
      <c r="AP20" s="14">
        <v>6</v>
      </c>
      <c r="AQ20" s="18" t="s">
        <v>18</v>
      </c>
      <c r="AR20" s="17"/>
      <c r="AS20" s="17"/>
      <c r="AT20" s="17"/>
      <c r="AU20" s="17">
        <v>500000000</v>
      </c>
      <c r="AV20" s="17"/>
      <c r="AW20" s="30">
        <f t="shared" si="1"/>
        <v>6300000006</v>
      </c>
      <c r="AX20" s="59">
        <f t="shared" si="2"/>
        <v>28294156240.57</v>
      </c>
    </row>
    <row r="21" spans="1:50" s="7" customFormat="1" ht="18" customHeight="1">
      <c r="A21" s="14">
        <v>7</v>
      </c>
      <c r="B21" s="18" t="s">
        <v>19</v>
      </c>
      <c r="C21" s="1661"/>
      <c r="D21" s="12">
        <v>270552000</v>
      </c>
      <c r="E21" s="12">
        <v>287500000</v>
      </c>
      <c r="F21" s="13">
        <v>1617624707.8900001</v>
      </c>
      <c r="G21" s="12">
        <v>0</v>
      </c>
      <c r="H21" s="22">
        <v>614600000</v>
      </c>
      <c r="I21" s="14">
        <v>7</v>
      </c>
      <c r="J21" s="18" t="s">
        <v>19</v>
      </c>
      <c r="K21" s="8">
        <v>400000000</v>
      </c>
      <c r="L21" s="8">
        <v>600000000</v>
      </c>
      <c r="M21" s="5"/>
      <c r="N21" s="8">
        <v>600000000</v>
      </c>
      <c r="O21" s="6">
        <v>1001448000</v>
      </c>
      <c r="P21" s="8"/>
      <c r="Q21" s="12">
        <f t="shared" si="3"/>
        <v>2601448000</v>
      </c>
      <c r="R21" s="14">
        <v>7</v>
      </c>
      <c r="S21" s="18" t="s">
        <v>19</v>
      </c>
      <c r="T21" s="64">
        <v>160000000</v>
      </c>
      <c r="U21" s="65">
        <v>180327000</v>
      </c>
      <c r="V21" s="30">
        <v>591510000</v>
      </c>
      <c r="W21" s="30">
        <v>24403186000</v>
      </c>
      <c r="X21" s="66">
        <v>100000000</v>
      </c>
      <c r="Y21" s="30"/>
      <c r="Z21" s="30">
        <v>165000000</v>
      </c>
      <c r="AA21" s="67">
        <v>275635000</v>
      </c>
      <c r="AB21" s="30">
        <v>70000000</v>
      </c>
      <c r="AC21" s="30">
        <v>150000000</v>
      </c>
      <c r="AD21" s="30"/>
      <c r="AE21" s="30">
        <f t="shared" si="0"/>
        <v>26095658000</v>
      </c>
      <c r="AF21" s="14">
        <v>7</v>
      </c>
      <c r="AG21" s="18" t="s">
        <v>19</v>
      </c>
      <c r="AH21" s="24">
        <v>450000000</v>
      </c>
      <c r="AI21" s="24">
        <v>5000000000</v>
      </c>
      <c r="AJ21" s="24">
        <v>350000000</v>
      </c>
      <c r="AK21" s="24"/>
      <c r="AL21" s="24">
        <v>500000000</v>
      </c>
      <c r="AM21" s="24"/>
      <c r="AN21" s="17"/>
      <c r="AO21" s="17"/>
      <c r="AP21" s="14">
        <v>7</v>
      </c>
      <c r="AQ21" s="18" t="s">
        <v>19</v>
      </c>
      <c r="AR21" s="17">
        <v>400000000</v>
      </c>
      <c r="AS21" s="17"/>
      <c r="AT21" s="17">
        <v>350000000</v>
      </c>
      <c r="AU21" s="17">
        <v>500000000</v>
      </c>
      <c r="AV21" s="17"/>
      <c r="AW21" s="30">
        <f t="shared" si="1"/>
        <v>7550000007</v>
      </c>
      <c r="AX21" s="59">
        <f t="shared" si="2"/>
        <v>39037382714.889999</v>
      </c>
    </row>
    <row r="22" spans="1:50" s="7" customFormat="1" ht="18" customHeight="1">
      <c r="A22" s="14">
        <v>8</v>
      </c>
      <c r="B22" s="18" t="s">
        <v>20</v>
      </c>
      <c r="C22" s="1661"/>
      <c r="D22" s="12">
        <v>203523000</v>
      </c>
      <c r="E22" s="12">
        <v>287500000</v>
      </c>
      <c r="F22" s="13">
        <v>563223340.50999999</v>
      </c>
      <c r="G22" s="12">
        <v>188200000</v>
      </c>
      <c r="H22" s="22">
        <v>429250000</v>
      </c>
      <c r="I22" s="14">
        <v>8</v>
      </c>
      <c r="J22" s="18" t="s">
        <v>20</v>
      </c>
      <c r="K22" s="8">
        <v>300000000</v>
      </c>
      <c r="L22" s="8">
        <v>400000000</v>
      </c>
      <c r="M22" s="5"/>
      <c r="N22" s="8">
        <v>500000000</v>
      </c>
      <c r="O22" s="6"/>
      <c r="P22" s="8">
        <v>450000000</v>
      </c>
      <c r="Q22" s="12">
        <f t="shared" si="3"/>
        <v>1650000000</v>
      </c>
      <c r="R22" s="14">
        <v>8</v>
      </c>
      <c r="S22" s="18" t="s">
        <v>20</v>
      </c>
      <c r="T22" s="64">
        <v>160000000</v>
      </c>
      <c r="U22" s="65">
        <v>188895000</v>
      </c>
      <c r="V22" s="30">
        <v>254480000</v>
      </c>
      <c r="W22" s="30">
        <v>5066030000</v>
      </c>
      <c r="X22" s="66">
        <v>100000000</v>
      </c>
      <c r="Y22" s="30"/>
      <c r="Z22" s="30">
        <v>120000000</v>
      </c>
      <c r="AA22" s="67"/>
      <c r="AB22" s="30">
        <v>65000000</v>
      </c>
      <c r="AC22" s="30">
        <v>150000000</v>
      </c>
      <c r="AD22" s="30"/>
      <c r="AE22" s="30">
        <f t="shared" si="0"/>
        <v>6104405000</v>
      </c>
      <c r="AF22" s="14">
        <v>8</v>
      </c>
      <c r="AG22" s="18" t="s">
        <v>20</v>
      </c>
      <c r="AH22" s="24"/>
      <c r="AI22" s="24">
        <v>5500000000</v>
      </c>
      <c r="AJ22" s="24">
        <v>250000000</v>
      </c>
      <c r="AK22" s="24"/>
      <c r="AL22" s="24">
        <v>500000000</v>
      </c>
      <c r="AM22" s="24"/>
      <c r="AN22" s="17"/>
      <c r="AO22" s="17"/>
      <c r="AP22" s="14">
        <v>8</v>
      </c>
      <c r="AQ22" s="18" t="s">
        <v>20</v>
      </c>
      <c r="AR22" s="17">
        <v>400000000</v>
      </c>
      <c r="AS22" s="17"/>
      <c r="AT22" s="17"/>
      <c r="AU22" s="17"/>
      <c r="AV22" s="17"/>
      <c r="AW22" s="30">
        <f t="shared" si="1"/>
        <v>6650000008</v>
      </c>
      <c r="AX22" s="59">
        <f t="shared" si="2"/>
        <v>16076101348.51</v>
      </c>
    </row>
    <row r="23" spans="1:50" ht="18" customHeight="1">
      <c r="A23" s="14">
        <v>9</v>
      </c>
      <c r="B23" s="18" t="s">
        <v>21</v>
      </c>
      <c r="C23" s="1661"/>
      <c r="D23" s="12">
        <v>228098000</v>
      </c>
      <c r="E23" s="12">
        <v>287500000</v>
      </c>
      <c r="F23" s="13">
        <v>680840087.59000003</v>
      </c>
      <c r="G23" s="12">
        <v>204800000</v>
      </c>
      <c r="H23" s="22">
        <v>597800000</v>
      </c>
      <c r="I23" s="14">
        <v>9</v>
      </c>
      <c r="J23" s="18" t="s">
        <v>21</v>
      </c>
      <c r="K23" s="8">
        <v>300000000</v>
      </c>
      <c r="L23" s="8">
        <v>450000000</v>
      </c>
      <c r="M23" s="5"/>
      <c r="N23" s="8">
        <v>500000000</v>
      </c>
      <c r="O23" s="6"/>
      <c r="P23" s="8"/>
      <c r="Q23" s="12">
        <f t="shared" si="3"/>
        <v>1250000000</v>
      </c>
      <c r="R23" s="14">
        <v>9</v>
      </c>
      <c r="S23" s="18" t="s">
        <v>21</v>
      </c>
      <c r="T23" s="64">
        <v>160000000</v>
      </c>
      <c r="U23" s="65">
        <v>229495000</v>
      </c>
      <c r="V23" s="30">
        <v>384000000</v>
      </c>
      <c r="W23" s="30">
        <v>17842063000</v>
      </c>
      <c r="X23" s="66">
        <v>100000000</v>
      </c>
      <c r="Y23" s="30"/>
      <c r="Z23" s="30">
        <v>110000000</v>
      </c>
      <c r="AA23" s="67">
        <v>275635000</v>
      </c>
      <c r="AB23" s="30">
        <v>70000000</v>
      </c>
      <c r="AC23" s="30">
        <v>150000000</v>
      </c>
      <c r="AD23" s="30"/>
      <c r="AE23" s="30">
        <f t="shared" si="0"/>
        <v>19321193000</v>
      </c>
      <c r="AF23" s="14">
        <v>9</v>
      </c>
      <c r="AG23" s="18" t="s">
        <v>21</v>
      </c>
      <c r="AH23" s="24">
        <v>450000000</v>
      </c>
      <c r="AI23" s="24">
        <v>5000000000</v>
      </c>
      <c r="AJ23" s="24">
        <v>300000000</v>
      </c>
      <c r="AK23" s="24"/>
      <c r="AL23" s="24"/>
      <c r="AM23" s="24"/>
      <c r="AN23" s="17"/>
      <c r="AO23" s="17">
        <v>800000000</v>
      </c>
      <c r="AP23" s="14">
        <v>9</v>
      </c>
      <c r="AQ23" s="18" t="s">
        <v>21</v>
      </c>
      <c r="AR23" s="17">
        <v>400000000</v>
      </c>
      <c r="AS23" s="17"/>
      <c r="AT23" s="17"/>
      <c r="AU23" s="17"/>
      <c r="AV23" s="17"/>
      <c r="AW23" s="30">
        <f t="shared" si="1"/>
        <v>6950000009</v>
      </c>
      <c r="AX23" s="59">
        <f t="shared" si="2"/>
        <v>29520231096.59</v>
      </c>
    </row>
    <row r="24" spans="1:50" ht="18" customHeight="1">
      <c r="A24" s="14">
        <v>10</v>
      </c>
      <c r="B24" s="18" t="s">
        <v>22</v>
      </c>
      <c r="C24" s="1661"/>
      <c r="D24" s="12">
        <v>255204000</v>
      </c>
      <c r="E24" s="12">
        <v>325000000</v>
      </c>
      <c r="F24" s="13">
        <v>1140385015.54</v>
      </c>
      <c r="G24" s="12">
        <v>208561000</v>
      </c>
      <c r="H24" s="22">
        <v>665950000</v>
      </c>
      <c r="I24" s="14">
        <v>10</v>
      </c>
      <c r="J24" s="18" t="s">
        <v>22</v>
      </c>
      <c r="K24" s="8">
        <v>400000000</v>
      </c>
      <c r="L24" s="8">
        <v>600000000</v>
      </c>
      <c r="M24" s="5"/>
      <c r="N24" s="8">
        <v>500000000</v>
      </c>
      <c r="O24" s="6"/>
      <c r="P24" s="8">
        <v>270000000</v>
      </c>
      <c r="Q24" s="12">
        <f t="shared" si="3"/>
        <v>1770000000</v>
      </c>
      <c r="R24" s="14">
        <v>10</v>
      </c>
      <c r="S24" s="18" t="s">
        <v>22</v>
      </c>
      <c r="T24" s="64">
        <v>160000000</v>
      </c>
      <c r="U24" s="65">
        <v>169204000</v>
      </c>
      <c r="V24" s="30">
        <v>456410000</v>
      </c>
      <c r="W24" s="30">
        <v>28289338000</v>
      </c>
      <c r="X24" s="66">
        <v>100000000</v>
      </c>
      <c r="Y24" s="30"/>
      <c r="Z24" s="30">
        <v>165000000</v>
      </c>
      <c r="AA24" s="68">
        <v>350735000</v>
      </c>
      <c r="AB24" s="30">
        <v>70000000</v>
      </c>
      <c r="AC24" s="30">
        <v>150000000</v>
      </c>
      <c r="AD24" s="30"/>
      <c r="AE24" s="30">
        <f t="shared" si="0"/>
        <v>29910687000</v>
      </c>
      <c r="AF24" s="14">
        <v>10</v>
      </c>
      <c r="AG24" s="18" t="s">
        <v>22</v>
      </c>
      <c r="AH24" s="24"/>
      <c r="AI24" s="24">
        <v>5000000000</v>
      </c>
      <c r="AJ24" s="24">
        <v>300000000</v>
      </c>
      <c r="AK24" s="24"/>
      <c r="AL24" s="24"/>
      <c r="AM24" s="24"/>
      <c r="AN24" s="17"/>
      <c r="AO24" s="17"/>
      <c r="AP24" s="14">
        <v>10</v>
      </c>
      <c r="AQ24" s="18" t="s">
        <v>22</v>
      </c>
      <c r="AR24" s="17">
        <v>400000000</v>
      </c>
      <c r="AS24" s="17"/>
      <c r="AT24" s="17"/>
      <c r="AU24" s="17">
        <v>500000000</v>
      </c>
      <c r="AV24" s="17"/>
      <c r="AW24" s="30">
        <f t="shared" si="1"/>
        <v>6200000010</v>
      </c>
      <c r="AX24" s="59">
        <f t="shared" si="2"/>
        <v>40475787025.540001</v>
      </c>
    </row>
    <row r="25" spans="1:50" ht="18" customHeight="1">
      <c r="A25" s="14">
        <v>11</v>
      </c>
      <c r="B25" s="18" t="s">
        <v>23</v>
      </c>
      <c r="C25" s="1661"/>
      <c r="D25" s="12">
        <v>201455000</v>
      </c>
      <c r="E25" s="12">
        <v>325000000</v>
      </c>
      <c r="F25" s="13">
        <v>540211380.69000006</v>
      </c>
      <c r="G25" s="12">
        <v>174600000</v>
      </c>
      <c r="H25" s="22">
        <v>455800000</v>
      </c>
      <c r="I25" s="14">
        <v>11</v>
      </c>
      <c r="J25" s="18" t="s">
        <v>23</v>
      </c>
      <c r="K25" s="8">
        <v>300000000</v>
      </c>
      <c r="L25" s="8">
        <v>400000000</v>
      </c>
      <c r="M25" s="5"/>
      <c r="N25" s="8">
        <v>500000000</v>
      </c>
      <c r="O25" s="6"/>
      <c r="P25" s="8"/>
      <c r="Q25" s="12">
        <f t="shared" si="3"/>
        <v>1200000000</v>
      </c>
      <c r="R25" s="14">
        <v>11</v>
      </c>
      <c r="S25" s="18" t="s">
        <v>23</v>
      </c>
      <c r="T25" s="64">
        <v>160000000</v>
      </c>
      <c r="U25" s="65">
        <v>194225000</v>
      </c>
      <c r="V25" s="30">
        <v>293100000</v>
      </c>
      <c r="W25" s="30">
        <v>19006105000</v>
      </c>
      <c r="X25" s="66">
        <v>75000000</v>
      </c>
      <c r="Y25" s="30"/>
      <c r="Z25" s="30">
        <v>120000000</v>
      </c>
      <c r="AA25" s="67">
        <v>275635000</v>
      </c>
      <c r="AB25" s="30">
        <v>70000000</v>
      </c>
      <c r="AC25" s="30">
        <v>150000000</v>
      </c>
      <c r="AD25" s="30"/>
      <c r="AE25" s="30">
        <f t="shared" si="0"/>
        <v>20344065000</v>
      </c>
      <c r="AF25" s="14">
        <v>11</v>
      </c>
      <c r="AG25" s="18" t="s">
        <v>23</v>
      </c>
      <c r="AH25" s="24"/>
      <c r="AI25" s="24">
        <v>4500000000</v>
      </c>
      <c r="AJ25" s="24"/>
      <c r="AK25" s="24">
        <v>350000000</v>
      </c>
      <c r="AL25" s="24">
        <v>500000000</v>
      </c>
      <c r="AM25" s="24"/>
      <c r="AN25" s="17"/>
      <c r="AO25" s="17"/>
      <c r="AP25" s="14">
        <v>11</v>
      </c>
      <c r="AQ25" s="18" t="s">
        <v>23</v>
      </c>
      <c r="AR25" s="17"/>
      <c r="AS25" s="17"/>
      <c r="AT25" s="17"/>
      <c r="AU25" s="17">
        <v>500000000</v>
      </c>
      <c r="AV25" s="17"/>
      <c r="AW25" s="30">
        <f t="shared" si="1"/>
        <v>5850000011</v>
      </c>
      <c r="AX25" s="59">
        <f t="shared" si="2"/>
        <v>29091131391.689999</v>
      </c>
    </row>
    <row r="26" spans="1:50" s="7" customFormat="1" ht="18" customHeight="1">
      <c r="A26" s="14">
        <v>12</v>
      </c>
      <c r="B26" s="18" t="s">
        <v>24</v>
      </c>
      <c r="C26" s="1661"/>
      <c r="D26" s="12">
        <v>0</v>
      </c>
      <c r="E26" s="12">
        <v>0</v>
      </c>
      <c r="F26" s="13">
        <v>857214709.23000002</v>
      </c>
      <c r="G26" s="12">
        <v>0</v>
      </c>
      <c r="H26" s="22">
        <v>419200000</v>
      </c>
      <c r="I26" s="14">
        <v>12</v>
      </c>
      <c r="J26" s="18" t="s">
        <v>24</v>
      </c>
      <c r="K26" s="8">
        <v>0</v>
      </c>
      <c r="L26" s="8">
        <v>0</v>
      </c>
      <c r="M26" s="5"/>
      <c r="N26" s="8"/>
      <c r="O26" s="6"/>
      <c r="P26" s="8"/>
      <c r="Q26" s="12">
        <f t="shared" si="3"/>
        <v>0</v>
      </c>
      <c r="R26" s="14">
        <v>12</v>
      </c>
      <c r="S26" s="18" t="s">
        <v>24</v>
      </c>
      <c r="T26" s="64"/>
      <c r="U26" s="30"/>
      <c r="V26" s="31">
        <v>249540000</v>
      </c>
      <c r="W26" s="31"/>
      <c r="X26" s="30"/>
      <c r="Y26" s="30"/>
      <c r="Z26" s="30"/>
      <c r="AA26" s="68"/>
      <c r="AB26" s="30"/>
      <c r="AC26" s="30"/>
      <c r="AD26" s="30"/>
      <c r="AE26" s="30">
        <f t="shared" si="0"/>
        <v>249540000</v>
      </c>
      <c r="AF26" s="14">
        <v>12</v>
      </c>
      <c r="AG26" s="18" t="s">
        <v>24</v>
      </c>
      <c r="AH26" s="24"/>
      <c r="AI26" s="24">
        <v>4500000000</v>
      </c>
      <c r="AJ26" s="24"/>
      <c r="AK26" s="24"/>
      <c r="AL26" s="24"/>
      <c r="AM26" s="24"/>
      <c r="AN26" s="17"/>
      <c r="AO26" s="17"/>
      <c r="AP26" s="14">
        <v>12</v>
      </c>
      <c r="AQ26" s="18" t="s">
        <v>24</v>
      </c>
      <c r="AR26" s="17"/>
      <c r="AS26" s="17"/>
      <c r="AT26" s="17"/>
      <c r="AU26" s="17"/>
      <c r="AV26" s="17"/>
      <c r="AW26" s="30">
        <f t="shared" si="1"/>
        <v>4500000012</v>
      </c>
      <c r="AX26" s="59">
        <f t="shared" si="2"/>
        <v>6025954721.2299995</v>
      </c>
    </row>
    <row r="27" spans="1:50" ht="18" customHeight="1">
      <c r="A27" s="36">
        <v>13</v>
      </c>
      <c r="B27" s="18" t="s">
        <v>25</v>
      </c>
      <c r="C27" s="1661"/>
      <c r="D27" s="12">
        <v>418545000</v>
      </c>
      <c r="E27" s="12">
        <v>287500000</v>
      </c>
      <c r="F27" s="13">
        <v>1507024724.5</v>
      </c>
      <c r="G27" s="12">
        <v>241500000</v>
      </c>
      <c r="H27" s="22">
        <v>1121650000</v>
      </c>
      <c r="I27" s="36">
        <v>13</v>
      </c>
      <c r="J27" s="18" t="s">
        <v>25</v>
      </c>
      <c r="K27" s="8">
        <v>600000000</v>
      </c>
      <c r="L27" s="8">
        <v>650000000</v>
      </c>
      <c r="M27" s="5" t="s">
        <v>77</v>
      </c>
      <c r="N27" s="8">
        <v>600000000</v>
      </c>
      <c r="O27" s="6"/>
      <c r="P27" s="8"/>
      <c r="Q27" s="12">
        <f t="shared" si="3"/>
        <v>1850000000</v>
      </c>
      <c r="R27" s="36">
        <v>13</v>
      </c>
      <c r="S27" s="18" t="s">
        <v>25</v>
      </c>
      <c r="T27" s="64">
        <v>160000000</v>
      </c>
      <c r="U27" s="30">
        <v>196158000</v>
      </c>
      <c r="V27" s="30">
        <v>1020590000</v>
      </c>
      <c r="W27" s="30">
        <v>68276087000</v>
      </c>
      <c r="X27" s="66">
        <v>125000000</v>
      </c>
      <c r="Y27" s="30">
        <v>7523453000</v>
      </c>
      <c r="Z27" s="30">
        <v>350000000</v>
      </c>
      <c r="AA27" s="68">
        <v>350735000</v>
      </c>
      <c r="AB27" s="30">
        <v>85000000</v>
      </c>
      <c r="AC27" s="30">
        <v>150000000</v>
      </c>
      <c r="AD27" s="30">
        <f>SUM(AD28:AD34)</f>
        <v>89422584000</v>
      </c>
      <c r="AE27" s="30">
        <f t="shared" si="0"/>
        <v>167659607000</v>
      </c>
      <c r="AF27" s="14">
        <v>13</v>
      </c>
      <c r="AG27" s="18" t="s">
        <v>25</v>
      </c>
      <c r="AH27" s="24"/>
      <c r="AI27" s="24">
        <v>5000000000</v>
      </c>
      <c r="AJ27" s="24"/>
      <c r="AK27" s="24">
        <v>350000000</v>
      </c>
      <c r="AL27" s="24"/>
      <c r="AM27" s="24"/>
      <c r="AN27" s="17"/>
      <c r="AO27" s="17">
        <v>800000000</v>
      </c>
      <c r="AP27" s="14">
        <v>13</v>
      </c>
      <c r="AQ27" s="18" t="s">
        <v>25</v>
      </c>
      <c r="AR27" s="17"/>
      <c r="AS27" s="17"/>
      <c r="AT27" s="17">
        <v>300000000</v>
      </c>
      <c r="AU27" s="17"/>
      <c r="AV27" s="17"/>
      <c r="AW27" s="30">
        <f t="shared" si="1"/>
        <v>6450000013</v>
      </c>
      <c r="AX27" s="59">
        <f t="shared" si="2"/>
        <v>179535826737.5</v>
      </c>
    </row>
    <row r="28" spans="1:50" ht="18" hidden="1" customHeight="1">
      <c r="A28" s="37"/>
      <c r="B28" s="18" t="s">
        <v>133</v>
      </c>
      <c r="C28" s="1661"/>
      <c r="D28" s="12"/>
      <c r="E28" s="12"/>
      <c r="F28" s="13"/>
      <c r="G28" s="12"/>
      <c r="H28" s="22"/>
      <c r="I28" s="37"/>
      <c r="J28" s="18" t="s">
        <v>133</v>
      </c>
      <c r="K28" s="8"/>
      <c r="L28" s="8"/>
      <c r="M28" s="5"/>
      <c r="N28" s="8"/>
      <c r="O28" s="6"/>
      <c r="P28" s="8"/>
      <c r="Q28" s="12"/>
      <c r="R28" s="37"/>
      <c r="S28" s="18" t="s">
        <v>133</v>
      </c>
      <c r="T28" s="64"/>
      <c r="U28" s="30"/>
      <c r="V28" s="30"/>
      <c r="W28" s="30"/>
      <c r="X28" s="66"/>
      <c r="Y28" s="30"/>
      <c r="Z28" s="30"/>
      <c r="AA28" s="68"/>
      <c r="AB28" s="30"/>
      <c r="AC28" s="30"/>
      <c r="AD28" s="30">
        <v>18740813000</v>
      </c>
      <c r="AE28" s="30"/>
      <c r="AF28" s="14"/>
      <c r="AG28" s="18" t="s">
        <v>133</v>
      </c>
      <c r="AH28" s="24"/>
      <c r="AI28" s="24"/>
      <c r="AJ28" s="24"/>
      <c r="AK28" s="24"/>
      <c r="AL28" s="24"/>
      <c r="AM28" s="24"/>
      <c r="AN28" s="17"/>
      <c r="AO28" s="17"/>
      <c r="AP28" s="14"/>
      <c r="AQ28" s="18" t="s">
        <v>133</v>
      </c>
      <c r="AR28" s="17"/>
      <c r="AS28" s="17"/>
      <c r="AT28" s="17"/>
      <c r="AU28" s="17"/>
      <c r="AV28" s="17"/>
      <c r="AW28" s="30"/>
      <c r="AX28" s="59">
        <f t="shared" si="2"/>
        <v>0</v>
      </c>
    </row>
    <row r="29" spans="1:50" ht="18" hidden="1" customHeight="1">
      <c r="A29" s="37"/>
      <c r="B29" s="18" t="s">
        <v>134</v>
      </c>
      <c r="C29" s="1661"/>
      <c r="D29" s="12"/>
      <c r="E29" s="12"/>
      <c r="F29" s="13"/>
      <c r="G29" s="12"/>
      <c r="H29" s="22"/>
      <c r="I29" s="37"/>
      <c r="J29" s="18" t="s">
        <v>134</v>
      </c>
      <c r="K29" s="8"/>
      <c r="L29" s="8"/>
      <c r="M29" s="5"/>
      <c r="N29" s="8"/>
      <c r="O29" s="6"/>
      <c r="P29" s="8"/>
      <c r="Q29" s="12"/>
      <c r="R29" s="37"/>
      <c r="S29" s="18" t="s">
        <v>134</v>
      </c>
      <c r="T29" s="64"/>
      <c r="U29" s="30"/>
      <c r="V29" s="30"/>
      <c r="W29" s="30"/>
      <c r="X29" s="66"/>
      <c r="Y29" s="30"/>
      <c r="Z29" s="30"/>
      <c r="AA29" s="68"/>
      <c r="AB29" s="30"/>
      <c r="AC29" s="30"/>
      <c r="AD29" s="30">
        <v>10326854000</v>
      </c>
      <c r="AE29" s="30"/>
      <c r="AF29" s="14"/>
      <c r="AG29" s="18" t="s">
        <v>134</v>
      </c>
      <c r="AH29" s="24"/>
      <c r="AI29" s="24"/>
      <c r="AJ29" s="24"/>
      <c r="AK29" s="24"/>
      <c r="AL29" s="24"/>
      <c r="AM29" s="24"/>
      <c r="AN29" s="17"/>
      <c r="AO29" s="17"/>
      <c r="AP29" s="14"/>
      <c r="AQ29" s="18" t="s">
        <v>134</v>
      </c>
      <c r="AR29" s="17"/>
      <c r="AS29" s="17"/>
      <c r="AT29" s="17"/>
      <c r="AU29" s="17"/>
      <c r="AV29" s="17"/>
      <c r="AW29" s="30"/>
      <c r="AX29" s="59">
        <f t="shared" si="2"/>
        <v>0</v>
      </c>
    </row>
    <row r="30" spans="1:50" ht="18" hidden="1" customHeight="1">
      <c r="A30" s="37"/>
      <c r="B30" s="18" t="s">
        <v>135</v>
      </c>
      <c r="C30" s="1661"/>
      <c r="D30" s="12"/>
      <c r="E30" s="12"/>
      <c r="F30" s="13"/>
      <c r="G30" s="12"/>
      <c r="H30" s="22"/>
      <c r="I30" s="37"/>
      <c r="J30" s="18" t="s">
        <v>135</v>
      </c>
      <c r="K30" s="8"/>
      <c r="L30" s="8"/>
      <c r="M30" s="5"/>
      <c r="N30" s="8"/>
      <c r="O30" s="6"/>
      <c r="P30" s="8"/>
      <c r="Q30" s="12"/>
      <c r="R30" s="37"/>
      <c r="S30" s="18" t="s">
        <v>135</v>
      </c>
      <c r="T30" s="64"/>
      <c r="U30" s="30"/>
      <c r="V30" s="30"/>
      <c r="W30" s="30"/>
      <c r="X30" s="66"/>
      <c r="Y30" s="30"/>
      <c r="Z30" s="30"/>
      <c r="AA30" s="68"/>
      <c r="AB30" s="30"/>
      <c r="AC30" s="30"/>
      <c r="AD30" s="30">
        <v>18935846000</v>
      </c>
      <c r="AE30" s="30"/>
      <c r="AF30" s="14"/>
      <c r="AG30" s="18" t="s">
        <v>135</v>
      </c>
      <c r="AH30" s="24"/>
      <c r="AI30" s="24"/>
      <c r="AJ30" s="24"/>
      <c r="AK30" s="24"/>
      <c r="AL30" s="24"/>
      <c r="AM30" s="24"/>
      <c r="AN30" s="17"/>
      <c r="AO30" s="17"/>
      <c r="AP30" s="14"/>
      <c r="AQ30" s="18" t="s">
        <v>135</v>
      </c>
      <c r="AR30" s="17"/>
      <c r="AS30" s="17"/>
      <c r="AT30" s="17"/>
      <c r="AU30" s="17"/>
      <c r="AV30" s="17"/>
      <c r="AW30" s="30"/>
      <c r="AX30" s="59">
        <f t="shared" si="2"/>
        <v>0</v>
      </c>
    </row>
    <row r="31" spans="1:50" ht="18" hidden="1" customHeight="1">
      <c r="A31" s="37"/>
      <c r="B31" s="18" t="s">
        <v>136</v>
      </c>
      <c r="C31" s="1661"/>
      <c r="D31" s="12"/>
      <c r="E31" s="12"/>
      <c r="F31" s="13"/>
      <c r="G31" s="12"/>
      <c r="H31" s="22"/>
      <c r="I31" s="37"/>
      <c r="J31" s="18" t="s">
        <v>136</v>
      </c>
      <c r="K31" s="8"/>
      <c r="L31" s="8"/>
      <c r="M31" s="5"/>
      <c r="N31" s="8"/>
      <c r="O31" s="6"/>
      <c r="P31" s="8"/>
      <c r="Q31" s="12"/>
      <c r="R31" s="37"/>
      <c r="S31" s="18" t="s">
        <v>136</v>
      </c>
      <c r="T31" s="64"/>
      <c r="U31" s="30"/>
      <c r="V31" s="30"/>
      <c r="W31" s="30"/>
      <c r="X31" s="66"/>
      <c r="Y31" s="30"/>
      <c r="Z31" s="30"/>
      <c r="AA31" s="68"/>
      <c r="AB31" s="30"/>
      <c r="AC31" s="30"/>
      <c r="AD31" s="30">
        <v>15362950000</v>
      </c>
      <c r="AE31" s="30"/>
      <c r="AF31" s="14"/>
      <c r="AG31" s="18" t="s">
        <v>136</v>
      </c>
      <c r="AH31" s="24"/>
      <c r="AI31" s="24"/>
      <c r="AJ31" s="24"/>
      <c r="AK31" s="24"/>
      <c r="AL31" s="24"/>
      <c r="AM31" s="24"/>
      <c r="AN31" s="17"/>
      <c r="AO31" s="17"/>
      <c r="AP31" s="14"/>
      <c r="AQ31" s="18" t="s">
        <v>136</v>
      </c>
      <c r="AR31" s="17"/>
      <c r="AS31" s="17"/>
      <c r="AT31" s="17"/>
      <c r="AU31" s="17"/>
      <c r="AV31" s="17"/>
      <c r="AW31" s="30"/>
      <c r="AX31" s="59">
        <f t="shared" si="2"/>
        <v>0</v>
      </c>
    </row>
    <row r="32" spans="1:50" ht="18" hidden="1" customHeight="1">
      <c r="A32" s="37"/>
      <c r="B32" s="18" t="s">
        <v>137</v>
      </c>
      <c r="C32" s="1661"/>
      <c r="D32" s="12"/>
      <c r="E32" s="12"/>
      <c r="F32" s="13"/>
      <c r="G32" s="12"/>
      <c r="H32" s="22"/>
      <c r="I32" s="37"/>
      <c r="J32" s="18" t="s">
        <v>137</v>
      </c>
      <c r="K32" s="8"/>
      <c r="L32" s="8"/>
      <c r="M32" s="5"/>
      <c r="N32" s="8"/>
      <c r="O32" s="6"/>
      <c r="P32" s="8"/>
      <c r="Q32" s="12"/>
      <c r="R32" s="37"/>
      <c r="S32" s="18" t="s">
        <v>137</v>
      </c>
      <c r="T32" s="64"/>
      <c r="U32" s="30"/>
      <c r="V32" s="30"/>
      <c r="W32" s="30"/>
      <c r="X32" s="66"/>
      <c r="Y32" s="30"/>
      <c r="Z32" s="30"/>
      <c r="AA32" s="68"/>
      <c r="AB32" s="30"/>
      <c r="AC32" s="30"/>
      <c r="AD32" s="30">
        <v>3008309000</v>
      </c>
      <c r="AE32" s="30"/>
      <c r="AF32" s="14"/>
      <c r="AG32" s="18" t="s">
        <v>137</v>
      </c>
      <c r="AH32" s="24"/>
      <c r="AI32" s="24"/>
      <c r="AJ32" s="24"/>
      <c r="AK32" s="24"/>
      <c r="AL32" s="24"/>
      <c r="AM32" s="24"/>
      <c r="AN32" s="17"/>
      <c r="AO32" s="17"/>
      <c r="AP32" s="14"/>
      <c r="AQ32" s="18" t="s">
        <v>137</v>
      </c>
      <c r="AR32" s="17"/>
      <c r="AS32" s="17"/>
      <c r="AT32" s="17"/>
      <c r="AU32" s="17"/>
      <c r="AV32" s="17"/>
      <c r="AW32" s="30"/>
      <c r="AX32" s="59">
        <f t="shared" si="2"/>
        <v>0</v>
      </c>
    </row>
    <row r="33" spans="1:50" ht="18" hidden="1" customHeight="1">
      <c r="A33" s="37"/>
      <c r="B33" s="18" t="s">
        <v>138</v>
      </c>
      <c r="C33" s="1661"/>
      <c r="D33" s="12"/>
      <c r="E33" s="12"/>
      <c r="F33" s="13"/>
      <c r="G33" s="12"/>
      <c r="H33" s="22"/>
      <c r="I33" s="37"/>
      <c r="J33" s="18" t="s">
        <v>138</v>
      </c>
      <c r="K33" s="8"/>
      <c r="L33" s="8"/>
      <c r="M33" s="5"/>
      <c r="N33" s="8"/>
      <c r="O33" s="6"/>
      <c r="P33" s="8"/>
      <c r="Q33" s="12"/>
      <c r="R33" s="37"/>
      <c r="S33" s="18" t="s">
        <v>138</v>
      </c>
      <c r="T33" s="64"/>
      <c r="U33" s="30"/>
      <c r="V33" s="30"/>
      <c r="W33" s="30"/>
      <c r="X33" s="66"/>
      <c r="Y33" s="30"/>
      <c r="Z33" s="30"/>
      <c r="AA33" s="68"/>
      <c r="AB33" s="30"/>
      <c r="AC33" s="30"/>
      <c r="AD33" s="30">
        <v>8557547000</v>
      </c>
      <c r="AE33" s="30"/>
      <c r="AF33" s="14"/>
      <c r="AG33" s="18" t="s">
        <v>138</v>
      </c>
      <c r="AH33" s="24"/>
      <c r="AI33" s="24"/>
      <c r="AJ33" s="24"/>
      <c r="AK33" s="24"/>
      <c r="AL33" s="24"/>
      <c r="AM33" s="24"/>
      <c r="AN33" s="17"/>
      <c r="AO33" s="17"/>
      <c r="AP33" s="14"/>
      <c r="AQ33" s="18" t="s">
        <v>138</v>
      </c>
      <c r="AR33" s="17"/>
      <c r="AS33" s="17"/>
      <c r="AT33" s="17"/>
      <c r="AU33" s="17"/>
      <c r="AV33" s="17"/>
      <c r="AW33" s="30"/>
      <c r="AX33" s="59">
        <f t="shared" si="2"/>
        <v>0</v>
      </c>
    </row>
    <row r="34" spans="1:50" ht="18" hidden="1" customHeight="1">
      <c r="A34" s="38"/>
      <c r="B34" s="18" t="s">
        <v>139</v>
      </c>
      <c r="C34" s="1661"/>
      <c r="D34" s="12"/>
      <c r="E34" s="12"/>
      <c r="F34" s="13"/>
      <c r="G34" s="12"/>
      <c r="H34" s="22"/>
      <c r="I34" s="38"/>
      <c r="J34" s="18" t="s">
        <v>139</v>
      </c>
      <c r="K34" s="8"/>
      <c r="L34" s="8"/>
      <c r="M34" s="5"/>
      <c r="N34" s="8"/>
      <c r="O34" s="6"/>
      <c r="P34" s="8"/>
      <c r="Q34" s="12"/>
      <c r="R34" s="38"/>
      <c r="S34" s="18" t="s">
        <v>139</v>
      </c>
      <c r="T34" s="64"/>
      <c r="U34" s="30"/>
      <c r="V34" s="30"/>
      <c r="W34" s="30"/>
      <c r="X34" s="66"/>
      <c r="Y34" s="30"/>
      <c r="Z34" s="30"/>
      <c r="AA34" s="68"/>
      <c r="AB34" s="30"/>
      <c r="AC34" s="30"/>
      <c r="AD34" s="30">
        <v>14490265000</v>
      </c>
      <c r="AE34" s="30"/>
      <c r="AF34" s="14"/>
      <c r="AG34" s="18" t="s">
        <v>139</v>
      </c>
      <c r="AH34" s="24"/>
      <c r="AI34" s="24"/>
      <c r="AJ34" s="24"/>
      <c r="AK34" s="24"/>
      <c r="AL34" s="24"/>
      <c r="AM34" s="24"/>
      <c r="AN34" s="17"/>
      <c r="AO34" s="17"/>
      <c r="AP34" s="14"/>
      <c r="AQ34" s="18" t="s">
        <v>139</v>
      </c>
      <c r="AR34" s="17"/>
      <c r="AS34" s="17"/>
      <c r="AT34" s="17"/>
      <c r="AU34" s="17"/>
      <c r="AV34" s="17"/>
      <c r="AW34" s="30"/>
      <c r="AX34" s="59">
        <f t="shared" si="2"/>
        <v>0</v>
      </c>
    </row>
    <row r="35" spans="1:50" s="46" customFormat="1" ht="18" customHeight="1">
      <c r="A35" s="14">
        <v>14</v>
      </c>
      <c r="B35" s="18" t="s">
        <v>26</v>
      </c>
      <c r="C35" s="1661"/>
      <c r="D35" s="12">
        <v>504877000</v>
      </c>
      <c r="E35" s="12">
        <v>287500000</v>
      </c>
      <c r="F35" s="13">
        <v>1981217497.7</v>
      </c>
      <c r="G35" s="12">
        <v>235180000</v>
      </c>
      <c r="H35" s="22">
        <v>1247700000</v>
      </c>
      <c r="I35" s="14">
        <v>14</v>
      </c>
      <c r="J35" s="18" t="s">
        <v>26</v>
      </c>
      <c r="K35" s="8">
        <v>600000000</v>
      </c>
      <c r="L35" s="8">
        <v>750000000</v>
      </c>
      <c r="M35" s="5" t="s">
        <v>77</v>
      </c>
      <c r="N35" s="8">
        <v>500000000</v>
      </c>
      <c r="O35" s="6">
        <v>1340658000</v>
      </c>
      <c r="P35" s="8">
        <v>300000000</v>
      </c>
      <c r="Q35" s="12">
        <f>SUM(K35:P35)</f>
        <v>3490658000</v>
      </c>
      <c r="R35" s="14">
        <v>14</v>
      </c>
      <c r="S35" s="18" t="s">
        <v>26</v>
      </c>
      <c r="T35" s="64">
        <v>160000000</v>
      </c>
      <c r="U35" s="30">
        <v>195075000</v>
      </c>
      <c r="V35" s="30">
        <v>1392360000</v>
      </c>
      <c r="W35" s="30">
        <v>71744393000</v>
      </c>
      <c r="X35" s="66">
        <v>125000000</v>
      </c>
      <c r="Y35" s="30"/>
      <c r="Z35" s="30">
        <v>450000000</v>
      </c>
      <c r="AA35" s="68">
        <v>350735000</v>
      </c>
      <c r="AB35" s="30">
        <v>90000000</v>
      </c>
      <c r="AC35" s="30">
        <v>150000000</v>
      </c>
      <c r="AD35" s="30"/>
      <c r="AE35" s="30">
        <f t="shared" si="0"/>
        <v>74657563000</v>
      </c>
      <c r="AF35" s="14">
        <v>14</v>
      </c>
      <c r="AG35" s="18" t="s">
        <v>26</v>
      </c>
      <c r="AH35" s="24"/>
      <c r="AI35" s="24">
        <v>5000000000</v>
      </c>
      <c r="AJ35" s="24"/>
      <c r="AK35" s="24">
        <v>350000000</v>
      </c>
      <c r="AL35" s="24">
        <v>500000000</v>
      </c>
      <c r="AM35" s="24"/>
      <c r="AN35" s="17"/>
      <c r="AO35" s="17">
        <v>800000000</v>
      </c>
      <c r="AP35" s="14">
        <v>14</v>
      </c>
      <c r="AQ35" s="18" t="s">
        <v>26</v>
      </c>
      <c r="AR35" s="17">
        <v>400000000</v>
      </c>
      <c r="AS35" s="17"/>
      <c r="AT35" s="17">
        <v>300000000</v>
      </c>
      <c r="AU35" s="17"/>
      <c r="AV35" s="17"/>
      <c r="AW35" s="30">
        <f t="shared" si="1"/>
        <v>7350000014</v>
      </c>
      <c r="AX35" s="59">
        <f t="shared" si="2"/>
        <v>89754695511.699997</v>
      </c>
    </row>
    <row r="36" spans="1:50" s="7" customFormat="1" ht="18" customHeight="1">
      <c r="A36" s="38">
        <v>15</v>
      </c>
      <c r="B36" s="39" t="s">
        <v>27</v>
      </c>
      <c r="C36" s="1661"/>
      <c r="D36" s="35">
        <v>200650000</v>
      </c>
      <c r="E36" s="35">
        <v>287500000</v>
      </c>
      <c r="F36" s="40">
        <v>398775096.23000002</v>
      </c>
      <c r="G36" s="35">
        <v>198000000</v>
      </c>
      <c r="H36" s="22">
        <v>448185000</v>
      </c>
      <c r="I36" s="38">
        <v>15</v>
      </c>
      <c r="J36" s="39" t="s">
        <v>27</v>
      </c>
      <c r="K36" s="69">
        <v>300000000</v>
      </c>
      <c r="L36" s="69">
        <v>1000000000</v>
      </c>
      <c r="M36" s="41" t="s">
        <v>77</v>
      </c>
      <c r="N36" s="69">
        <v>500000000</v>
      </c>
      <c r="O36" s="42"/>
      <c r="P36" s="69"/>
      <c r="Q36" s="35">
        <f>SUM(K36:P36)</f>
        <v>1800000000</v>
      </c>
      <c r="R36" s="38">
        <v>15</v>
      </c>
      <c r="S36" s="39" t="s">
        <v>27</v>
      </c>
      <c r="T36" s="70">
        <v>160000000</v>
      </c>
      <c r="U36" s="43">
        <v>218695000</v>
      </c>
      <c r="V36" s="43">
        <v>222530000</v>
      </c>
      <c r="W36" s="43">
        <v>8172545000</v>
      </c>
      <c r="X36" s="71">
        <v>75000000</v>
      </c>
      <c r="Y36" s="43"/>
      <c r="Z36" s="43">
        <v>120000000</v>
      </c>
      <c r="AA36" s="72"/>
      <c r="AB36" s="43">
        <v>70000000</v>
      </c>
      <c r="AC36" s="43">
        <v>150000000</v>
      </c>
      <c r="AD36" s="43"/>
      <c r="AE36" s="43">
        <f t="shared" si="0"/>
        <v>9188770000</v>
      </c>
      <c r="AF36" s="38">
        <v>15</v>
      </c>
      <c r="AG36" s="39" t="s">
        <v>27</v>
      </c>
      <c r="AH36" s="44"/>
      <c r="AI36" s="44">
        <v>4500000000</v>
      </c>
      <c r="AJ36" s="44"/>
      <c r="AK36" s="44">
        <v>300000000</v>
      </c>
      <c r="AL36" s="44">
        <v>500000000</v>
      </c>
      <c r="AM36" s="44"/>
      <c r="AN36" s="45"/>
      <c r="AO36" s="45">
        <v>800000000</v>
      </c>
      <c r="AP36" s="38">
        <v>15</v>
      </c>
      <c r="AQ36" s="39" t="s">
        <v>27</v>
      </c>
      <c r="AR36" s="45">
        <v>400000000</v>
      </c>
      <c r="AS36" s="45"/>
      <c r="AT36" s="45">
        <v>250000000</v>
      </c>
      <c r="AU36" s="45"/>
      <c r="AV36" s="45"/>
      <c r="AW36" s="43">
        <f t="shared" si="1"/>
        <v>6750000015</v>
      </c>
      <c r="AX36" s="59">
        <f t="shared" si="2"/>
        <v>19271880111.23</v>
      </c>
    </row>
    <row r="37" spans="1:50" s="7" customFormat="1" ht="18" customHeight="1">
      <c r="A37" s="36">
        <v>16</v>
      </c>
      <c r="B37" s="18" t="s">
        <v>28</v>
      </c>
      <c r="C37" s="1661"/>
      <c r="D37" s="12">
        <v>562547000</v>
      </c>
      <c r="E37" s="12">
        <v>325000000</v>
      </c>
      <c r="F37" s="13">
        <v>1965253517.8900001</v>
      </c>
      <c r="G37" s="12">
        <v>279600000</v>
      </c>
      <c r="H37" s="22">
        <v>1283100000</v>
      </c>
      <c r="I37" s="36">
        <v>16</v>
      </c>
      <c r="J37" s="18" t="s">
        <v>28</v>
      </c>
      <c r="K37" s="8">
        <v>700000000</v>
      </c>
      <c r="L37" s="8">
        <v>800000000</v>
      </c>
      <c r="M37" s="5" t="s">
        <v>77</v>
      </c>
      <c r="N37" s="8">
        <v>500000000</v>
      </c>
      <c r="O37" s="6">
        <v>1375500000</v>
      </c>
      <c r="P37" s="8">
        <v>300000000</v>
      </c>
      <c r="Q37" s="12">
        <f>SUM(K37:P37)</f>
        <v>3675500000</v>
      </c>
      <c r="R37" s="36">
        <v>16</v>
      </c>
      <c r="S37" s="18" t="s">
        <v>28</v>
      </c>
      <c r="T37" s="64">
        <v>160000000</v>
      </c>
      <c r="U37" s="30"/>
      <c r="V37" s="30">
        <v>1435200000</v>
      </c>
      <c r="W37" s="30">
        <v>82849924000</v>
      </c>
      <c r="X37" s="66">
        <v>125000000</v>
      </c>
      <c r="Y37" s="30">
        <v>4874597000</v>
      </c>
      <c r="Z37" s="30">
        <v>450000000</v>
      </c>
      <c r="AA37" s="68">
        <v>350735000</v>
      </c>
      <c r="AB37" s="30">
        <v>90000000</v>
      </c>
      <c r="AC37" s="30">
        <v>150000000</v>
      </c>
      <c r="AD37" s="30">
        <f>SUM(AD38:AD42)</f>
        <v>41868815000</v>
      </c>
      <c r="AE37" s="30">
        <f t="shared" si="0"/>
        <v>132354271000</v>
      </c>
      <c r="AF37" s="14">
        <v>16</v>
      </c>
      <c r="AG37" s="18" t="s">
        <v>28</v>
      </c>
      <c r="AH37" s="24"/>
      <c r="AI37" s="24">
        <v>5000000000</v>
      </c>
      <c r="AJ37" s="24"/>
      <c r="AK37" s="24">
        <v>350000000</v>
      </c>
      <c r="AL37" s="24"/>
      <c r="AM37" s="24"/>
      <c r="AN37" s="17">
        <v>350000000</v>
      </c>
      <c r="AO37" s="17"/>
      <c r="AP37" s="14">
        <v>16</v>
      </c>
      <c r="AQ37" s="18" t="s">
        <v>28</v>
      </c>
      <c r="AR37" s="17"/>
      <c r="AS37" s="17"/>
      <c r="AT37" s="17">
        <v>300000000</v>
      </c>
      <c r="AU37" s="17"/>
      <c r="AV37" s="17"/>
      <c r="AW37" s="30">
        <f t="shared" si="1"/>
        <v>6000000016</v>
      </c>
      <c r="AX37" s="59">
        <f t="shared" si="2"/>
        <v>146445271533.89001</v>
      </c>
    </row>
    <row r="38" spans="1:50" s="7" customFormat="1" ht="18" hidden="1" customHeight="1">
      <c r="A38" s="37"/>
      <c r="B38" s="18" t="s">
        <v>140</v>
      </c>
      <c r="C38" s="1661"/>
      <c r="D38" s="12"/>
      <c r="E38" s="12"/>
      <c r="F38" s="13"/>
      <c r="G38" s="12"/>
      <c r="H38" s="22"/>
      <c r="I38" s="37"/>
      <c r="J38" s="18" t="s">
        <v>140</v>
      </c>
      <c r="K38" s="8"/>
      <c r="L38" s="8"/>
      <c r="M38" s="5"/>
      <c r="N38" s="8"/>
      <c r="O38" s="6"/>
      <c r="P38" s="8"/>
      <c r="Q38" s="12"/>
      <c r="R38" s="37"/>
      <c r="S38" s="18" t="s">
        <v>140</v>
      </c>
      <c r="T38" s="64"/>
      <c r="U38" s="30"/>
      <c r="V38" s="30"/>
      <c r="W38" s="30"/>
      <c r="X38" s="66"/>
      <c r="Y38" s="30"/>
      <c r="Z38" s="30"/>
      <c r="AA38" s="68"/>
      <c r="AB38" s="30"/>
      <c r="AC38" s="30"/>
      <c r="AD38" s="33">
        <v>6499839000</v>
      </c>
      <c r="AE38" s="30"/>
      <c r="AF38" s="14"/>
      <c r="AG38" s="18" t="s">
        <v>140</v>
      </c>
      <c r="AH38" s="24"/>
      <c r="AI38" s="24"/>
      <c r="AJ38" s="24"/>
      <c r="AK38" s="24"/>
      <c r="AL38" s="24"/>
      <c r="AM38" s="24"/>
      <c r="AN38" s="17"/>
      <c r="AO38" s="17"/>
      <c r="AP38" s="14"/>
      <c r="AQ38" s="18" t="s">
        <v>140</v>
      </c>
      <c r="AR38" s="17"/>
      <c r="AS38" s="17"/>
      <c r="AT38" s="17"/>
      <c r="AU38" s="17"/>
      <c r="AV38" s="17"/>
      <c r="AW38" s="30"/>
      <c r="AX38" s="59">
        <f t="shared" si="2"/>
        <v>0</v>
      </c>
    </row>
    <row r="39" spans="1:50" s="7" customFormat="1" ht="18" hidden="1" customHeight="1">
      <c r="A39" s="37"/>
      <c r="B39" s="18" t="s">
        <v>141</v>
      </c>
      <c r="C39" s="1661"/>
      <c r="D39" s="12"/>
      <c r="E39" s="12"/>
      <c r="F39" s="13"/>
      <c r="G39" s="12"/>
      <c r="H39" s="22"/>
      <c r="I39" s="37"/>
      <c r="J39" s="18" t="s">
        <v>141</v>
      </c>
      <c r="K39" s="8"/>
      <c r="L39" s="8"/>
      <c r="M39" s="5"/>
      <c r="N39" s="8"/>
      <c r="O39" s="6"/>
      <c r="P39" s="8"/>
      <c r="Q39" s="12"/>
      <c r="R39" s="37"/>
      <c r="S39" s="18" t="s">
        <v>141</v>
      </c>
      <c r="T39" s="64"/>
      <c r="U39" s="30"/>
      <c r="V39" s="30"/>
      <c r="W39" s="30"/>
      <c r="X39" s="66"/>
      <c r="Y39" s="30"/>
      <c r="Z39" s="30"/>
      <c r="AA39" s="68"/>
      <c r="AB39" s="30"/>
      <c r="AC39" s="30"/>
      <c r="AD39" s="33">
        <v>7151249000</v>
      </c>
      <c r="AE39" s="30"/>
      <c r="AF39" s="14"/>
      <c r="AG39" s="18" t="s">
        <v>141</v>
      </c>
      <c r="AH39" s="24"/>
      <c r="AI39" s="24"/>
      <c r="AJ39" s="24"/>
      <c r="AK39" s="24"/>
      <c r="AL39" s="24"/>
      <c r="AM39" s="24"/>
      <c r="AN39" s="17"/>
      <c r="AO39" s="17"/>
      <c r="AP39" s="14"/>
      <c r="AQ39" s="18" t="s">
        <v>141</v>
      </c>
      <c r="AR39" s="17"/>
      <c r="AS39" s="17"/>
      <c r="AT39" s="17"/>
      <c r="AU39" s="17"/>
      <c r="AV39" s="17"/>
      <c r="AW39" s="30"/>
      <c r="AX39" s="59">
        <f t="shared" si="2"/>
        <v>0</v>
      </c>
    </row>
    <row r="40" spans="1:50" s="7" customFormat="1" ht="18" hidden="1" customHeight="1">
      <c r="A40" s="37"/>
      <c r="B40" s="18" t="s">
        <v>142</v>
      </c>
      <c r="C40" s="1661"/>
      <c r="D40" s="12"/>
      <c r="E40" s="12"/>
      <c r="F40" s="13"/>
      <c r="G40" s="12"/>
      <c r="H40" s="22"/>
      <c r="I40" s="37"/>
      <c r="J40" s="18" t="s">
        <v>142</v>
      </c>
      <c r="K40" s="8"/>
      <c r="L40" s="8"/>
      <c r="M40" s="5"/>
      <c r="N40" s="8"/>
      <c r="O40" s="6"/>
      <c r="P40" s="8"/>
      <c r="Q40" s="12"/>
      <c r="R40" s="37"/>
      <c r="S40" s="18" t="s">
        <v>142</v>
      </c>
      <c r="T40" s="64"/>
      <c r="U40" s="30"/>
      <c r="V40" s="30"/>
      <c r="W40" s="30"/>
      <c r="X40" s="66"/>
      <c r="Y40" s="30"/>
      <c r="Z40" s="30"/>
      <c r="AA40" s="68"/>
      <c r="AB40" s="30"/>
      <c r="AC40" s="30"/>
      <c r="AD40" s="33">
        <v>7839569000</v>
      </c>
      <c r="AE40" s="30"/>
      <c r="AF40" s="14"/>
      <c r="AG40" s="18" t="s">
        <v>142</v>
      </c>
      <c r="AH40" s="24"/>
      <c r="AI40" s="24"/>
      <c r="AJ40" s="24"/>
      <c r="AK40" s="24"/>
      <c r="AL40" s="24"/>
      <c r="AM40" s="24"/>
      <c r="AN40" s="17"/>
      <c r="AO40" s="17"/>
      <c r="AP40" s="14"/>
      <c r="AQ40" s="18" t="s">
        <v>142</v>
      </c>
      <c r="AR40" s="17"/>
      <c r="AS40" s="17"/>
      <c r="AT40" s="17"/>
      <c r="AU40" s="17"/>
      <c r="AV40" s="17"/>
      <c r="AW40" s="30"/>
      <c r="AX40" s="59">
        <f t="shared" si="2"/>
        <v>0</v>
      </c>
    </row>
    <row r="41" spans="1:50" s="7" customFormat="1" ht="18" hidden="1" customHeight="1">
      <c r="A41" s="37"/>
      <c r="B41" s="18" t="s">
        <v>143</v>
      </c>
      <c r="C41" s="1661"/>
      <c r="D41" s="12"/>
      <c r="E41" s="12"/>
      <c r="F41" s="13"/>
      <c r="G41" s="12"/>
      <c r="H41" s="22"/>
      <c r="I41" s="37"/>
      <c r="J41" s="18" t="s">
        <v>143</v>
      </c>
      <c r="K41" s="8"/>
      <c r="L41" s="8"/>
      <c r="M41" s="5"/>
      <c r="N41" s="8"/>
      <c r="O41" s="6"/>
      <c r="P41" s="8"/>
      <c r="Q41" s="12"/>
      <c r="R41" s="37"/>
      <c r="S41" s="18" t="s">
        <v>143</v>
      </c>
      <c r="T41" s="64"/>
      <c r="U41" s="30"/>
      <c r="V41" s="30"/>
      <c r="W41" s="30"/>
      <c r="X41" s="66"/>
      <c r="Y41" s="30"/>
      <c r="Z41" s="30"/>
      <c r="AA41" s="68"/>
      <c r="AB41" s="30"/>
      <c r="AC41" s="30"/>
      <c r="AD41" s="33">
        <v>11208265000</v>
      </c>
      <c r="AE41" s="30"/>
      <c r="AF41" s="14"/>
      <c r="AG41" s="18" t="s">
        <v>143</v>
      </c>
      <c r="AH41" s="24"/>
      <c r="AI41" s="24"/>
      <c r="AJ41" s="24"/>
      <c r="AK41" s="24"/>
      <c r="AL41" s="24"/>
      <c r="AM41" s="24"/>
      <c r="AN41" s="17"/>
      <c r="AO41" s="17"/>
      <c r="AP41" s="14"/>
      <c r="AQ41" s="18" t="s">
        <v>143</v>
      </c>
      <c r="AR41" s="17"/>
      <c r="AS41" s="17"/>
      <c r="AT41" s="17"/>
      <c r="AU41" s="17"/>
      <c r="AV41" s="17"/>
      <c r="AW41" s="30"/>
      <c r="AX41" s="59">
        <f t="shared" si="2"/>
        <v>0</v>
      </c>
    </row>
    <row r="42" spans="1:50" s="7" customFormat="1" ht="18" hidden="1" customHeight="1">
      <c r="A42" s="38"/>
      <c r="B42" s="18" t="s">
        <v>144</v>
      </c>
      <c r="C42" s="1661"/>
      <c r="D42" s="12"/>
      <c r="E42" s="12"/>
      <c r="F42" s="13"/>
      <c r="G42" s="12"/>
      <c r="H42" s="22"/>
      <c r="I42" s="38"/>
      <c r="J42" s="18" t="s">
        <v>144</v>
      </c>
      <c r="K42" s="8"/>
      <c r="L42" s="8"/>
      <c r="M42" s="5"/>
      <c r="N42" s="8"/>
      <c r="O42" s="6"/>
      <c r="P42" s="8"/>
      <c r="Q42" s="12"/>
      <c r="R42" s="38"/>
      <c r="S42" s="18" t="s">
        <v>144</v>
      </c>
      <c r="T42" s="64"/>
      <c r="U42" s="30"/>
      <c r="V42" s="30"/>
      <c r="W42" s="30"/>
      <c r="X42" s="66"/>
      <c r="Y42" s="30"/>
      <c r="Z42" s="30"/>
      <c r="AA42" s="68"/>
      <c r="AB42" s="30"/>
      <c r="AC42" s="30"/>
      <c r="AD42" s="33">
        <v>9169893000</v>
      </c>
      <c r="AE42" s="30"/>
      <c r="AF42" s="14"/>
      <c r="AG42" s="18" t="s">
        <v>144</v>
      </c>
      <c r="AH42" s="24"/>
      <c r="AI42" s="24"/>
      <c r="AJ42" s="24"/>
      <c r="AK42" s="24"/>
      <c r="AL42" s="24"/>
      <c r="AM42" s="24"/>
      <c r="AN42" s="17"/>
      <c r="AO42" s="17"/>
      <c r="AP42" s="14"/>
      <c r="AQ42" s="18" t="s">
        <v>144</v>
      </c>
      <c r="AR42" s="17"/>
      <c r="AS42" s="17"/>
      <c r="AT42" s="17"/>
      <c r="AU42" s="17"/>
      <c r="AV42" s="17"/>
      <c r="AW42" s="30"/>
      <c r="AX42" s="59">
        <f t="shared" si="2"/>
        <v>0</v>
      </c>
    </row>
    <row r="43" spans="1:50" s="7" customFormat="1" ht="18" customHeight="1">
      <c r="A43" s="14">
        <v>17</v>
      </c>
      <c r="B43" s="18" t="s">
        <v>29</v>
      </c>
      <c r="C43" s="1661"/>
      <c r="D43" s="12">
        <v>249789000</v>
      </c>
      <c r="E43" s="12">
        <v>287500000</v>
      </c>
      <c r="F43" s="13">
        <v>763673294.54999995</v>
      </c>
      <c r="G43" s="12">
        <v>200000000</v>
      </c>
      <c r="H43" s="22">
        <v>704425000</v>
      </c>
      <c r="I43" s="14">
        <v>17</v>
      </c>
      <c r="J43" s="18" t="s">
        <v>29</v>
      </c>
      <c r="K43" s="8">
        <v>400000000</v>
      </c>
      <c r="L43" s="8">
        <v>500000000</v>
      </c>
      <c r="M43" s="5"/>
      <c r="N43" s="8">
        <v>500000000</v>
      </c>
      <c r="O43" s="6"/>
      <c r="P43" s="8"/>
      <c r="Q43" s="12">
        <f>SUM(K43:P43)</f>
        <v>1400000000</v>
      </c>
      <c r="R43" s="14">
        <v>17</v>
      </c>
      <c r="S43" s="18" t="s">
        <v>29</v>
      </c>
      <c r="T43" s="64">
        <v>160000000</v>
      </c>
      <c r="U43" s="65">
        <v>292465000</v>
      </c>
      <c r="V43" s="30">
        <v>377790000</v>
      </c>
      <c r="W43" s="30">
        <v>11793105000</v>
      </c>
      <c r="X43" s="66">
        <v>125000000</v>
      </c>
      <c r="Y43" s="30"/>
      <c r="Z43" s="30">
        <v>150000000</v>
      </c>
      <c r="AA43" s="67"/>
      <c r="AB43" s="30">
        <v>70000000</v>
      </c>
      <c r="AC43" s="30">
        <v>150000000</v>
      </c>
      <c r="AD43" s="30"/>
      <c r="AE43" s="30">
        <f t="shared" si="0"/>
        <v>13118360000</v>
      </c>
      <c r="AF43" s="14">
        <v>17</v>
      </c>
      <c r="AG43" s="18" t="s">
        <v>29</v>
      </c>
      <c r="AH43" s="24">
        <v>500000000</v>
      </c>
      <c r="AI43" s="24">
        <v>5500000000</v>
      </c>
      <c r="AJ43" s="24"/>
      <c r="AK43" s="24">
        <v>350000000</v>
      </c>
      <c r="AL43" s="24"/>
      <c r="AM43" s="24"/>
      <c r="AN43" s="17">
        <v>350000000</v>
      </c>
      <c r="AO43" s="17"/>
      <c r="AP43" s="14">
        <v>17</v>
      </c>
      <c r="AQ43" s="18" t="s">
        <v>29</v>
      </c>
      <c r="AR43" s="17"/>
      <c r="AS43" s="17"/>
      <c r="AT43" s="17">
        <v>350000000</v>
      </c>
      <c r="AU43" s="17"/>
      <c r="AV43" s="17"/>
      <c r="AW43" s="30">
        <f t="shared" si="1"/>
        <v>7050000017</v>
      </c>
      <c r="AX43" s="59">
        <f t="shared" si="2"/>
        <v>23773747311.549999</v>
      </c>
    </row>
    <row r="44" spans="1:50" s="7" customFormat="1" ht="18" customHeight="1">
      <c r="A44" s="36">
        <v>18</v>
      </c>
      <c r="B44" s="18" t="s">
        <v>30</v>
      </c>
      <c r="C44" s="1661"/>
      <c r="D44" s="12">
        <v>260708000</v>
      </c>
      <c r="E44" s="12">
        <v>325000000</v>
      </c>
      <c r="F44" s="13">
        <v>2024900320.8900001</v>
      </c>
      <c r="G44" s="12">
        <v>212800000</v>
      </c>
      <c r="H44" s="22">
        <v>566800000</v>
      </c>
      <c r="I44" s="36">
        <v>18</v>
      </c>
      <c r="J44" s="18" t="s">
        <v>30</v>
      </c>
      <c r="K44" s="8">
        <v>400000000</v>
      </c>
      <c r="L44" s="8">
        <v>600000000</v>
      </c>
      <c r="M44" s="5"/>
      <c r="N44" s="8">
        <v>600000000</v>
      </c>
      <c r="O44" s="6"/>
      <c r="P44" s="8">
        <v>350000000</v>
      </c>
      <c r="Q44" s="12">
        <f>SUM(K44:P44)</f>
        <v>1950000000</v>
      </c>
      <c r="R44" s="36">
        <v>18</v>
      </c>
      <c r="S44" s="18" t="s">
        <v>30</v>
      </c>
      <c r="T44" s="64">
        <v>160000000</v>
      </c>
      <c r="U44" s="65">
        <v>194295000</v>
      </c>
      <c r="V44" s="30">
        <v>520040000</v>
      </c>
      <c r="W44" s="30">
        <v>31402320000</v>
      </c>
      <c r="X44" s="66">
        <v>125000000</v>
      </c>
      <c r="Y44" s="30"/>
      <c r="Z44" s="30">
        <v>120000000</v>
      </c>
      <c r="AA44" s="67">
        <v>275635000</v>
      </c>
      <c r="AB44" s="30">
        <v>70000000</v>
      </c>
      <c r="AC44" s="30">
        <v>150000000</v>
      </c>
      <c r="AD44" s="30"/>
      <c r="AE44" s="30">
        <f t="shared" si="0"/>
        <v>33017290000</v>
      </c>
      <c r="AF44" s="14">
        <v>18</v>
      </c>
      <c r="AG44" s="18" t="s">
        <v>30</v>
      </c>
      <c r="AH44" s="24">
        <v>450000000</v>
      </c>
      <c r="AI44" s="24">
        <v>6000000000</v>
      </c>
      <c r="AJ44" s="24">
        <v>350000000</v>
      </c>
      <c r="AK44" s="24"/>
      <c r="AL44" s="24">
        <v>500000000</v>
      </c>
      <c r="AM44" s="24">
        <v>500000000</v>
      </c>
      <c r="AN44" s="17"/>
      <c r="AO44" s="17">
        <v>800000000</v>
      </c>
      <c r="AP44" s="14">
        <v>18</v>
      </c>
      <c r="AQ44" s="18" t="s">
        <v>30</v>
      </c>
      <c r="AR44" s="17"/>
      <c r="AS44" s="17">
        <v>400000000</v>
      </c>
      <c r="AT44" s="17">
        <v>300000000</v>
      </c>
      <c r="AU44" s="17"/>
      <c r="AV44" s="17">
        <f>SUM(AV45:AV50)</f>
        <v>10400000000</v>
      </c>
      <c r="AW44" s="30">
        <f t="shared" si="1"/>
        <v>19700000018</v>
      </c>
      <c r="AX44" s="59">
        <f t="shared" si="2"/>
        <v>58057498338.889999</v>
      </c>
    </row>
    <row r="45" spans="1:50" s="7" customFormat="1" ht="18" hidden="1" customHeight="1">
      <c r="A45" s="37"/>
      <c r="B45" s="18" t="s">
        <v>173</v>
      </c>
      <c r="C45" s="1661"/>
      <c r="D45" s="12"/>
      <c r="E45" s="12"/>
      <c r="F45" s="13"/>
      <c r="G45" s="12"/>
      <c r="H45" s="22"/>
      <c r="I45" s="37"/>
      <c r="J45" s="18" t="s">
        <v>173</v>
      </c>
      <c r="K45" s="8"/>
      <c r="L45" s="8"/>
      <c r="M45" s="5"/>
      <c r="N45" s="8"/>
      <c r="O45" s="6"/>
      <c r="P45" s="8"/>
      <c r="Q45" s="12"/>
      <c r="R45" s="37"/>
      <c r="S45" s="18" t="s">
        <v>173</v>
      </c>
      <c r="T45" s="64"/>
      <c r="U45" s="65"/>
      <c r="V45" s="30"/>
      <c r="W45" s="30"/>
      <c r="X45" s="66"/>
      <c r="Y45" s="30"/>
      <c r="Z45" s="30"/>
      <c r="AA45" s="67"/>
      <c r="AB45" s="30"/>
      <c r="AC45" s="30"/>
      <c r="AD45" s="30"/>
      <c r="AE45" s="30">
        <f t="shared" si="0"/>
        <v>0</v>
      </c>
      <c r="AF45" s="14"/>
      <c r="AG45" s="18" t="s">
        <v>173</v>
      </c>
      <c r="AH45" s="24"/>
      <c r="AI45" s="24"/>
      <c r="AJ45" s="24"/>
      <c r="AK45" s="24"/>
      <c r="AL45" s="24"/>
      <c r="AM45" s="24"/>
      <c r="AN45" s="17"/>
      <c r="AO45" s="17"/>
      <c r="AP45" s="14"/>
      <c r="AQ45" s="18" t="s">
        <v>173</v>
      </c>
      <c r="AR45" s="17"/>
      <c r="AS45" s="17"/>
      <c r="AT45" s="17"/>
      <c r="AU45" s="17"/>
      <c r="AV45" s="17">
        <v>2000000000</v>
      </c>
      <c r="AW45" s="30"/>
      <c r="AX45" s="59">
        <f t="shared" si="2"/>
        <v>0</v>
      </c>
    </row>
    <row r="46" spans="1:50" s="7" customFormat="1" ht="18" hidden="1" customHeight="1">
      <c r="A46" s="37"/>
      <c r="B46" s="18" t="s">
        <v>122</v>
      </c>
      <c r="C46" s="1661"/>
      <c r="D46" s="12"/>
      <c r="E46" s="12"/>
      <c r="F46" s="13"/>
      <c r="G46" s="12"/>
      <c r="H46" s="22"/>
      <c r="I46" s="37"/>
      <c r="J46" s="18" t="s">
        <v>122</v>
      </c>
      <c r="K46" s="8"/>
      <c r="L46" s="8"/>
      <c r="M46" s="5"/>
      <c r="N46" s="8"/>
      <c r="O46" s="6"/>
      <c r="P46" s="8"/>
      <c r="Q46" s="12"/>
      <c r="R46" s="37"/>
      <c r="S46" s="18" t="s">
        <v>122</v>
      </c>
      <c r="T46" s="64"/>
      <c r="U46" s="65"/>
      <c r="V46" s="30"/>
      <c r="W46" s="30"/>
      <c r="X46" s="66"/>
      <c r="Y46" s="30"/>
      <c r="Z46" s="30"/>
      <c r="AA46" s="67"/>
      <c r="AB46" s="30"/>
      <c r="AC46" s="30"/>
      <c r="AD46" s="30"/>
      <c r="AE46" s="30">
        <f t="shared" si="0"/>
        <v>0</v>
      </c>
      <c r="AF46" s="14"/>
      <c r="AG46" s="18" t="s">
        <v>122</v>
      </c>
      <c r="AH46" s="24"/>
      <c r="AI46" s="24"/>
      <c r="AJ46" s="24"/>
      <c r="AK46" s="24"/>
      <c r="AL46" s="24"/>
      <c r="AM46" s="24"/>
      <c r="AN46" s="17"/>
      <c r="AO46" s="17"/>
      <c r="AP46" s="14"/>
      <c r="AQ46" s="18" t="s">
        <v>122</v>
      </c>
      <c r="AR46" s="17"/>
      <c r="AS46" s="17"/>
      <c r="AT46" s="17"/>
      <c r="AU46" s="17"/>
      <c r="AV46" s="17">
        <v>1400000000</v>
      </c>
      <c r="AW46" s="30"/>
      <c r="AX46" s="59">
        <f t="shared" si="2"/>
        <v>0</v>
      </c>
    </row>
    <row r="47" spans="1:50" s="7" customFormat="1" ht="18" hidden="1" customHeight="1">
      <c r="A47" s="37"/>
      <c r="B47" s="18" t="s">
        <v>123</v>
      </c>
      <c r="C47" s="1661"/>
      <c r="D47" s="12"/>
      <c r="E47" s="12"/>
      <c r="F47" s="13"/>
      <c r="G47" s="12"/>
      <c r="H47" s="22"/>
      <c r="I47" s="37"/>
      <c r="J47" s="18" t="s">
        <v>123</v>
      </c>
      <c r="K47" s="8"/>
      <c r="L47" s="8"/>
      <c r="M47" s="5"/>
      <c r="N47" s="8"/>
      <c r="O47" s="6"/>
      <c r="P47" s="8"/>
      <c r="Q47" s="12"/>
      <c r="R47" s="37"/>
      <c r="S47" s="18" t="s">
        <v>123</v>
      </c>
      <c r="T47" s="64"/>
      <c r="U47" s="65"/>
      <c r="V47" s="30"/>
      <c r="W47" s="30"/>
      <c r="X47" s="66"/>
      <c r="Y47" s="30"/>
      <c r="Z47" s="30"/>
      <c r="AA47" s="67"/>
      <c r="AB47" s="30"/>
      <c r="AC47" s="30"/>
      <c r="AD47" s="30"/>
      <c r="AE47" s="30">
        <f t="shared" si="0"/>
        <v>0</v>
      </c>
      <c r="AF47" s="14"/>
      <c r="AG47" s="18" t="s">
        <v>123</v>
      </c>
      <c r="AH47" s="24"/>
      <c r="AI47" s="24"/>
      <c r="AJ47" s="24"/>
      <c r="AK47" s="24"/>
      <c r="AL47" s="24"/>
      <c r="AM47" s="24"/>
      <c r="AN47" s="17"/>
      <c r="AO47" s="17"/>
      <c r="AP47" s="14"/>
      <c r="AQ47" s="18" t="s">
        <v>123</v>
      </c>
      <c r="AR47" s="17"/>
      <c r="AS47" s="17"/>
      <c r="AT47" s="17"/>
      <c r="AU47" s="17"/>
      <c r="AV47" s="17">
        <v>2000000000</v>
      </c>
      <c r="AW47" s="30"/>
      <c r="AX47" s="59">
        <f t="shared" si="2"/>
        <v>0</v>
      </c>
    </row>
    <row r="48" spans="1:50" s="7" customFormat="1" ht="18" hidden="1" customHeight="1">
      <c r="A48" s="37"/>
      <c r="B48" s="18" t="s">
        <v>124</v>
      </c>
      <c r="C48" s="1661"/>
      <c r="D48" s="12"/>
      <c r="E48" s="12"/>
      <c r="F48" s="13"/>
      <c r="G48" s="12"/>
      <c r="H48" s="22"/>
      <c r="I48" s="37"/>
      <c r="J48" s="18" t="s">
        <v>124</v>
      </c>
      <c r="K48" s="8"/>
      <c r="L48" s="8"/>
      <c r="M48" s="5"/>
      <c r="N48" s="8"/>
      <c r="O48" s="6"/>
      <c r="P48" s="8"/>
      <c r="Q48" s="12"/>
      <c r="R48" s="37"/>
      <c r="S48" s="18" t="s">
        <v>124</v>
      </c>
      <c r="T48" s="64"/>
      <c r="U48" s="65"/>
      <c r="V48" s="30"/>
      <c r="W48" s="30"/>
      <c r="X48" s="66"/>
      <c r="Y48" s="30"/>
      <c r="Z48" s="30"/>
      <c r="AA48" s="67"/>
      <c r="AB48" s="30"/>
      <c r="AC48" s="30"/>
      <c r="AD48" s="30"/>
      <c r="AE48" s="30">
        <f t="shared" si="0"/>
        <v>0</v>
      </c>
      <c r="AF48" s="14"/>
      <c r="AG48" s="18" t="s">
        <v>124</v>
      </c>
      <c r="AH48" s="24"/>
      <c r="AI48" s="24"/>
      <c r="AJ48" s="24"/>
      <c r="AK48" s="24"/>
      <c r="AL48" s="24"/>
      <c r="AM48" s="24"/>
      <c r="AN48" s="17"/>
      <c r="AO48" s="17"/>
      <c r="AP48" s="14"/>
      <c r="AQ48" s="18" t="s">
        <v>124</v>
      </c>
      <c r="AR48" s="17"/>
      <c r="AS48" s="17"/>
      <c r="AT48" s="17"/>
      <c r="AU48" s="17"/>
      <c r="AV48" s="17">
        <v>1500000000</v>
      </c>
      <c r="AW48" s="30"/>
      <c r="AX48" s="59">
        <f t="shared" si="2"/>
        <v>0</v>
      </c>
    </row>
    <row r="49" spans="1:50" s="7" customFormat="1" ht="18" hidden="1" customHeight="1">
      <c r="A49" s="37"/>
      <c r="B49" s="18" t="s">
        <v>125</v>
      </c>
      <c r="C49" s="1661"/>
      <c r="D49" s="12"/>
      <c r="E49" s="12"/>
      <c r="F49" s="13"/>
      <c r="G49" s="12"/>
      <c r="H49" s="22"/>
      <c r="I49" s="37"/>
      <c r="J49" s="18" t="s">
        <v>125</v>
      </c>
      <c r="K49" s="8"/>
      <c r="L49" s="8"/>
      <c r="M49" s="5"/>
      <c r="N49" s="8"/>
      <c r="O49" s="6"/>
      <c r="P49" s="8"/>
      <c r="Q49" s="12"/>
      <c r="R49" s="37"/>
      <c r="S49" s="18" t="s">
        <v>125</v>
      </c>
      <c r="T49" s="64"/>
      <c r="U49" s="65"/>
      <c r="V49" s="30"/>
      <c r="W49" s="30"/>
      <c r="X49" s="66"/>
      <c r="Y49" s="30"/>
      <c r="Z49" s="30"/>
      <c r="AA49" s="67"/>
      <c r="AB49" s="30"/>
      <c r="AC49" s="30"/>
      <c r="AD49" s="30"/>
      <c r="AE49" s="30">
        <f t="shared" si="0"/>
        <v>0</v>
      </c>
      <c r="AF49" s="14"/>
      <c r="AG49" s="18" t="s">
        <v>125</v>
      </c>
      <c r="AH49" s="24"/>
      <c r="AI49" s="24"/>
      <c r="AJ49" s="24"/>
      <c r="AK49" s="24"/>
      <c r="AL49" s="24"/>
      <c r="AM49" s="24"/>
      <c r="AN49" s="17"/>
      <c r="AO49" s="17"/>
      <c r="AP49" s="14"/>
      <c r="AQ49" s="18" t="s">
        <v>125</v>
      </c>
      <c r="AR49" s="17"/>
      <c r="AS49" s="17"/>
      <c r="AT49" s="17"/>
      <c r="AU49" s="17"/>
      <c r="AV49" s="17">
        <v>1500000000</v>
      </c>
      <c r="AW49" s="30"/>
      <c r="AX49" s="59">
        <f t="shared" si="2"/>
        <v>0</v>
      </c>
    </row>
    <row r="50" spans="1:50" s="7" customFormat="1" ht="18" hidden="1" customHeight="1">
      <c r="A50" s="38"/>
      <c r="B50" s="18" t="s">
        <v>126</v>
      </c>
      <c r="C50" s="1661"/>
      <c r="D50" s="12"/>
      <c r="E50" s="12"/>
      <c r="F50" s="13"/>
      <c r="G50" s="12"/>
      <c r="H50" s="22"/>
      <c r="I50" s="38"/>
      <c r="J50" s="18" t="s">
        <v>126</v>
      </c>
      <c r="K50" s="8"/>
      <c r="L50" s="8"/>
      <c r="M50" s="5"/>
      <c r="N50" s="8"/>
      <c r="O50" s="6"/>
      <c r="P50" s="8"/>
      <c r="Q50" s="12"/>
      <c r="R50" s="38"/>
      <c r="S50" s="18" t="s">
        <v>126</v>
      </c>
      <c r="T50" s="64"/>
      <c r="U50" s="65"/>
      <c r="V50" s="30"/>
      <c r="W50" s="30"/>
      <c r="X50" s="66"/>
      <c r="Y50" s="30"/>
      <c r="Z50" s="30"/>
      <c r="AA50" s="67"/>
      <c r="AB50" s="30"/>
      <c r="AC50" s="30"/>
      <c r="AD50" s="30"/>
      <c r="AE50" s="30">
        <f t="shared" si="0"/>
        <v>0</v>
      </c>
      <c r="AF50" s="14"/>
      <c r="AG50" s="18" t="s">
        <v>126</v>
      </c>
      <c r="AH50" s="24"/>
      <c r="AI50" s="24"/>
      <c r="AJ50" s="24"/>
      <c r="AK50" s="24"/>
      <c r="AL50" s="24"/>
      <c r="AM50" s="24"/>
      <c r="AN50" s="17"/>
      <c r="AO50" s="17"/>
      <c r="AP50" s="14"/>
      <c r="AQ50" s="18" t="s">
        <v>126</v>
      </c>
      <c r="AR50" s="17"/>
      <c r="AS50" s="17"/>
      <c r="AT50" s="17"/>
      <c r="AU50" s="17"/>
      <c r="AV50" s="17">
        <v>2000000000</v>
      </c>
      <c r="AW50" s="30"/>
      <c r="AX50" s="59">
        <f t="shared" si="2"/>
        <v>0</v>
      </c>
    </row>
    <row r="51" spans="1:50" s="7" customFormat="1" ht="18" customHeight="1">
      <c r="A51" s="14">
        <v>19</v>
      </c>
      <c r="B51" s="18" t="s">
        <v>31</v>
      </c>
      <c r="C51" s="1661"/>
      <c r="D51" s="12">
        <v>268817000</v>
      </c>
      <c r="E51" s="12">
        <v>0</v>
      </c>
      <c r="F51" s="13">
        <v>2297899637.6700001</v>
      </c>
      <c r="G51" s="12">
        <v>205900000</v>
      </c>
      <c r="H51" s="22">
        <v>595150000</v>
      </c>
      <c r="I51" s="14">
        <v>19</v>
      </c>
      <c r="J51" s="18" t="s">
        <v>31</v>
      </c>
      <c r="K51" s="8">
        <v>400000000</v>
      </c>
      <c r="L51" s="8">
        <v>650000000</v>
      </c>
      <c r="M51" s="5"/>
      <c r="N51" s="8">
        <v>600000000</v>
      </c>
      <c r="O51" s="6">
        <v>1128399000</v>
      </c>
      <c r="P51" s="8"/>
      <c r="Q51" s="12">
        <f>SUM(K51:P51)</f>
        <v>2778399000</v>
      </c>
      <c r="R51" s="14">
        <v>19</v>
      </c>
      <c r="S51" s="18" t="s">
        <v>31</v>
      </c>
      <c r="T51" s="64">
        <v>160000000</v>
      </c>
      <c r="U51" s="65">
        <v>199670000</v>
      </c>
      <c r="V51" s="30">
        <v>482690000</v>
      </c>
      <c r="W51" s="30">
        <v>28539615000</v>
      </c>
      <c r="X51" s="66">
        <v>75000000</v>
      </c>
      <c r="Y51" s="30"/>
      <c r="Z51" s="30">
        <v>160000000</v>
      </c>
      <c r="AA51" s="67">
        <v>275635000</v>
      </c>
      <c r="AB51" s="30">
        <v>70000000</v>
      </c>
      <c r="AC51" s="30">
        <v>150000000</v>
      </c>
      <c r="AD51" s="30"/>
      <c r="AE51" s="30">
        <f t="shared" si="0"/>
        <v>30112610000</v>
      </c>
      <c r="AF51" s="14">
        <v>19</v>
      </c>
      <c r="AG51" s="18" t="s">
        <v>31</v>
      </c>
      <c r="AH51" s="24"/>
      <c r="AI51" s="24">
        <v>6000000000</v>
      </c>
      <c r="AJ51" s="24">
        <v>350000000</v>
      </c>
      <c r="AK51" s="24"/>
      <c r="AL51" s="24"/>
      <c r="AM51" s="24"/>
      <c r="AN51" s="17"/>
      <c r="AO51" s="17">
        <v>800000000</v>
      </c>
      <c r="AP51" s="14">
        <v>19</v>
      </c>
      <c r="AQ51" s="18" t="s">
        <v>31</v>
      </c>
      <c r="AR51" s="17">
        <v>400000000</v>
      </c>
      <c r="AS51" s="17">
        <v>400000000</v>
      </c>
      <c r="AT51" s="17"/>
      <c r="AU51" s="17">
        <v>500000000</v>
      </c>
      <c r="AV51" s="17"/>
      <c r="AW51" s="30">
        <f t="shared" si="1"/>
        <v>8450000019</v>
      </c>
      <c r="AX51" s="59">
        <f t="shared" si="2"/>
        <v>44708775656.669998</v>
      </c>
    </row>
    <row r="52" spans="1:50" s="7" customFormat="1" ht="18" customHeight="1">
      <c r="A52" s="14">
        <v>20</v>
      </c>
      <c r="B52" s="18" t="s">
        <v>32</v>
      </c>
      <c r="C52" s="1661"/>
      <c r="D52" s="12">
        <v>325633000</v>
      </c>
      <c r="E52" s="12">
        <v>325000000</v>
      </c>
      <c r="F52" s="13">
        <v>1142668522.3900001</v>
      </c>
      <c r="G52" s="12">
        <v>201845000</v>
      </c>
      <c r="H52" s="22">
        <v>673600000</v>
      </c>
      <c r="I52" s="14">
        <v>20</v>
      </c>
      <c r="J52" s="18" t="s">
        <v>32</v>
      </c>
      <c r="K52" s="8">
        <v>400000000</v>
      </c>
      <c r="L52" s="8">
        <v>500000000</v>
      </c>
      <c r="M52" s="5"/>
      <c r="N52" s="8">
        <v>600000000</v>
      </c>
      <c r="O52" s="6"/>
      <c r="P52" s="8"/>
      <c r="Q52" s="12">
        <f>SUM(K52:P52)</f>
        <v>1500000000</v>
      </c>
      <c r="R52" s="14">
        <v>20</v>
      </c>
      <c r="S52" s="18" t="s">
        <v>32</v>
      </c>
      <c r="T52" s="64">
        <v>160000000</v>
      </c>
      <c r="U52" s="65">
        <v>214830000</v>
      </c>
      <c r="V52" s="30">
        <v>506510000</v>
      </c>
      <c r="W52" s="30">
        <v>23747552000</v>
      </c>
      <c r="X52" s="66">
        <v>75000000</v>
      </c>
      <c r="Y52" s="30"/>
      <c r="Z52" s="30">
        <v>135000000</v>
      </c>
      <c r="AA52" s="67">
        <v>275635000</v>
      </c>
      <c r="AB52" s="30">
        <v>70000000</v>
      </c>
      <c r="AC52" s="30">
        <v>150000000</v>
      </c>
      <c r="AD52" s="30"/>
      <c r="AE52" s="30">
        <f t="shared" si="0"/>
        <v>25334527000</v>
      </c>
      <c r="AF52" s="14">
        <v>20</v>
      </c>
      <c r="AG52" s="18" t="s">
        <v>32</v>
      </c>
      <c r="AH52" s="24"/>
      <c r="AI52" s="24">
        <v>6000000000</v>
      </c>
      <c r="AJ52" s="24">
        <v>300000000</v>
      </c>
      <c r="AK52" s="24"/>
      <c r="AL52" s="24"/>
      <c r="AM52" s="24"/>
      <c r="AN52" s="17"/>
      <c r="AO52" s="17"/>
      <c r="AP52" s="14">
        <v>20</v>
      </c>
      <c r="AQ52" s="18" t="s">
        <v>32</v>
      </c>
      <c r="AR52" s="17">
        <v>400000000</v>
      </c>
      <c r="AS52" s="17">
        <v>400000000</v>
      </c>
      <c r="AT52" s="17">
        <v>300000000</v>
      </c>
      <c r="AU52" s="17"/>
      <c r="AV52" s="17"/>
      <c r="AW52" s="30">
        <f t="shared" si="1"/>
        <v>7400000020</v>
      </c>
      <c r="AX52" s="59">
        <f t="shared" si="2"/>
        <v>36903273542.389999</v>
      </c>
    </row>
    <row r="53" spans="1:50" s="7" customFormat="1" ht="18" customHeight="1">
      <c r="A53" s="14">
        <v>21</v>
      </c>
      <c r="B53" s="18" t="s">
        <v>33</v>
      </c>
      <c r="C53" s="1661"/>
      <c r="D53" s="12">
        <v>230660000</v>
      </c>
      <c r="E53" s="12">
        <v>0</v>
      </c>
      <c r="F53" s="13">
        <v>2250230059.6999998</v>
      </c>
      <c r="G53" s="12">
        <v>0</v>
      </c>
      <c r="H53" s="22">
        <v>729175000</v>
      </c>
      <c r="I53" s="14">
        <v>21</v>
      </c>
      <c r="J53" s="18" t="s">
        <v>33</v>
      </c>
      <c r="K53" s="8">
        <v>600000000</v>
      </c>
      <c r="L53" s="8">
        <v>800000000</v>
      </c>
      <c r="M53" s="5"/>
      <c r="N53" s="8">
        <v>600000000</v>
      </c>
      <c r="O53" s="6">
        <v>1062501000</v>
      </c>
      <c r="P53" s="8"/>
      <c r="Q53" s="12">
        <f>SUM(K53:P53)</f>
        <v>3062501000</v>
      </c>
      <c r="R53" s="14">
        <v>21</v>
      </c>
      <c r="S53" s="18" t="s">
        <v>33</v>
      </c>
      <c r="T53" s="64">
        <v>160000000</v>
      </c>
      <c r="U53" s="65">
        <v>236745000</v>
      </c>
      <c r="V53" s="30">
        <v>504800000</v>
      </c>
      <c r="W53" s="30">
        <v>28780661000</v>
      </c>
      <c r="X53" s="66">
        <v>75000000</v>
      </c>
      <c r="Y53" s="30"/>
      <c r="Z53" s="30">
        <v>120000000</v>
      </c>
      <c r="AA53" s="67"/>
      <c r="AB53" s="30">
        <v>70000000</v>
      </c>
      <c r="AC53" s="30">
        <v>150000000</v>
      </c>
      <c r="AD53" s="30"/>
      <c r="AE53" s="30">
        <f t="shared" si="0"/>
        <v>30097206000</v>
      </c>
      <c r="AF53" s="14">
        <v>21</v>
      </c>
      <c r="AG53" s="18" t="s">
        <v>33</v>
      </c>
      <c r="AH53" s="24"/>
      <c r="AI53" s="24">
        <v>5000000000</v>
      </c>
      <c r="AJ53" s="24">
        <v>300000000</v>
      </c>
      <c r="AK53" s="24"/>
      <c r="AL53" s="24"/>
      <c r="AM53" s="24">
        <v>450000000</v>
      </c>
      <c r="AN53" s="17">
        <v>350000000</v>
      </c>
      <c r="AO53" s="17"/>
      <c r="AP53" s="14">
        <v>21</v>
      </c>
      <c r="AQ53" s="18" t="s">
        <v>33</v>
      </c>
      <c r="AR53" s="17">
        <v>400000000</v>
      </c>
      <c r="AS53" s="17">
        <v>400000000</v>
      </c>
      <c r="AT53" s="17">
        <v>350000000</v>
      </c>
      <c r="AU53" s="17">
        <v>500000000</v>
      </c>
      <c r="AV53" s="17"/>
      <c r="AW53" s="30">
        <f t="shared" si="1"/>
        <v>7750000021</v>
      </c>
      <c r="AX53" s="59">
        <f t="shared" si="2"/>
        <v>44119772080.699997</v>
      </c>
    </row>
    <row r="54" spans="1:50" s="7" customFormat="1" ht="18" customHeight="1">
      <c r="A54" s="36">
        <v>22</v>
      </c>
      <c r="B54" s="18" t="s">
        <v>34</v>
      </c>
      <c r="C54" s="1661"/>
      <c r="D54" s="12">
        <v>300549000</v>
      </c>
      <c r="E54" s="12">
        <v>287500000</v>
      </c>
      <c r="F54" s="13">
        <v>783511896.98000002</v>
      </c>
      <c r="G54" s="12">
        <v>233200000</v>
      </c>
      <c r="H54" s="22">
        <v>693900000</v>
      </c>
      <c r="I54" s="36">
        <v>22</v>
      </c>
      <c r="J54" s="18" t="s">
        <v>34</v>
      </c>
      <c r="K54" s="8">
        <v>400000000</v>
      </c>
      <c r="L54" s="8">
        <v>550000000</v>
      </c>
      <c r="M54" s="5"/>
      <c r="N54" s="8">
        <v>800000000</v>
      </c>
      <c r="O54" s="6">
        <v>1100178000</v>
      </c>
      <c r="P54" s="8">
        <v>475000000</v>
      </c>
      <c r="Q54" s="12">
        <f>SUM(K54:P54)</f>
        <v>3325178000</v>
      </c>
      <c r="R54" s="36">
        <v>22</v>
      </c>
      <c r="S54" s="18" t="s">
        <v>34</v>
      </c>
      <c r="T54" s="64">
        <v>160000000</v>
      </c>
      <c r="U54" s="30">
        <v>221523000</v>
      </c>
      <c r="V54" s="30">
        <v>474410000</v>
      </c>
      <c r="W54" s="30">
        <v>26347825000</v>
      </c>
      <c r="X54" s="66">
        <v>100000000</v>
      </c>
      <c r="Y54" s="30">
        <v>2390853000</v>
      </c>
      <c r="Z54" s="30">
        <v>135000000</v>
      </c>
      <c r="AA54" s="68">
        <v>350735000</v>
      </c>
      <c r="AB54" s="30">
        <v>70000000</v>
      </c>
      <c r="AC54" s="30">
        <v>150000000</v>
      </c>
      <c r="AD54" s="30">
        <f>SUM(AD56:AD58)</f>
        <v>29897132000</v>
      </c>
      <c r="AE54" s="30">
        <f t="shared" si="0"/>
        <v>60297478000</v>
      </c>
      <c r="AF54" s="14">
        <v>22</v>
      </c>
      <c r="AG54" s="18" t="s">
        <v>34</v>
      </c>
      <c r="AH54" s="24"/>
      <c r="AI54" s="24">
        <v>6000000000</v>
      </c>
      <c r="AJ54" s="24"/>
      <c r="AK54" s="24">
        <v>400000000</v>
      </c>
      <c r="AL54" s="24"/>
      <c r="AM54" s="24">
        <v>450000000</v>
      </c>
      <c r="AN54" s="17">
        <v>350000000</v>
      </c>
      <c r="AO54" s="17"/>
      <c r="AP54" s="14">
        <v>22</v>
      </c>
      <c r="AQ54" s="18" t="s">
        <v>34</v>
      </c>
      <c r="AR54" s="17"/>
      <c r="AS54" s="17"/>
      <c r="AT54" s="17"/>
      <c r="AU54" s="17"/>
      <c r="AV54" s="17">
        <f>AV55+AV58</f>
        <v>3500000000</v>
      </c>
      <c r="AW54" s="30">
        <f t="shared" si="1"/>
        <v>10700000022</v>
      </c>
      <c r="AX54" s="59">
        <f t="shared" si="2"/>
        <v>76621316918.979996</v>
      </c>
    </row>
    <row r="55" spans="1:50" s="7" customFormat="1" ht="18" hidden="1" customHeight="1">
      <c r="A55" s="37"/>
      <c r="B55" s="18" t="s">
        <v>174</v>
      </c>
      <c r="C55" s="1661"/>
      <c r="D55" s="12"/>
      <c r="E55" s="12"/>
      <c r="F55" s="13"/>
      <c r="G55" s="12"/>
      <c r="H55" s="22"/>
      <c r="I55" s="37"/>
      <c r="J55" s="18" t="s">
        <v>174</v>
      </c>
      <c r="K55" s="8"/>
      <c r="L55" s="8"/>
      <c r="M55" s="5"/>
      <c r="N55" s="8"/>
      <c r="O55" s="6"/>
      <c r="P55" s="8"/>
      <c r="Q55" s="12"/>
      <c r="R55" s="37"/>
      <c r="S55" s="18" t="s">
        <v>174</v>
      </c>
      <c r="T55" s="64"/>
      <c r="U55" s="30"/>
      <c r="V55" s="30"/>
      <c r="W55" s="30"/>
      <c r="X55" s="66"/>
      <c r="Y55" s="30"/>
      <c r="Z55" s="30"/>
      <c r="AA55" s="68"/>
      <c r="AB55" s="30"/>
      <c r="AC55" s="30"/>
      <c r="AD55" s="30"/>
      <c r="AE55" s="30"/>
      <c r="AF55" s="14"/>
      <c r="AG55" s="18" t="s">
        <v>174</v>
      </c>
      <c r="AH55" s="24"/>
      <c r="AI55" s="24"/>
      <c r="AJ55" s="24"/>
      <c r="AK55" s="24"/>
      <c r="AL55" s="24"/>
      <c r="AM55" s="24"/>
      <c r="AN55" s="17"/>
      <c r="AO55" s="17"/>
      <c r="AP55" s="14"/>
      <c r="AQ55" s="18" t="s">
        <v>174</v>
      </c>
      <c r="AR55" s="17"/>
      <c r="AS55" s="17"/>
      <c r="AT55" s="17"/>
      <c r="AU55" s="17"/>
      <c r="AV55" s="17">
        <v>2000000000</v>
      </c>
      <c r="AW55" s="30"/>
      <c r="AX55" s="59">
        <f t="shared" si="2"/>
        <v>0</v>
      </c>
    </row>
    <row r="56" spans="1:50" s="7" customFormat="1" ht="18" hidden="1" customHeight="1">
      <c r="A56" s="37"/>
      <c r="B56" s="18" t="s">
        <v>160</v>
      </c>
      <c r="C56" s="1661"/>
      <c r="D56" s="12"/>
      <c r="E56" s="12"/>
      <c r="F56" s="13"/>
      <c r="G56" s="12"/>
      <c r="H56" s="22"/>
      <c r="I56" s="37"/>
      <c r="J56" s="18" t="s">
        <v>160</v>
      </c>
      <c r="K56" s="8"/>
      <c r="L56" s="8"/>
      <c r="M56" s="5"/>
      <c r="N56" s="8"/>
      <c r="O56" s="6"/>
      <c r="P56" s="8"/>
      <c r="Q56" s="12"/>
      <c r="R56" s="37"/>
      <c r="S56" s="18" t="s">
        <v>160</v>
      </c>
      <c r="T56" s="64"/>
      <c r="U56" s="30"/>
      <c r="V56" s="30"/>
      <c r="W56" s="30"/>
      <c r="X56" s="66"/>
      <c r="Y56" s="30"/>
      <c r="Z56" s="30"/>
      <c r="AA56" s="68"/>
      <c r="AB56" s="30"/>
      <c r="AC56" s="30"/>
      <c r="AD56" s="30">
        <v>5985298000</v>
      </c>
      <c r="AE56" s="30"/>
      <c r="AF56" s="14"/>
      <c r="AG56" s="18" t="s">
        <v>160</v>
      </c>
      <c r="AH56" s="24"/>
      <c r="AI56" s="24"/>
      <c r="AJ56" s="24"/>
      <c r="AK56" s="24"/>
      <c r="AL56" s="24"/>
      <c r="AM56" s="24"/>
      <c r="AN56" s="17"/>
      <c r="AO56" s="17"/>
      <c r="AP56" s="14"/>
      <c r="AQ56" s="18" t="s">
        <v>160</v>
      </c>
      <c r="AR56" s="17"/>
      <c r="AS56" s="17"/>
      <c r="AT56" s="17"/>
      <c r="AU56" s="17"/>
      <c r="AV56" s="17"/>
      <c r="AW56" s="30"/>
      <c r="AX56" s="59">
        <f t="shared" si="2"/>
        <v>0</v>
      </c>
    </row>
    <row r="57" spans="1:50" s="7" customFormat="1" ht="18" hidden="1" customHeight="1">
      <c r="A57" s="37"/>
      <c r="B57" s="18" t="s">
        <v>161</v>
      </c>
      <c r="C57" s="1661"/>
      <c r="D57" s="12"/>
      <c r="E57" s="12"/>
      <c r="F57" s="13"/>
      <c r="G57" s="12"/>
      <c r="H57" s="22"/>
      <c r="I57" s="37"/>
      <c r="J57" s="18" t="s">
        <v>161</v>
      </c>
      <c r="K57" s="8"/>
      <c r="L57" s="8"/>
      <c r="M57" s="5"/>
      <c r="N57" s="8"/>
      <c r="O57" s="6"/>
      <c r="P57" s="8"/>
      <c r="Q57" s="12"/>
      <c r="R57" s="37"/>
      <c r="S57" s="18" t="s">
        <v>161</v>
      </c>
      <c r="T57" s="64"/>
      <c r="U57" s="30"/>
      <c r="V57" s="30"/>
      <c r="W57" s="30"/>
      <c r="X57" s="66"/>
      <c r="Y57" s="30"/>
      <c r="Z57" s="30"/>
      <c r="AA57" s="68"/>
      <c r="AB57" s="30"/>
      <c r="AC57" s="30"/>
      <c r="AD57" s="30">
        <v>9784394000</v>
      </c>
      <c r="AE57" s="30"/>
      <c r="AF57" s="14"/>
      <c r="AG57" s="18" t="s">
        <v>161</v>
      </c>
      <c r="AH57" s="24"/>
      <c r="AI57" s="24"/>
      <c r="AJ57" s="24"/>
      <c r="AK57" s="24"/>
      <c r="AL57" s="24"/>
      <c r="AM57" s="24"/>
      <c r="AN57" s="17"/>
      <c r="AO57" s="17"/>
      <c r="AP57" s="14"/>
      <c r="AQ57" s="18" t="s">
        <v>161</v>
      </c>
      <c r="AR57" s="17"/>
      <c r="AS57" s="17"/>
      <c r="AT57" s="17"/>
      <c r="AU57" s="17"/>
      <c r="AV57" s="17"/>
      <c r="AW57" s="30"/>
      <c r="AX57" s="59">
        <f t="shared" si="2"/>
        <v>0</v>
      </c>
    </row>
    <row r="58" spans="1:50" s="7" customFormat="1" ht="18" hidden="1" customHeight="1">
      <c r="A58" s="38"/>
      <c r="B58" s="18" t="s">
        <v>127</v>
      </c>
      <c r="C58" s="1661"/>
      <c r="D58" s="12"/>
      <c r="E58" s="12"/>
      <c r="F58" s="13"/>
      <c r="G58" s="12"/>
      <c r="H58" s="22"/>
      <c r="I58" s="38"/>
      <c r="J58" s="18" t="s">
        <v>127</v>
      </c>
      <c r="K58" s="8"/>
      <c r="L58" s="8"/>
      <c r="M58" s="5"/>
      <c r="N58" s="8"/>
      <c r="O58" s="6"/>
      <c r="P58" s="8"/>
      <c r="Q58" s="12"/>
      <c r="R58" s="38"/>
      <c r="S58" s="18" t="s">
        <v>127</v>
      </c>
      <c r="T58" s="64"/>
      <c r="U58" s="30"/>
      <c r="V58" s="30"/>
      <c r="W58" s="30"/>
      <c r="X58" s="66"/>
      <c r="Y58" s="30"/>
      <c r="Z58" s="30"/>
      <c r="AA58" s="68"/>
      <c r="AB58" s="30"/>
      <c r="AC58" s="30"/>
      <c r="AD58" s="30">
        <v>14127440000</v>
      </c>
      <c r="AE58" s="30"/>
      <c r="AF58" s="14"/>
      <c r="AG58" s="18" t="s">
        <v>127</v>
      </c>
      <c r="AH58" s="24"/>
      <c r="AI58" s="24"/>
      <c r="AJ58" s="24"/>
      <c r="AK58" s="24"/>
      <c r="AL58" s="24"/>
      <c r="AM58" s="24"/>
      <c r="AN58" s="17"/>
      <c r="AO58" s="17"/>
      <c r="AP58" s="14"/>
      <c r="AQ58" s="18" t="s">
        <v>127</v>
      </c>
      <c r="AR58" s="17"/>
      <c r="AS58" s="17"/>
      <c r="AT58" s="17"/>
      <c r="AU58" s="17"/>
      <c r="AV58" s="17">
        <v>1500000000</v>
      </c>
      <c r="AW58" s="30"/>
      <c r="AX58" s="59">
        <f t="shared" si="2"/>
        <v>0</v>
      </c>
    </row>
    <row r="59" spans="1:50" s="7" customFormat="1" ht="18" customHeight="1">
      <c r="A59" s="36">
        <v>23</v>
      </c>
      <c r="B59" s="18" t="s">
        <v>35</v>
      </c>
      <c r="C59" s="1661"/>
      <c r="D59" s="12">
        <v>202127000</v>
      </c>
      <c r="E59" s="12">
        <v>325000000</v>
      </c>
      <c r="F59" s="13">
        <v>492604541.26999998</v>
      </c>
      <c r="G59" s="12">
        <v>200500000</v>
      </c>
      <c r="H59" s="22">
        <v>505950000</v>
      </c>
      <c r="I59" s="36">
        <v>23</v>
      </c>
      <c r="J59" s="18" t="s">
        <v>35</v>
      </c>
      <c r="K59" s="8">
        <v>300000000</v>
      </c>
      <c r="L59" s="8">
        <v>400000000</v>
      </c>
      <c r="M59" s="5" t="s">
        <v>77</v>
      </c>
      <c r="N59" s="8">
        <v>600000000</v>
      </c>
      <c r="O59" s="6"/>
      <c r="P59" s="8">
        <v>400000000</v>
      </c>
      <c r="Q59" s="12">
        <f>SUM(K59:P59)</f>
        <v>1700000000</v>
      </c>
      <c r="R59" s="36">
        <v>23</v>
      </c>
      <c r="S59" s="18" t="s">
        <v>35</v>
      </c>
      <c r="T59" s="64">
        <v>160000000</v>
      </c>
      <c r="U59" s="30">
        <v>101748000</v>
      </c>
      <c r="V59" s="30">
        <v>250200000</v>
      </c>
      <c r="W59" s="30">
        <v>13210281000</v>
      </c>
      <c r="X59" s="66">
        <v>75000000</v>
      </c>
      <c r="Y59" s="30">
        <v>2575905000</v>
      </c>
      <c r="Z59" s="30">
        <v>120000000</v>
      </c>
      <c r="AA59" s="68"/>
      <c r="AB59" s="30">
        <v>65000000</v>
      </c>
      <c r="AC59" s="30">
        <v>150000000</v>
      </c>
      <c r="AD59" s="30">
        <f>SUM(AD60:AD63)</f>
        <v>22815178000</v>
      </c>
      <c r="AE59" s="30">
        <f t="shared" si="0"/>
        <v>39523312000</v>
      </c>
      <c r="AF59" s="14">
        <v>23</v>
      </c>
      <c r="AG59" s="18" t="s">
        <v>35</v>
      </c>
      <c r="AH59" s="24"/>
      <c r="AI59" s="24">
        <v>6066000000</v>
      </c>
      <c r="AJ59" s="24"/>
      <c r="AK59" s="24">
        <v>350000000</v>
      </c>
      <c r="AL59" s="24"/>
      <c r="AM59" s="24"/>
      <c r="AN59" s="17"/>
      <c r="AO59" s="17"/>
      <c r="AP59" s="14">
        <v>23</v>
      </c>
      <c r="AQ59" s="18" t="s">
        <v>35</v>
      </c>
      <c r="AR59" s="17">
        <v>400000000</v>
      </c>
      <c r="AS59" s="17"/>
      <c r="AT59" s="17"/>
      <c r="AU59" s="17"/>
      <c r="AV59" s="17"/>
      <c r="AW59" s="30">
        <f t="shared" si="1"/>
        <v>6816000023</v>
      </c>
      <c r="AX59" s="59">
        <f t="shared" si="2"/>
        <v>49765493564.269997</v>
      </c>
    </row>
    <row r="60" spans="1:50" s="7" customFormat="1" ht="18" hidden="1" customHeight="1">
      <c r="A60" s="37"/>
      <c r="B60" s="18" t="s">
        <v>165</v>
      </c>
      <c r="C60" s="1661"/>
      <c r="D60" s="12"/>
      <c r="E60" s="12"/>
      <c r="F60" s="13"/>
      <c r="G60" s="12"/>
      <c r="H60" s="22"/>
      <c r="I60" s="37"/>
      <c r="J60" s="18" t="s">
        <v>165</v>
      </c>
      <c r="K60" s="8"/>
      <c r="L60" s="8"/>
      <c r="M60" s="5"/>
      <c r="N60" s="8"/>
      <c r="O60" s="6"/>
      <c r="P60" s="8"/>
      <c r="Q60" s="12"/>
      <c r="R60" s="37"/>
      <c r="S60" s="18" t="s">
        <v>165</v>
      </c>
      <c r="T60" s="64"/>
      <c r="U60" s="30"/>
      <c r="V60" s="30"/>
      <c r="W60" s="30"/>
      <c r="X60" s="66"/>
      <c r="Y60" s="30"/>
      <c r="Z60" s="30"/>
      <c r="AA60" s="68"/>
      <c r="AB60" s="30"/>
      <c r="AC60" s="30"/>
      <c r="AD60" s="34">
        <v>5847820000</v>
      </c>
      <c r="AE60" s="30"/>
      <c r="AF60" s="14"/>
      <c r="AG60" s="18" t="s">
        <v>165</v>
      </c>
      <c r="AH60" s="24"/>
      <c r="AI60" s="24"/>
      <c r="AJ60" s="24"/>
      <c r="AK60" s="24"/>
      <c r="AL60" s="24"/>
      <c r="AM60" s="24"/>
      <c r="AN60" s="17"/>
      <c r="AO60" s="17"/>
      <c r="AP60" s="14"/>
      <c r="AQ60" s="18" t="s">
        <v>165</v>
      </c>
      <c r="AR60" s="17"/>
      <c r="AS60" s="17"/>
      <c r="AT60" s="17"/>
      <c r="AU60" s="17"/>
      <c r="AV60" s="17"/>
      <c r="AW60" s="30">
        <f t="shared" si="1"/>
        <v>0</v>
      </c>
      <c r="AX60" s="59">
        <f t="shared" si="2"/>
        <v>0</v>
      </c>
    </row>
    <row r="61" spans="1:50" s="46" customFormat="1" ht="18" hidden="1" customHeight="1">
      <c r="A61" s="38"/>
      <c r="B61" s="18" t="s">
        <v>166</v>
      </c>
      <c r="C61" s="1661"/>
      <c r="D61" s="12"/>
      <c r="E61" s="12"/>
      <c r="F61" s="13"/>
      <c r="G61" s="12"/>
      <c r="H61" s="22"/>
      <c r="I61" s="38"/>
      <c r="J61" s="18" t="s">
        <v>166</v>
      </c>
      <c r="K61" s="8"/>
      <c r="L61" s="8"/>
      <c r="M61" s="5"/>
      <c r="N61" s="8"/>
      <c r="O61" s="6"/>
      <c r="P61" s="8"/>
      <c r="Q61" s="12"/>
      <c r="R61" s="38"/>
      <c r="S61" s="18" t="s">
        <v>166</v>
      </c>
      <c r="T61" s="64"/>
      <c r="U61" s="30"/>
      <c r="V61" s="30"/>
      <c r="W61" s="30"/>
      <c r="X61" s="66"/>
      <c r="Y61" s="30"/>
      <c r="Z61" s="30"/>
      <c r="AA61" s="68"/>
      <c r="AB61" s="30"/>
      <c r="AC61" s="30"/>
      <c r="AD61" s="34">
        <v>9907989000</v>
      </c>
      <c r="AE61" s="30"/>
      <c r="AF61" s="14"/>
      <c r="AG61" s="18" t="s">
        <v>166</v>
      </c>
      <c r="AH61" s="24"/>
      <c r="AI61" s="24"/>
      <c r="AJ61" s="24"/>
      <c r="AK61" s="24"/>
      <c r="AL61" s="24"/>
      <c r="AM61" s="24"/>
      <c r="AN61" s="17"/>
      <c r="AO61" s="17"/>
      <c r="AP61" s="14"/>
      <c r="AQ61" s="18" t="s">
        <v>166</v>
      </c>
      <c r="AR61" s="17"/>
      <c r="AS61" s="17"/>
      <c r="AT61" s="17"/>
      <c r="AU61" s="17"/>
      <c r="AV61" s="17"/>
      <c r="AW61" s="30">
        <f t="shared" si="1"/>
        <v>0</v>
      </c>
      <c r="AX61" s="59">
        <f t="shared" si="2"/>
        <v>0</v>
      </c>
    </row>
    <row r="62" spans="1:50" s="7" customFormat="1" ht="18" hidden="1" customHeight="1">
      <c r="A62" s="37"/>
      <c r="B62" s="39" t="s">
        <v>167</v>
      </c>
      <c r="C62" s="1661"/>
      <c r="D62" s="35"/>
      <c r="E62" s="35"/>
      <c r="F62" s="40"/>
      <c r="G62" s="35"/>
      <c r="H62" s="22"/>
      <c r="I62" s="37"/>
      <c r="J62" s="39" t="s">
        <v>167</v>
      </c>
      <c r="K62" s="69"/>
      <c r="L62" s="69"/>
      <c r="M62" s="41"/>
      <c r="N62" s="69"/>
      <c r="O62" s="42"/>
      <c r="P62" s="69"/>
      <c r="Q62" s="35"/>
      <c r="R62" s="37"/>
      <c r="S62" s="39" t="s">
        <v>167</v>
      </c>
      <c r="T62" s="70"/>
      <c r="U62" s="43"/>
      <c r="V62" s="43"/>
      <c r="W62" s="43"/>
      <c r="X62" s="71"/>
      <c r="Y62" s="43"/>
      <c r="Z62" s="43"/>
      <c r="AA62" s="73"/>
      <c r="AB62" s="43"/>
      <c r="AC62" s="43"/>
      <c r="AD62" s="47">
        <v>3486426000</v>
      </c>
      <c r="AE62" s="43"/>
      <c r="AF62" s="38"/>
      <c r="AG62" s="39" t="s">
        <v>167</v>
      </c>
      <c r="AH62" s="44"/>
      <c r="AI62" s="44"/>
      <c r="AJ62" s="44"/>
      <c r="AK62" s="44"/>
      <c r="AL62" s="44"/>
      <c r="AM62" s="44"/>
      <c r="AN62" s="45"/>
      <c r="AO62" s="45"/>
      <c r="AP62" s="38"/>
      <c r="AQ62" s="39" t="s">
        <v>167</v>
      </c>
      <c r="AR62" s="45"/>
      <c r="AS62" s="45"/>
      <c r="AT62" s="45"/>
      <c r="AU62" s="45"/>
      <c r="AV62" s="45"/>
      <c r="AW62" s="43">
        <f t="shared" si="1"/>
        <v>0</v>
      </c>
      <c r="AX62" s="59">
        <f t="shared" si="2"/>
        <v>0</v>
      </c>
    </row>
    <row r="63" spans="1:50" s="7" customFormat="1" ht="18" hidden="1" customHeight="1">
      <c r="A63" s="38"/>
      <c r="B63" s="18" t="s">
        <v>168</v>
      </c>
      <c r="C63" s="1661"/>
      <c r="D63" s="12"/>
      <c r="E63" s="12"/>
      <c r="F63" s="13"/>
      <c r="G63" s="12"/>
      <c r="H63" s="22"/>
      <c r="I63" s="38"/>
      <c r="J63" s="18" t="s">
        <v>168</v>
      </c>
      <c r="K63" s="8"/>
      <c r="L63" s="8"/>
      <c r="M63" s="5"/>
      <c r="N63" s="8"/>
      <c r="O63" s="6"/>
      <c r="P63" s="8"/>
      <c r="Q63" s="12"/>
      <c r="R63" s="38"/>
      <c r="S63" s="18" t="s">
        <v>168</v>
      </c>
      <c r="T63" s="64"/>
      <c r="U63" s="30"/>
      <c r="V63" s="30"/>
      <c r="W63" s="30"/>
      <c r="X63" s="66"/>
      <c r="Y63" s="30"/>
      <c r="Z63" s="30"/>
      <c r="AA63" s="68"/>
      <c r="AB63" s="30"/>
      <c r="AC63" s="30"/>
      <c r="AD63" s="34">
        <v>3572943000</v>
      </c>
      <c r="AE63" s="30"/>
      <c r="AF63" s="14"/>
      <c r="AG63" s="18" t="s">
        <v>168</v>
      </c>
      <c r="AH63" s="24"/>
      <c r="AI63" s="24"/>
      <c r="AJ63" s="24"/>
      <c r="AK63" s="24"/>
      <c r="AL63" s="24"/>
      <c r="AM63" s="24"/>
      <c r="AN63" s="17"/>
      <c r="AO63" s="17"/>
      <c r="AP63" s="14"/>
      <c r="AQ63" s="18" t="s">
        <v>168</v>
      </c>
      <c r="AR63" s="17"/>
      <c r="AS63" s="17"/>
      <c r="AT63" s="17"/>
      <c r="AU63" s="17"/>
      <c r="AV63" s="17"/>
      <c r="AW63" s="30">
        <f t="shared" si="1"/>
        <v>0</v>
      </c>
      <c r="AX63" s="59">
        <f t="shared" si="2"/>
        <v>0</v>
      </c>
    </row>
    <row r="64" spans="1:50" s="7" customFormat="1" ht="18" customHeight="1">
      <c r="A64" s="14">
        <v>24</v>
      </c>
      <c r="B64" s="18" t="s">
        <v>36</v>
      </c>
      <c r="C64" s="1661"/>
      <c r="D64" s="12">
        <v>242646000</v>
      </c>
      <c r="E64" s="12">
        <v>325000000</v>
      </c>
      <c r="F64" s="13">
        <v>1487730999.1900001</v>
      </c>
      <c r="G64" s="12">
        <v>218600000</v>
      </c>
      <c r="H64" s="22">
        <v>563700000</v>
      </c>
      <c r="I64" s="14">
        <v>24</v>
      </c>
      <c r="J64" s="18" t="s">
        <v>36</v>
      </c>
      <c r="K64" s="8">
        <v>500000000</v>
      </c>
      <c r="L64" s="8">
        <v>700000000</v>
      </c>
      <c r="M64" s="5"/>
      <c r="N64" s="8">
        <v>800000000</v>
      </c>
      <c r="O64" s="6">
        <v>1001925000</v>
      </c>
      <c r="P64" s="8">
        <v>550000000</v>
      </c>
      <c r="Q64" s="12">
        <f>SUM(K64:P64)</f>
        <v>3551925000</v>
      </c>
      <c r="R64" s="14">
        <v>24</v>
      </c>
      <c r="S64" s="18" t="s">
        <v>36</v>
      </c>
      <c r="T64" s="64">
        <v>160000000</v>
      </c>
      <c r="U64" s="30">
        <v>193525000</v>
      </c>
      <c r="V64" s="30">
        <v>426350000</v>
      </c>
      <c r="W64" s="30">
        <v>30060871000</v>
      </c>
      <c r="X64" s="66">
        <v>75000000</v>
      </c>
      <c r="Y64" s="30"/>
      <c r="Z64" s="30">
        <v>125000000</v>
      </c>
      <c r="AA64" s="68"/>
      <c r="AB64" s="30">
        <v>70000000</v>
      </c>
      <c r="AC64" s="30">
        <v>150000000</v>
      </c>
      <c r="AD64" s="30"/>
      <c r="AE64" s="30">
        <f t="shared" si="0"/>
        <v>31260746000</v>
      </c>
      <c r="AF64" s="14">
        <v>24</v>
      </c>
      <c r="AG64" s="18" t="s">
        <v>36</v>
      </c>
      <c r="AH64" s="24"/>
      <c r="AI64" s="24">
        <v>6000000000</v>
      </c>
      <c r="AJ64" s="24"/>
      <c r="AK64" s="24">
        <v>350000000</v>
      </c>
      <c r="AL64" s="24"/>
      <c r="AM64" s="24"/>
      <c r="AN64" s="17"/>
      <c r="AO64" s="17">
        <v>800000000</v>
      </c>
      <c r="AP64" s="14">
        <v>24</v>
      </c>
      <c r="AQ64" s="18" t="s">
        <v>36</v>
      </c>
      <c r="AR64" s="17">
        <v>400000000</v>
      </c>
      <c r="AS64" s="17">
        <v>400000000</v>
      </c>
      <c r="AT64" s="17"/>
      <c r="AU64" s="17">
        <v>500000000</v>
      </c>
      <c r="AV64" s="17"/>
      <c r="AW64" s="30">
        <f t="shared" si="1"/>
        <v>8450000024</v>
      </c>
      <c r="AX64" s="59">
        <f t="shared" si="2"/>
        <v>46100348023.190002</v>
      </c>
    </row>
    <row r="65" spans="1:50" s="7" customFormat="1" ht="18" customHeight="1">
      <c r="A65" s="36">
        <v>25</v>
      </c>
      <c r="B65" s="18" t="s">
        <v>37</v>
      </c>
      <c r="C65" s="1661"/>
      <c r="D65" s="12">
        <v>201130000</v>
      </c>
      <c r="E65" s="12">
        <v>325000000</v>
      </c>
      <c r="F65" s="13">
        <v>505953437.94</v>
      </c>
      <c r="G65" s="12">
        <v>195400000</v>
      </c>
      <c r="H65" s="22">
        <v>420950000</v>
      </c>
      <c r="I65" s="36">
        <v>25</v>
      </c>
      <c r="J65" s="18" t="s">
        <v>37</v>
      </c>
      <c r="K65" s="8">
        <v>400000000</v>
      </c>
      <c r="L65" s="8">
        <v>550000000</v>
      </c>
      <c r="M65" s="5"/>
      <c r="N65" s="8">
        <v>600000000</v>
      </c>
      <c r="O65" s="6"/>
      <c r="P65" s="8"/>
      <c r="Q65" s="12">
        <f>SUM(K65:P65)</f>
        <v>1550000000</v>
      </c>
      <c r="R65" s="36">
        <v>25</v>
      </c>
      <c r="S65" s="18" t="s">
        <v>37</v>
      </c>
      <c r="T65" s="64">
        <v>160000000</v>
      </c>
      <c r="U65" s="30">
        <v>197353000</v>
      </c>
      <c r="V65" s="30">
        <v>218030000</v>
      </c>
      <c r="W65" s="30">
        <v>11006164000</v>
      </c>
      <c r="X65" s="66">
        <v>75000000</v>
      </c>
      <c r="Y65" s="30">
        <v>2596689000</v>
      </c>
      <c r="Z65" s="30">
        <v>100000000</v>
      </c>
      <c r="AA65" s="67"/>
      <c r="AB65" s="30">
        <v>65000000</v>
      </c>
      <c r="AC65" s="30">
        <v>150000000</v>
      </c>
      <c r="AD65" s="30">
        <f>SUM(AD66:AD68)</f>
        <v>36361772000</v>
      </c>
      <c r="AE65" s="30">
        <f t="shared" si="0"/>
        <v>50930008000</v>
      </c>
      <c r="AF65" s="14">
        <v>25</v>
      </c>
      <c r="AG65" s="18" t="s">
        <v>37</v>
      </c>
      <c r="AH65" s="24">
        <v>450000000</v>
      </c>
      <c r="AI65" s="24">
        <v>6000000000</v>
      </c>
      <c r="AJ65" s="24">
        <v>300000000</v>
      </c>
      <c r="AK65" s="24"/>
      <c r="AL65" s="24">
        <v>500000000</v>
      </c>
      <c r="AM65" s="24"/>
      <c r="AN65" s="17"/>
      <c r="AO65" s="17"/>
      <c r="AP65" s="14">
        <v>25</v>
      </c>
      <c r="AQ65" s="18" t="s">
        <v>37</v>
      </c>
      <c r="AR65" s="17"/>
      <c r="AS65" s="17"/>
      <c r="AT65" s="17"/>
      <c r="AU65" s="17"/>
      <c r="AV65" s="17"/>
      <c r="AW65" s="30">
        <f t="shared" si="1"/>
        <v>7250000025</v>
      </c>
      <c r="AX65" s="59">
        <f t="shared" si="2"/>
        <v>61378441462.940002</v>
      </c>
    </row>
    <row r="66" spans="1:50" s="7" customFormat="1" ht="18" hidden="1" customHeight="1">
      <c r="A66" s="37"/>
      <c r="B66" s="18" t="s">
        <v>162</v>
      </c>
      <c r="C66" s="1661"/>
      <c r="D66" s="12"/>
      <c r="E66" s="12"/>
      <c r="F66" s="13"/>
      <c r="G66" s="12"/>
      <c r="H66" s="22"/>
      <c r="I66" s="37"/>
      <c r="J66" s="18" t="s">
        <v>162</v>
      </c>
      <c r="K66" s="8"/>
      <c r="L66" s="8"/>
      <c r="M66" s="5"/>
      <c r="N66" s="8"/>
      <c r="O66" s="6"/>
      <c r="P66" s="8"/>
      <c r="Q66" s="12"/>
      <c r="R66" s="37"/>
      <c r="S66" s="18" t="s">
        <v>162</v>
      </c>
      <c r="T66" s="64"/>
      <c r="U66" s="30"/>
      <c r="V66" s="30"/>
      <c r="W66" s="30"/>
      <c r="X66" s="66"/>
      <c r="Y66" s="30"/>
      <c r="Z66" s="30"/>
      <c r="AA66" s="67"/>
      <c r="AB66" s="30"/>
      <c r="AC66" s="30"/>
      <c r="AD66" s="33">
        <v>12587683000</v>
      </c>
      <c r="AE66" s="30"/>
      <c r="AF66" s="14"/>
      <c r="AG66" s="18" t="s">
        <v>162</v>
      </c>
      <c r="AH66" s="24"/>
      <c r="AI66" s="24"/>
      <c r="AJ66" s="24"/>
      <c r="AK66" s="24"/>
      <c r="AL66" s="24"/>
      <c r="AM66" s="24"/>
      <c r="AN66" s="17"/>
      <c r="AO66" s="17"/>
      <c r="AP66" s="14"/>
      <c r="AQ66" s="18" t="s">
        <v>162</v>
      </c>
      <c r="AR66" s="17"/>
      <c r="AS66" s="17"/>
      <c r="AT66" s="17"/>
      <c r="AU66" s="17"/>
      <c r="AV66" s="17"/>
      <c r="AW66" s="30">
        <f t="shared" si="1"/>
        <v>0</v>
      </c>
      <c r="AX66" s="59">
        <f t="shared" si="2"/>
        <v>0</v>
      </c>
    </row>
    <row r="67" spans="1:50" s="7" customFormat="1" ht="18" hidden="1" customHeight="1">
      <c r="A67" s="37"/>
      <c r="B67" s="18" t="s">
        <v>163</v>
      </c>
      <c r="C67" s="1661"/>
      <c r="D67" s="12"/>
      <c r="E67" s="12"/>
      <c r="F67" s="13"/>
      <c r="G67" s="12"/>
      <c r="H67" s="22"/>
      <c r="I67" s="37"/>
      <c r="J67" s="18" t="s">
        <v>163</v>
      </c>
      <c r="K67" s="8"/>
      <c r="L67" s="8"/>
      <c r="M67" s="5"/>
      <c r="N67" s="8"/>
      <c r="O67" s="6"/>
      <c r="P67" s="8"/>
      <c r="Q67" s="12"/>
      <c r="R67" s="37"/>
      <c r="S67" s="18" t="s">
        <v>163</v>
      </c>
      <c r="T67" s="64"/>
      <c r="U67" s="30"/>
      <c r="V67" s="30"/>
      <c r="W67" s="30"/>
      <c r="X67" s="66"/>
      <c r="Y67" s="30"/>
      <c r="Z67" s="30"/>
      <c r="AA67" s="67"/>
      <c r="AB67" s="30"/>
      <c r="AC67" s="30"/>
      <c r="AD67" s="33">
        <v>7837705000</v>
      </c>
      <c r="AE67" s="30"/>
      <c r="AF67" s="14"/>
      <c r="AG67" s="18" t="s">
        <v>163</v>
      </c>
      <c r="AH67" s="24"/>
      <c r="AI67" s="24"/>
      <c r="AJ67" s="24"/>
      <c r="AK67" s="24"/>
      <c r="AL67" s="24"/>
      <c r="AM67" s="24"/>
      <c r="AN67" s="17"/>
      <c r="AO67" s="17"/>
      <c r="AP67" s="14"/>
      <c r="AQ67" s="18" t="s">
        <v>163</v>
      </c>
      <c r="AR67" s="17"/>
      <c r="AS67" s="17"/>
      <c r="AT67" s="17"/>
      <c r="AU67" s="17"/>
      <c r="AV67" s="17"/>
      <c r="AW67" s="30">
        <f t="shared" si="1"/>
        <v>0</v>
      </c>
      <c r="AX67" s="59">
        <f t="shared" si="2"/>
        <v>0</v>
      </c>
    </row>
    <row r="68" spans="1:50" s="7" customFormat="1" ht="18" hidden="1" customHeight="1">
      <c r="A68" s="38"/>
      <c r="B68" s="18" t="s">
        <v>164</v>
      </c>
      <c r="C68" s="1661"/>
      <c r="D68" s="12"/>
      <c r="E68" s="12"/>
      <c r="F68" s="13"/>
      <c r="G68" s="12"/>
      <c r="H68" s="22"/>
      <c r="I68" s="38"/>
      <c r="J68" s="18" t="s">
        <v>164</v>
      </c>
      <c r="K68" s="8"/>
      <c r="L68" s="8"/>
      <c r="M68" s="5"/>
      <c r="N68" s="8"/>
      <c r="O68" s="6"/>
      <c r="P68" s="8"/>
      <c r="Q68" s="12"/>
      <c r="R68" s="38"/>
      <c r="S68" s="18" t="s">
        <v>164</v>
      </c>
      <c r="T68" s="64"/>
      <c r="U68" s="30"/>
      <c r="V68" s="30"/>
      <c r="W68" s="30"/>
      <c r="X68" s="66"/>
      <c r="Y68" s="30"/>
      <c r="Z68" s="30"/>
      <c r="AA68" s="67"/>
      <c r="AB68" s="30"/>
      <c r="AC68" s="30"/>
      <c r="AD68" s="33">
        <v>15936384000</v>
      </c>
      <c r="AE68" s="30"/>
      <c r="AF68" s="14"/>
      <c r="AG68" s="18" t="s">
        <v>164</v>
      </c>
      <c r="AH68" s="24"/>
      <c r="AI68" s="24"/>
      <c r="AJ68" s="24"/>
      <c r="AK68" s="24"/>
      <c r="AL68" s="24"/>
      <c r="AM68" s="24"/>
      <c r="AN68" s="17"/>
      <c r="AO68" s="17"/>
      <c r="AP68" s="14"/>
      <c r="AQ68" s="18" t="s">
        <v>164</v>
      </c>
      <c r="AR68" s="17"/>
      <c r="AS68" s="17"/>
      <c r="AT68" s="17"/>
      <c r="AU68" s="17"/>
      <c r="AV68" s="17"/>
      <c r="AW68" s="30">
        <f t="shared" si="1"/>
        <v>0</v>
      </c>
      <c r="AX68" s="59">
        <f t="shared" si="2"/>
        <v>0</v>
      </c>
    </row>
    <row r="69" spans="1:50" s="7" customFormat="1" ht="18" customHeight="1">
      <c r="A69" s="14">
        <v>26</v>
      </c>
      <c r="B69" s="18" t="s">
        <v>38</v>
      </c>
      <c r="C69" s="1661"/>
      <c r="D69" s="12">
        <v>249795000</v>
      </c>
      <c r="E69" s="12">
        <v>325000000</v>
      </c>
      <c r="F69" s="13">
        <v>1107297928.72</v>
      </c>
      <c r="G69" s="12">
        <v>212000000</v>
      </c>
      <c r="H69" s="22">
        <v>575400000</v>
      </c>
      <c r="I69" s="14">
        <v>26</v>
      </c>
      <c r="J69" s="18" t="s">
        <v>38</v>
      </c>
      <c r="K69" s="8">
        <v>400000000</v>
      </c>
      <c r="L69" s="8">
        <v>500000000</v>
      </c>
      <c r="M69" s="5"/>
      <c r="N69" s="8">
        <v>700000000</v>
      </c>
      <c r="O69" s="6"/>
      <c r="P69" s="8">
        <v>455000000</v>
      </c>
      <c r="Q69" s="12">
        <f>SUM(K69:P69)</f>
        <v>2055000000</v>
      </c>
      <c r="R69" s="14">
        <v>26</v>
      </c>
      <c r="S69" s="18" t="s">
        <v>38</v>
      </c>
      <c r="T69" s="64">
        <v>160000000</v>
      </c>
      <c r="U69" s="30">
        <v>213565000</v>
      </c>
      <c r="V69" s="30">
        <v>460440000</v>
      </c>
      <c r="W69" s="30">
        <v>33834023000</v>
      </c>
      <c r="X69" s="66">
        <v>75000000</v>
      </c>
      <c r="Y69" s="30"/>
      <c r="Z69" s="30">
        <v>120000000</v>
      </c>
      <c r="AA69" s="68"/>
      <c r="AB69" s="30">
        <v>70000000</v>
      </c>
      <c r="AC69" s="30">
        <v>150000000</v>
      </c>
      <c r="AD69" s="30"/>
      <c r="AE69" s="30">
        <f t="shared" si="0"/>
        <v>35083028000</v>
      </c>
      <c r="AF69" s="14">
        <v>26</v>
      </c>
      <c r="AG69" s="18" t="s">
        <v>38</v>
      </c>
      <c r="AH69" s="24">
        <v>450000000</v>
      </c>
      <c r="AI69" s="24">
        <v>5500000000</v>
      </c>
      <c r="AJ69" s="24">
        <v>350000000</v>
      </c>
      <c r="AK69" s="24"/>
      <c r="AL69" s="24">
        <v>500000000</v>
      </c>
      <c r="AM69" s="24"/>
      <c r="AN69" s="17"/>
      <c r="AO69" s="17">
        <v>800000000</v>
      </c>
      <c r="AP69" s="14">
        <v>26</v>
      </c>
      <c r="AQ69" s="18" t="s">
        <v>38</v>
      </c>
      <c r="AR69" s="17">
        <v>400000000</v>
      </c>
      <c r="AS69" s="17">
        <v>400000000</v>
      </c>
      <c r="AT69" s="19"/>
      <c r="AU69" s="17"/>
      <c r="AV69" s="17"/>
      <c r="AW69" s="30">
        <f t="shared" si="1"/>
        <v>8400000026</v>
      </c>
      <c r="AX69" s="59">
        <f t="shared" si="2"/>
        <v>48007520954.720001</v>
      </c>
    </row>
    <row r="70" spans="1:50" s="7" customFormat="1" ht="18" customHeight="1">
      <c r="A70" s="14">
        <v>27</v>
      </c>
      <c r="B70" s="18" t="s">
        <v>39</v>
      </c>
      <c r="C70" s="1661"/>
      <c r="D70" s="12">
        <v>433686000</v>
      </c>
      <c r="E70" s="12">
        <v>325000000</v>
      </c>
      <c r="F70" s="13">
        <v>1596036714.74</v>
      </c>
      <c r="G70" s="12">
        <v>259100000</v>
      </c>
      <c r="H70" s="22">
        <v>1160100000</v>
      </c>
      <c r="I70" s="14">
        <v>27</v>
      </c>
      <c r="J70" s="18" t="s">
        <v>39</v>
      </c>
      <c r="K70" s="8">
        <v>500000000</v>
      </c>
      <c r="L70" s="8">
        <v>700000000</v>
      </c>
      <c r="M70" s="5" t="s">
        <v>77</v>
      </c>
      <c r="N70" s="8">
        <v>700000000</v>
      </c>
      <c r="O70" s="6"/>
      <c r="P70" s="8">
        <v>500000000</v>
      </c>
      <c r="Q70" s="12">
        <f>SUM(K70:P70)</f>
        <v>2400000000</v>
      </c>
      <c r="R70" s="14">
        <v>27</v>
      </c>
      <c r="S70" s="18" t="s">
        <v>39</v>
      </c>
      <c r="T70" s="64">
        <v>160000000</v>
      </c>
      <c r="U70" s="30">
        <v>194943000</v>
      </c>
      <c r="V70" s="30">
        <v>753810000</v>
      </c>
      <c r="W70" s="30">
        <v>45673339000</v>
      </c>
      <c r="X70" s="66">
        <v>125000000</v>
      </c>
      <c r="Y70" s="30"/>
      <c r="Z70" s="30">
        <v>180000000</v>
      </c>
      <c r="AA70" s="68">
        <v>350735000</v>
      </c>
      <c r="AB70" s="30">
        <v>85000000</v>
      </c>
      <c r="AC70" s="30">
        <v>150000000</v>
      </c>
      <c r="AD70" s="30"/>
      <c r="AE70" s="30">
        <f t="shared" si="0"/>
        <v>47672827000</v>
      </c>
      <c r="AF70" s="14">
        <v>27</v>
      </c>
      <c r="AG70" s="18" t="s">
        <v>39</v>
      </c>
      <c r="AH70" s="24">
        <v>450000000</v>
      </c>
      <c r="AI70" s="24">
        <v>5500000000</v>
      </c>
      <c r="AJ70" s="24">
        <v>350000000</v>
      </c>
      <c r="AK70" s="24"/>
      <c r="AL70" s="24"/>
      <c r="AM70" s="24"/>
      <c r="AN70" s="17"/>
      <c r="AO70" s="17"/>
      <c r="AP70" s="14">
        <v>27</v>
      </c>
      <c r="AQ70" s="18" t="s">
        <v>39</v>
      </c>
      <c r="AR70" s="17"/>
      <c r="AS70" s="17">
        <v>400000000</v>
      </c>
      <c r="AT70" s="17">
        <v>350000000</v>
      </c>
      <c r="AU70" s="17"/>
      <c r="AV70" s="17"/>
      <c r="AW70" s="30">
        <f t="shared" si="1"/>
        <v>7050000027</v>
      </c>
      <c r="AX70" s="59">
        <f t="shared" si="2"/>
        <v>60896749741.739998</v>
      </c>
    </row>
    <row r="71" spans="1:50" s="7" customFormat="1" ht="18" customHeight="1">
      <c r="A71" s="36">
        <v>28</v>
      </c>
      <c r="B71" s="18" t="s">
        <v>40</v>
      </c>
      <c r="C71" s="1661"/>
      <c r="D71" s="12">
        <v>292342000</v>
      </c>
      <c r="E71" s="12">
        <v>325000000</v>
      </c>
      <c r="F71" s="13">
        <v>1118027824.6900001</v>
      </c>
      <c r="G71" s="12">
        <v>223700000</v>
      </c>
      <c r="H71" s="22">
        <v>563775000</v>
      </c>
      <c r="I71" s="36">
        <v>28</v>
      </c>
      <c r="J71" s="18" t="s">
        <v>40</v>
      </c>
      <c r="K71" s="8">
        <v>400000000</v>
      </c>
      <c r="L71" s="8">
        <v>500000000</v>
      </c>
      <c r="M71" s="5"/>
      <c r="N71" s="8">
        <v>500000000</v>
      </c>
      <c r="O71" s="6"/>
      <c r="P71" s="8">
        <v>360000000</v>
      </c>
      <c r="Q71" s="12">
        <f>SUM(K71:P71)</f>
        <v>1760000000</v>
      </c>
      <c r="R71" s="36">
        <v>28</v>
      </c>
      <c r="S71" s="18" t="s">
        <v>40</v>
      </c>
      <c r="T71" s="64">
        <v>160000000</v>
      </c>
      <c r="U71" s="65">
        <v>223325000</v>
      </c>
      <c r="V71" s="30">
        <v>351510000</v>
      </c>
      <c r="W71" s="30">
        <v>15701855000</v>
      </c>
      <c r="X71" s="66">
        <v>100000000</v>
      </c>
      <c r="Y71" s="30">
        <v>6217590000</v>
      </c>
      <c r="Z71" s="30">
        <v>160000000</v>
      </c>
      <c r="AA71" s="67"/>
      <c r="AB71" s="30">
        <v>70000000</v>
      </c>
      <c r="AC71" s="30">
        <v>150000000</v>
      </c>
      <c r="AD71" s="30">
        <f>SUM(AD72:AD79)</f>
        <v>112649865000</v>
      </c>
      <c r="AE71" s="30">
        <f t="shared" si="0"/>
        <v>135784145000</v>
      </c>
      <c r="AF71" s="14">
        <v>28</v>
      </c>
      <c r="AG71" s="18" t="s">
        <v>40</v>
      </c>
      <c r="AH71" s="24">
        <v>450000000</v>
      </c>
      <c r="AI71" s="24">
        <v>5500000000</v>
      </c>
      <c r="AJ71" s="24"/>
      <c r="AK71" s="24">
        <v>350000000</v>
      </c>
      <c r="AL71" s="24"/>
      <c r="AM71" s="24"/>
      <c r="AN71" s="17"/>
      <c r="AO71" s="17">
        <v>800000000</v>
      </c>
      <c r="AP71" s="14">
        <v>28</v>
      </c>
      <c r="AQ71" s="18" t="s">
        <v>40</v>
      </c>
      <c r="AR71" s="17"/>
      <c r="AS71" s="17">
        <v>400000000</v>
      </c>
      <c r="AT71" s="17"/>
      <c r="AU71" s="17"/>
      <c r="AV71" s="17"/>
      <c r="AW71" s="30">
        <f t="shared" si="1"/>
        <v>7500000028</v>
      </c>
      <c r="AX71" s="59">
        <f t="shared" si="2"/>
        <v>147566989852.69</v>
      </c>
    </row>
    <row r="72" spans="1:50" s="7" customFormat="1" ht="18" hidden="1" customHeight="1">
      <c r="A72" s="37"/>
      <c r="B72" s="18" t="s">
        <v>145</v>
      </c>
      <c r="C72" s="1661"/>
      <c r="D72" s="12"/>
      <c r="E72" s="12"/>
      <c r="F72" s="13"/>
      <c r="G72" s="12"/>
      <c r="H72" s="22"/>
      <c r="I72" s="37"/>
      <c r="J72" s="18" t="s">
        <v>145</v>
      </c>
      <c r="K72" s="8"/>
      <c r="L72" s="8"/>
      <c r="M72" s="5"/>
      <c r="N72" s="8"/>
      <c r="O72" s="6"/>
      <c r="P72" s="8"/>
      <c r="Q72" s="12"/>
      <c r="R72" s="37"/>
      <c r="S72" s="18" t="s">
        <v>145</v>
      </c>
      <c r="T72" s="64"/>
      <c r="U72" s="65"/>
      <c r="V72" s="30"/>
      <c r="W72" s="30"/>
      <c r="X72" s="66"/>
      <c r="Y72" s="30"/>
      <c r="Z72" s="30"/>
      <c r="AA72" s="67"/>
      <c r="AB72" s="30"/>
      <c r="AC72" s="30"/>
      <c r="AD72" s="33">
        <v>20000134000</v>
      </c>
      <c r="AE72" s="30"/>
      <c r="AF72" s="14"/>
      <c r="AG72" s="18" t="s">
        <v>145</v>
      </c>
      <c r="AH72" s="24"/>
      <c r="AI72" s="24"/>
      <c r="AJ72" s="24"/>
      <c r="AK72" s="24"/>
      <c r="AL72" s="24"/>
      <c r="AM72" s="24"/>
      <c r="AN72" s="17"/>
      <c r="AO72" s="17"/>
      <c r="AP72" s="14"/>
      <c r="AQ72" s="18" t="s">
        <v>145</v>
      </c>
      <c r="AR72" s="17"/>
      <c r="AS72" s="17"/>
      <c r="AT72" s="17"/>
      <c r="AU72" s="17"/>
      <c r="AV72" s="17"/>
      <c r="AW72" s="30">
        <f t="shared" si="1"/>
        <v>0</v>
      </c>
      <c r="AX72" s="59">
        <f t="shared" si="2"/>
        <v>0</v>
      </c>
    </row>
    <row r="73" spans="1:50" s="7" customFormat="1" ht="18" hidden="1" customHeight="1">
      <c r="A73" s="37"/>
      <c r="B73" s="18" t="s">
        <v>146</v>
      </c>
      <c r="C73" s="1661"/>
      <c r="D73" s="12"/>
      <c r="E73" s="12"/>
      <c r="F73" s="13"/>
      <c r="G73" s="12"/>
      <c r="H73" s="22"/>
      <c r="I73" s="37"/>
      <c r="J73" s="18" t="s">
        <v>146</v>
      </c>
      <c r="K73" s="8"/>
      <c r="L73" s="8"/>
      <c r="M73" s="5"/>
      <c r="N73" s="8"/>
      <c r="O73" s="6"/>
      <c r="P73" s="8"/>
      <c r="Q73" s="12"/>
      <c r="R73" s="37"/>
      <c r="S73" s="18" t="s">
        <v>146</v>
      </c>
      <c r="T73" s="64"/>
      <c r="U73" s="65"/>
      <c r="V73" s="30"/>
      <c r="W73" s="30"/>
      <c r="X73" s="66"/>
      <c r="Y73" s="30"/>
      <c r="Z73" s="30"/>
      <c r="AA73" s="67"/>
      <c r="AB73" s="30"/>
      <c r="AC73" s="30"/>
      <c r="AD73" s="33">
        <v>18684587000</v>
      </c>
      <c r="AE73" s="30"/>
      <c r="AF73" s="14"/>
      <c r="AG73" s="18" t="s">
        <v>146</v>
      </c>
      <c r="AH73" s="24"/>
      <c r="AI73" s="24"/>
      <c r="AJ73" s="24"/>
      <c r="AK73" s="24"/>
      <c r="AL73" s="24"/>
      <c r="AM73" s="24"/>
      <c r="AN73" s="17"/>
      <c r="AO73" s="17"/>
      <c r="AP73" s="14"/>
      <c r="AQ73" s="18" t="s">
        <v>146</v>
      </c>
      <c r="AR73" s="17"/>
      <c r="AS73" s="17"/>
      <c r="AT73" s="17"/>
      <c r="AU73" s="17"/>
      <c r="AV73" s="17"/>
      <c r="AW73" s="30">
        <f t="shared" si="1"/>
        <v>0</v>
      </c>
      <c r="AX73" s="59">
        <f t="shared" si="2"/>
        <v>0</v>
      </c>
    </row>
    <row r="74" spans="1:50" s="7" customFormat="1" ht="18" hidden="1" customHeight="1">
      <c r="A74" s="37"/>
      <c r="B74" s="18" t="s">
        <v>147</v>
      </c>
      <c r="C74" s="1661"/>
      <c r="D74" s="12"/>
      <c r="E74" s="12"/>
      <c r="F74" s="13"/>
      <c r="G74" s="12"/>
      <c r="H74" s="22"/>
      <c r="I74" s="37"/>
      <c r="J74" s="18" t="s">
        <v>147</v>
      </c>
      <c r="K74" s="8"/>
      <c r="L74" s="8"/>
      <c r="M74" s="5"/>
      <c r="N74" s="8"/>
      <c r="O74" s="6"/>
      <c r="P74" s="8"/>
      <c r="Q74" s="12"/>
      <c r="R74" s="37"/>
      <c r="S74" s="18" t="s">
        <v>147</v>
      </c>
      <c r="T74" s="64"/>
      <c r="U74" s="65"/>
      <c r="V74" s="30"/>
      <c r="W74" s="30"/>
      <c r="X74" s="66"/>
      <c r="Y74" s="30"/>
      <c r="Z74" s="30"/>
      <c r="AA74" s="67"/>
      <c r="AB74" s="30"/>
      <c r="AC74" s="30"/>
      <c r="AD74" s="33">
        <v>16603980000</v>
      </c>
      <c r="AE74" s="30"/>
      <c r="AF74" s="14"/>
      <c r="AG74" s="18" t="s">
        <v>147</v>
      </c>
      <c r="AH74" s="24"/>
      <c r="AI74" s="24"/>
      <c r="AJ74" s="24"/>
      <c r="AK74" s="24"/>
      <c r="AL74" s="24"/>
      <c r="AM74" s="24"/>
      <c r="AN74" s="17"/>
      <c r="AO74" s="17"/>
      <c r="AP74" s="14"/>
      <c r="AQ74" s="18" t="s">
        <v>147</v>
      </c>
      <c r="AR74" s="17"/>
      <c r="AS74" s="17"/>
      <c r="AT74" s="17"/>
      <c r="AU74" s="17"/>
      <c r="AV74" s="17"/>
      <c r="AW74" s="30">
        <f t="shared" si="1"/>
        <v>0</v>
      </c>
      <c r="AX74" s="59">
        <f t="shared" si="2"/>
        <v>0</v>
      </c>
    </row>
    <row r="75" spans="1:50" s="7" customFormat="1" ht="18" hidden="1" customHeight="1">
      <c r="A75" s="37"/>
      <c r="B75" s="18" t="s">
        <v>148</v>
      </c>
      <c r="C75" s="1661"/>
      <c r="D75" s="12"/>
      <c r="E75" s="12"/>
      <c r="F75" s="13"/>
      <c r="G75" s="12"/>
      <c r="H75" s="22"/>
      <c r="I75" s="37"/>
      <c r="J75" s="18" t="s">
        <v>148</v>
      </c>
      <c r="K75" s="8"/>
      <c r="L75" s="8"/>
      <c r="M75" s="5"/>
      <c r="N75" s="8"/>
      <c r="O75" s="6"/>
      <c r="P75" s="8"/>
      <c r="Q75" s="12"/>
      <c r="R75" s="37"/>
      <c r="S75" s="18" t="s">
        <v>148</v>
      </c>
      <c r="T75" s="64"/>
      <c r="U75" s="65"/>
      <c r="V75" s="30"/>
      <c r="W75" s="30"/>
      <c r="X75" s="66"/>
      <c r="Y75" s="30"/>
      <c r="Z75" s="30"/>
      <c r="AA75" s="67"/>
      <c r="AB75" s="30"/>
      <c r="AC75" s="30"/>
      <c r="AD75" s="33">
        <v>4975733000</v>
      </c>
      <c r="AE75" s="30"/>
      <c r="AF75" s="14"/>
      <c r="AG75" s="18" t="s">
        <v>148</v>
      </c>
      <c r="AH75" s="24"/>
      <c r="AI75" s="24"/>
      <c r="AJ75" s="24"/>
      <c r="AK75" s="24"/>
      <c r="AL75" s="24"/>
      <c r="AM75" s="24"/>
      <c r="AN75" s="17"/>
      <c r="AO75" s="17"/>
      <c r="AP75" s="14"/>
      <c r="AQ75" s="18" t="s">
        <v>148</v>
      </c>
      <c r="AR75" s="17"/>
      <c r="AS75" s="17"/>
      <c r="AT75" s="17"/>
      <c r="AU75" s="17"/>
      <c r="AV75" s="17"/>
      <c r="AW75" s="30">
        <f t="shared" si="1"/>
        <v>0</v>
      </c>
      <c r="AX75" s="59">
        <f t="shared" si="2"/>
        <v>0</v>
      </c>
    </row>
    <row r="76" spans="1:50" s="7" customFormat="1" ht="18" hidden="1" customHeight="1">
      <c r="A76" s="37"/>
      <c r="B76" s="18" t="s">
        <v>150</v>
      </c>
      <c r="C76" s="1661"/>
      <c r="D76" s="12"/>
      <c r="E76" s="12"/>
      <c r="F76" s="13"/>
      <c r="G76" s="12"/>
      <c r="H76" s="22"/>
      <c r="I76" s="37"/>
      <c r="J76" s="18" t="s">
        <v>150</v>
      </c>
      <c r="K76" s="8"/>
      <c r="L76" s="8"/>
      <c r="M76" s="5"/>
      <c r="N76" s="8"/>
      <c r="O76" s="6"/>
      <c r="P76" s="8"/>
      <c r="Q76" s="12"/>
      <c r="R76" s="37"/>
      <c r="S76" s="18" t="s">
        <v>150</v>
      </c>
      <c r="T76" s="64"/>
      <c r="U76" s="65"/>
      <c r="V76" s="30"/>
      <c r="W76" s="30"/>
      <c r="X76" s="66"/>
      <c r="Y76" s="30"/>
      <c r="Z76" s="30"/>
      <c r="AA76" s="67"/>
      <c r="AB76" s="30"/>
      <c r="AC76" s="30"/>
      <c r="AD76" s="33">
        <v>15189871000</v>
      </c>
      <c r="AE76" s="30"/>
      <c r="AF76" s="14"/>
      <c r="AG76" s="18" t="s">
        <v>150</v>
      </c>
      <c r="AH76" s="24"/>
      <c r="AI76" s="24"/>
      <c r="AJ76" s="24"/>
      <c r="AK76" s="24"/>
      <c r="AL76" s="24"/>
      <c r="AM76" s="24"/>
      <c r="AN76" s="17"/>
      <c r="AO76" s="17"/>
      <c r="AP76" s="14"/>
      <c r="AQ76" s="18" t="s">
        <v>150</v>
      </c>
      <c r="AR76" s="17"/>
      <c r="AS76" s="17"/>
      <c r="AT76" s="17"/>
      <c r="AU76" s="17"/>
      <c r="AV76" s="17"/>
      <c r="AW76" s="30">
        <f t="shared" si="1"/>
        <v>0</v>
      </c>
      <c r="AX76" s="59">
        <f t="shared" si="2"/>
        <v>0</v>
      </c>
    </row>
    <row r="77" spans="1:50" s="7" customFormat="1" ht="18" hidden="1" customHeight="1">
      <c r="A77" s="37"/>
      <c r="B77" s="18" t="s">
        <v>149</v>
      </c>
      <c r="C77" s="1661"/>
      <c r="D77" s="12"/>
      <c r="E77" s="12"/>
      <c r="F77" s="13"/>
      <c r="G77" s="12"/>
      <c r="H77" s="22"/>
      <c r="I77" s="37"/>
      <c r="J77" s="18" t="s">
        <v>149</v>
      </c>
      <c r="K77" s="8"/>
      <c r="L77" s="8"/>
      <c r="M77" s="5"/>
      <c r="N77" s="8"/>
      <c r="O77" s="6"/>
      <c r="P77" s="8"/>
      <c r="Q77" s="12"/>
      <c r="R77" s="37"/>
      <c r="S77" s="18" t="s">
        <v>149</v>
      </c>
      <c r="T77" s="64"/>
      <c r="U77" s="65"/>
      <c r="V77" s="30"/>
      <c r="W77" s="30"/>
      <c r="X77" s="66"/>
      <c r="Y77" s="30"/>
      <c r="Z77" s="30"/>
      <c r="AA77" s="67"/>
      <c r="AB77" s="30"/>
      <c r="AC77" s="30"/>
      <c r="AD77" s="33">
        <v>9583856000</v>
      </c>
      <c r="AE77" s="30"/>
      <c r="AF77" s="14"/>
      <c r="AG77" s="18" t="s">
        <v>149</v>
      </c>
      <c r="AH77" s="24"/>
      <c r="AI77" s="24"/>
      <c r="AJ77" s="24"/>
      <c r="AK77" s="24"/>
      <c r="AL77" s="24"/>
      <c r="AM77" s="24"/>
      <c r="AN77" s="17"/>
      <c r="AO77" s="17"/>
      <c r="AP77" s="14"/>
      <c r="AQ77" s="18" t="s">
        <v>149</v>
      </c>
      <c r="AR77" s="17"/>
      <c r="AS77" s="17"/>
      <c r="AT77" s="17"/>
      <c r="AU77" s="17"/>
      <c r="AV77" s="17"/>
      <c r="AW77" s="30">
        <f t="shared" ref="AW77:AW101" si="4">SUM(AH77:AV77)</f>
        <v>0</v>
      </c>
      <c r="AX77" s="59">
        <f t="shared" ref="AX77:AX101" si="5">D77+E77+F77+G77+H77+Q77+AE77+AW77</f>
        <v>0</v>
      </c>
    </row>
    <row r="78" spans="1:50" s="7" customFormat="1" ht="18" hidden="1" customHeight="1">
      <c r="A78" s="37"/>
      <c r="B78" s="18" t="s">
        <v>151</v>
      </c>
      <c r="C78" s="1661"/>
      <c r="D78" s="12"/>
      <c r="E78" s="12"/>
      <c r="F78" s="13"/>
      <c r="G78" s="12"/>
      <c r="H78" s="22"/>
      <c r="I78" s="37"/>
      <c r="J78" s="18" t="s">
        <v>151</v>
      </c>
      <c r="K78" s="8"/>
      <c r="L78" s="8"/>
      <c r="M78" s="5"/>
      <c r="N78" s="8"/>
      <c r="O78" s="6"/>
      <c r="P78" s="8"/>
      <c r="Q78" s="12"/>
      <c r="R78" s="37"/>
      <c r="S78" s="18" t="s">
        <v>151</v>
      </c>
      <c r="T78" s="64"/>
      <c r="U78" s="65"/>
      <c r="V78" s="30"/>
      <c r="W78" s="30"/>
      <c r="X78" s="66"/>
      <c r="Y78" s="30"/>
      <c r="Z78" s="30"/>
      <c r="AA78" s="67"/>
      <c r="AB78" s="30"/>
      <c r="AC78" s="30"/>
      <c r="AD78" s="33">
        <v>13296364000</v>
      </c>
      <c r="AE78" s="30"/>
      <c r="AF78" s="14"/>
      <c r="AG78" s="18" t="s">
        <v>151</v>
      </c>
      <c r="AH78" s="24"/>
      <c r="AI78" s="24"/>
      <c r="AJ78" s="24"/>
      <c r="AK78" s="24"/>
      <c r="AL78" s="24"/>
      <c r="AM78" s="24"/>
      <c r="AN78" s="17"/>
      <c r="AO78" s="17"/>
      <c r="AP78" s="14"/>
      <c r="AQ78" s="18" t="s">
        <v>151</v>
      </c>
      <c r="AR78" s="17"/>
      <c r="AS78" s="17"/>
      <c r="AT78" s="17"/>
      <c r="AU78" s="17"/>
      <c r="AV78" s="17"/>
      <c r="AW78" s="30">
        <f t="shared" si="4"/>
        <v>0</v>
      </c>
      <c r="AX78" s="59">
        <f t="shared" si="5"/>
        <v>0</v>
      </c>
    </row>
    <row r="79" spans="1:50" s="7" customFormat="1" ht="18" hidden="1" customHeight="1">
      <c r="A79" s="38"/>
      <c r="B79" s="18" t="s">
        <v>152</v>
      </c>
      <c r="C79" s="1661"/>
      <c r="D79" s="12"/>
      <c r="E79" s="12"/>
      <c r="F79" s="13"/>
      <c r="G79" s="12"/>
      <c r="H79" s="22"/>
      <c r="I79" s="38"/>
      <c r="J79" s="18" t="s">
        <v>152</v>
      </c>
      <c r="K79" s="8"/>
      <c r="L79" s="8"/>
      <c r="M79" s="5"/>
      <c r="N79" s="8"/>
      <c r="O79" s="6"/>
      <c r="P79" s="8"/>
      <c r="Q79" s="12"/>
      <c r="R79" s="38"/>
      <c r="S79" s="18" t="s">
        <v>152</v>
      </c>
      <c r="T79" s="64"/>
      <c r="U79" s="65"/>
      <c r="V79" s="30"/>
      <c r="W79" s="30"/>
      <c r="X79" s="66"/>
      <c r="Y79" s="30"/>
      <c r="Z79" s="30"/>
      <c r="AA79" s="67"/>
      <c r="AB79" s="30"/>
      <c r="AC79" s="30"/>
      <c r="AD79" s="33">
        <v>14315340000</v>
      </c>
      <c r="AE79" s="30"/>
      <c r="AF79" s="14"/>
      <c r="AG79" s="18" t="s">
        <v>152</v>
      </c>
      <c r="AH79" s="24"/>
      <c r="AI79" s="24"/>
      <c r="AJ79" s="24"/>
      <c r="AK79" s="24"/>
      <c r="AL79" s="24"/>
      <c r="AM79" s="24"/>
      <c r="AN79" s="17"/>
      <c r="AO79" s="17"/>
      <c r="AP79" s="14"/>
      <c r="AQ79" s="18" t="s">
        <v>152</v>
      </c>
      <c r="AR79" s="17"/>
      <c r="AS79" s="17"/>
      <c r="AT79" s="17"/>
      <c r="AU79" s="17"/>
      <c r="AV79" s="17"/>
      <c r="AW79" s="30">
        <f t="shared" si="4"/>
        <v>0</v>
      </c>
      <c r="AX79" s="59">
        <f t="shared" si="5"/>
        <v>0</v>
      </c>
    </row>
    <row r="80" spans="1:50" s="7" customFormat="1" ht="18" customHeight="1">
      <c r="A80" s="36">
        <v>29</v>
      </c>
      <c r="B80" s="18" t="s">
        <v>41</v>
      </c>
      <c r="C80" s="1661"/>
      <c r="D80" s="12">
        <v>380184000</v>
      </c>
      <c r="E80" s="12">
        <v>325000000</v>
      </c>
      <c r="F80" s="13">
        <v>1685320728.6300001</v>
      </c>
      <c r="G80" s="12">
        <v>259100000</v>
      </c>
      <c r="H80" s="22">
        <v>830300000</v>
      </c>
      <c r="I80" s="36">
        <v>29</v>
      </c>
      <c r="J80" s="18" t="s">
        <v>41</v>
      </c>
      <c r="K80" s="8">
        <v>500000000</v>
      </c>
      <c r="L80" s="8">
        <v>600000000</v>
      </c>
      <c r="M80" s="5"/>
      <c r="N80" s="8">
        <v>800000000</v>
      </c>
      <c r="O80" s="6"/>
      <c r="P80" s="8">
        <v>360000000</v>
      </c>
      <c r="Q80" s="12">
        <f>SUM(K80:P80)</f>
        <v>2260000000</v>
      </c>
      <c r="R80" s="36">
        <v>29</v>
      </c>
      <c r="S80" s="18" t="s">
        <v>41</v>
      </c>
      <c r="T80" s="64">
        <v>160000000</v>
      </c>
      <c r="U80" s="65">
        <v>213760000</v>
      </c>
      <c r="V80" s="30">
        <v>719380000</v>
      </c>
      <c r="W80" s="30">
        <v>60827804000</v>
      </c>
      <c r="X80" s="66">
        <v>100000000</v>
      </c>
      <c r="Y80" s="30">
        <v>7122800000</v>
      </c>
      <c r="Z80" s="30">
        <v>165000000</v>
      </c>
      <c r="AA80" s="68">
        <v>275635000</v>
      </c>
      <c r="AB80" s="30">
        <v>85000000</v>
      </c>
      <c r="AC80" s="30">
        <v>150000000</v>
      </c>
      <c r="AD80" s="30">
        <f>SUM(AD82:AD90)</f>
        <v>115712760000</v>
      </c>
      <c r="AE80" s="30">
        <f>SUM(T80:AD80)</f>
        <v>185532139000</v>
      </c>
      <c r="AF80" s="14">
        <v>29</v>
      </c>
      <c r="AG80" s="18" t="s">
        <v>41</v>
      </c>
      <c r="AH80" s="24">
        <v>450000000</v>
      </c>
      <c r="AI80" s="24">
        <v>6000000000</v>
      </c>
      <c r="AJ80" s="24"/>
      <c r="AK80" s="24">
        <v>350000000</v>
      </c>
      <c r="AL80" s="24"/>
      <c r="AM80" s="24">
        <v>400000000</v>
      </c>
      <c r="AN80" s="17"/>
      <c r="AO80" s="17">
        <v>800000000</v>
      </c>
      <c r="AP80" s="14">
        <v>29</v>
      </c>
      <c r="AQ80" s="18" t="s">
        <v>41</v>
      </c>
      <c r="AR80" s="17">
        <v>400000000</v>
      </c>
      <c r="AS80" s="17">
        <v>400000000</v>
      </c>
      <c r="AT80" s="17">
        <v>350000000</v>
      </c>
      <c r="AU80" s="17">
        <v>500000000</v>
      </c>
      <c r="AV80" s="17">
        <f>AV81+AV88+AV89+AV90</f>
        <v>6500000000</v>
      </c>
      <c r="AW80" s="30">
        <f t="shared" si="4"/>
        <v>16150000029</v>
      </c>
      <c r="AX80" s="59">
        <f t="shared" si="5"/>
        <v>207422043757.63</v>
      </c>
    </row>
    <row r="81" spans="1:50" s="7" customFormat="1" ht="18" hidden="1" customHeight="1">
      <c r="A81" s="37"/>
      <c r="B81" s="18" t="s">
        <v>175</v>
      </c>
      <c r="C81" s="1661"/>
      <c r="D81" s="12"/>
      <c r="E81" s="12"/>
      <c r="F81" s="13"/>
      <c r="G81" s="12"/>
      <c r="H81" s="22"/>
      <c r="I81" s="37"/>
      <c r="J81" s="18" t="s">
        <v>175</v>
      </c>
      <c r="K81" s="8"/>
      <c r="L81" s="8"/>
      <c r="M81" s="5"/>
      <c r="N81" s="8"/>
      <c r="O81" s="6"/>
      <c r="P81" s="8"/>
      <c r="Q81" s="12"/>
      <c r="R81" s="37"/>
      <c r="S81" s="18" t="s">
        <v>175</v>
      </c>
      <c r="T81" s="64"/>
      <c r="U81" s="65"/>
      <c r="V81" s="30"/>
      <c r="W81" s="30"/>
      <c r="X81" s="66"/>
      <c r="Y81" s="30"/>
      <c r="Z81" s="30"/>
      <c r="AA81" s="68"/>
      <c r="AB81" s="30"/>
      <c r="AC81" s="30"/>
      <c r="AD81" s="30"/>
      <c r="AE81" s="30"/>
      <c r="AF81" s="14"/>
      <c r="AG81" s="18" t="s">
        <v>175</v>
      </c>
      <c r="AH81" s="24"/>
      <c r="AI81" s="24"/>
      <c r="AJ81" s="24"/>
      <c r="AK81" s="24"/>
      <c r="AL81" s="24"/>
      <c r="AM81" s="24"/>
      <c r="AN81" s="17"/>
      <c r="AO81" s="17"/>
      <c r="AP81" s="14"/>
      <c r="AQ81" s="18" t="s">
        <v>175</v>
      </c>
      <c r="AR81" s="17"/>
      <c r="AS81" s="17"/>
      <c r="AT81" s="17"/>
      <c r="AU81" s="17"/>
      <c r="AV81" s="17">
        <v>2000000000</v>
      </c>
      <c r="AW81" s="30">
        <f t="shared" si="4"/>
        <v>2000000000</v>
      </c>
      <c r="AX81" s="59">
        <f t="shared" si="5"/>
        <v>2000000000</v>
      </c>
    </row>
    <row r="82" spans="1:50" s="7" customFormat="1" ht="18" hidden="1" customHeight="1">
      <c r="A82" s="37"/>
      <c r="B82" s="18" t="s">
        <v>153</v>
      </c>
      <c r="C82" s="1661"/>
      <c r="D82" s="12"/>
      <c r="E82" s="12"/>
      <c r="F82" s="13"/>
      <c r="G82" s="12"/>
      <c r="H82" s="22"/>
      <c r="I82" s="37"/>
      <c r="J82" s="18" t="s">
        <v>153</v>
      </c>
      <c r="K82" s="8"/>
      <c r="L82" s="8"/>
      <c r="M82" s="5"/>
      <c r="N82" s="8"/>
      <c r="O82" s="6"/>
      <c r="P82" s="8"/>
      <c r="Q82" s="12"/>
      <c r="R82" s="37"/>
      <c r="S82" s="18" t="s">
        <v>153</v>
      </c>
      <c r="T82" s="64"/>
      <c r="U82" s="65"/>
      <c r="V82" s="30"/>
      <c r="W82" s="30"/>
      <c r="X82" s="66"/>
      <c r="Y82" s="30"/>
      <c r="Z82" s="30"/>
      <c r="AA82" s="68"/>
      <c r="AB82" s="30"/>
      <c r="AC82" s="30"/>
      <c r="AD82" s="34">
        <v>9878243000</v>
      </c>
      <c r="AE82" s="30"/>
      <c r="AF82" s="14"/>
      <c r="AG82" s="18" t="s">
        <v>153</v>
      </c>
      <c r="AH82" s="24"/>
      <c r="AI82" s="24"/>
      <c r="AJ82" s="24"/>
      <c r="AK82" s="24"/>
      <c r="AL82" s="24"/>
      <c r="AM82" s="24"/>
      <c r="AN82" s="17"/>
      <c r="AO82" s="17"/>
      <c r="AP82" s="14"/>
      <c r="AQ82" s="18" t="s">
        <v>153</v>
      </c>
      <c r="AR82" s="17"/>
      <c r="AS82" s="17"/>
      <c r="AT82" s="17"/>
      <c r="AU82" s="17"/>
      <c r="AV82" s="17"/>
      <c r="AW82" s="30">
        <f t="shared" si="4"/>
        <v>0</v>
      </c>
      <c r="AX82" s="59">
        <f t="shared" si="5"/>
        <v>0</v>
      </c>
    </row>
    <row r="83" spans="1:50" s="7" customFormat="1" ht="18" hidden="1" customHeight="1">
      <c r="A83" s="37"/>
      <c r="B83" s="18" t="s">
        <v>154</v>
      </c>
      <c r="C83" s="1661"/>
      <c r="D83" s="12"/>
      <c r="E83" s="12"/>
      <c r="F83" s="13"/>
      <c r="G83" s="12"/>
      <c r="H83" s="22"/>
      <c r="I83" s="37"/>
      <c r="J83" s="18" t="s">
        <v>154</v>
      </c>
      <c r="K83" s="8"/>
      <c r="L83" s="8"/>
      <c r="M83" s="5"/>
      <c r="N83" s="8"/>
      <c r="O83" s="6"/>
      <c r="P83" s="8"/>
      <c r="Q83" s="12"/>
      <c r="R83" s="37"/>
      <c r="S83" s="18" t="s">
        <v>154</v>
      </c>
      <c r="T83" s="64"/>
      <c r="U83" s="65"/>
      <c r="V83" s="30"/>
      <c r="W83" s="30"/>
      <c r="X83" s="66"/>
      <c r="Y83" s="30"/>
      <c r="Z83" s="30"/>
      <c r="AA83" s="68"/>
      <c r="AB83" s="30"/>
      <c r="AC83" s="30"/>
      <c r="AD83" s="34">
        <v>4147509000</v>
      </c>
      <c r="AE83" s="30"/>
      <c r="AF83" s="14"/>
      <c r="AG83" s="18" t="s">
        <v>154</v>
      </c>
      <c r="AH83" s="24"/>
      <c r="AI83" s="24"/>
      <c r="AJ83" s="24"/>
      <c r="AK83" s="24"/>
      <c r="AL83" s="24"/>
      <c r="AM83" s="24"/>
      <c r="AN83" s="17"/>
      <c r="AO83" s="17"/>
      <c r="AP83" s="14"/>
      <c r="AQ83" s="18" t="s">
        <v>154</v>
      </c>
      <c r="AR83" s="17"/>
      <c r="AS83" s="17"/>
      <c r="AT83" s="17"/>
      <c r="AU83" s="17"/>
      <c r="AV83" s="17"/>
      <c r="AW83" s="30">
        <f t="shared" si="4"/>
        <v>0</v>
      </c>
      <c r="AX83" s="59">
        <f t="shared" si="5"/>
        <v>0</v>
      </c>
    </row>
    <row r="84" spans="1:50" s="7" customFormat="1" ht="18" hidden="1" customHeight="1">
      <c r="A84" s="37"/>
      <c r="B84" s="18" t="s">
        <v>155</v>
      </c>
      <c r="C84" s="1661"/>
      <c r="D84" s="12"/>
      <c r="E84" s="12"/>
      <c r="F84" s="13"/>
      <c r="G84" s="12"/>
      <c r="H84" s="22"/>
      <c r="I84" s="37"/>
      <c r="J84" s="18" t="s">
        <v>155</v>
      </c>
      <c r="K84" s="8"/>
      <c r="L84" s="8"/>
      <c r="M84" s="5"/>
      <c r="N84" s="8"/>
      <c r="O84" s="6"/>
      <c r="P84" s="8"/>
      <c r="Q84" s="12"/>
      <c r="R84" s="37"/>
      <c r="S84" s="18" t="s">
        <v>155</v>
      </c>
      <c r="T84" s="64"/>
      <c r="U84" s="65"/>
      <c r="V84" s="30"/>
      <c r="W84" s="30"/>
      <c r="X84" s="66"/>
      <c r="Y84" s="30"/>
      <c r="Z84" s="30"/>
      <c r="AA84" s="68"/>
      <c r="AB84" s="30"/>
      <c r="AC84" s="30"/>
      <c r="AD84" s="34">
        <v>3667650000</v>
      </c>
      <c r="AE84" s="30"/>
      <c r="AF84" s="14"/>
      <c r="AG84" s="18" t="s">
        <v>155</v>
      </c>
      <c r="AH84" s="24"/>
      <c r="AI84" s="24"/>
      <c r="AJ84" s="24"/>
      <c r="AK84" s="24"/>
      <c r="AL84" s="24"/>
      <c r="AM84" s="24"/>
      <c r="AN84" s="17"/>
      <c r="AO84" s="17"/>
      <c r="AP84" s="14"/>
      <c r="AQ84" s="18" t="s">
        <v>155</v>
      </c>
      <c r="AR84" s="17"/>
      <c r="AS84" s="17"/>
      <c r="AT84" s="17"/>
      <c r="AU84" s="17"/>
      <c r="AV84" s="17"/>
      <c r="AW84" s="30">
        <f t="shared" si="4"/>
        <v>0</v>
      </c>
      <c r="AX84" s="59">
        <f t="shared" si="5"/>
        <v>0</v>
      </c>
    </row>
    <row r="85" spans="1:50" s="7" customFormat="1" ht="18" hidden="1" customHeight="1">
      <c r="A85" s="37"/>
      <c r="B85" s="18" t="s">
        <v>156</v>
      </c>
      <c r="C85" s="1661"/>
      <c r="D85" s="12"/>
      <c r="E85" s="12"/>
      <c r="F85" s="13"/>
      <c r="G85" s="12"/>
      <c r="H85" s="22"/>
      <c r="I85" s="37"/>
      <c r="J85" s="18" t="s">
        <v>156</v>
      </c>
      <c r="K85" s="8"/>
      <c r="L85" s="8"/>
      <c r="M85" s="5"/>
      <c r="N85" s="8"/>
      <c r="O85" s="6"/>
      <c r="P85" s="8"/>
      <c r="Q85" s="12"/>
      <c r="R85" s="37"/>
      <c r="S85" s="18" t="s">
        <v>156</v>
      </c>
      <c r="T85" s="64"/>
      <c r="U85" s="65"/>
      <c r="V85" s="30"/>
      <c r="W85" s="30"/>
      <c r="X85" s="66"/>
      <c r="Y85" s="30"/>
      <c r="Z85" s="30"/>
      <c r="AA85" s="68"/>
      <c r="AB85" s="30"/>
      <c r="AC85" s="30"/>
      <c r="AD85" s="34">
        <v>12630159000</v>
      </c>
      <c r="AE85" s="30"/>
      <c r="AF85" s="14"/>
      <c r="AG85" s="18" t="s">
        <v>156</v>
      </c>
      <c r="AH85" s="24"/>
      <c r="AI85" s="24"/>
      <c r="AJ85" s="24"/>
      <c r="AK85" s="24"/>
      <c r="AL85" s="24"/>
      <c r="AM85" s="24"/>
      <c r="AN85" s="17"/>
      <c r="AO85" s="17"/>
      <c r="AP85" s="14"/>
      <c r="AQ85" s="18" t="s">
        <v>156</v>
      </c>
      <c r="AR85" s="17"/>
      <c r="AS85" s="17"/>
      <c r="AT85" s="17"/>
      <c r="AU85" s="17"/>
      <c r="AV85" s="17"/>
      <c r="AW85" s="30">
        <f t="shared" si="4"/>
        <v>0</v>
      </c>
      <c r="AX85" s="59">
        <f t="shared" si="5"/>
        <v>0</v>
      </c>
    </row>
    <row r="86" spans="1:50" s="7" customFormat="1" ht="18" hidden="1" customHeight="1">
      <c r="A86" s="37"/>
      <c r="B86" s="18" t="s">
        <v>157</v>
      </c>
      <c r="C86" s="1661"/>
      <c r="D86" s="12"/>
      <c r="E86" s="12"/>
      <c r="F86" s="13"/>
      <c r="G86" s="12"/>
      <c r="H86" s="22"/>
      <c r="I86" s="37"/>
      <c r="J86" s="18" t="s">
        <v>157</v>
      </c>
      <c r="K86" s="8"/>
      <c r="L86" s="8"/>
      <c r="M86" s="5"/>
      <c r="N86" s="8"/>
      <c r="O86" s="6"/>
      <c r="P86" s="8"/>
      <c r="Q86" s="12"/>
      <c r="R86" s="37"/>
      <c r="S86" s="18" t="s">
        <v>157</v>
      </c>
      <c r="T86" s="64"/>
      <c r="U86" s="65"/>
      <c r="V86" s="30"/>
      <c r="W86" s="30"/>
      <c r="X86" s="66"/>
      <c r="Y86" s="30"/>
      <c r="Z86" s="30"/>
      <c r="AA86" s="68"/>
      <c r="AB86" s="30"/>
      <c r="AC86" s="30"/>
      <c r="AD86" s="34">
        <v>4199930000</v>
      </c>
      <c r="AE86" s="30"/>
      <c r="AF86" s="14"/>
      <c r="AG86" s="18" t="s">
        <v>157</v>
      </c>
      <c r="AH86" s="24"/>
      <c r="AI86" s="24"/>
      <c r="AJ86" s="24"/>
      <c r="AK86" s="24"/>
      <c r="AL86" s="24"/>
      <c r="AM86" s="24"/>
      <c r="AN86" s="17"/>
      <c r="AO86" s="17"/>
      <c r="AP86" s="14"/>
      <c r="AQ86" s="18" t="s">
        <v>157</v>
      </c>
      <c r="AR86" s="17"/>
      <c r="AS86" s="17"/>
      <c r="AT86" s="17"/>
      <c r="AU86" s="17"/>
      <c r="AV86" s="17"/>
      <c r="AW86" s="30">
        <f t="shared" si="4"/>
        <v>0</v>
      </c>
      <c r="AX86" s="59">
        <f t="shared" si="5"/>
        <v>0</v>
      </c>
    </row>
    <row r="87" spans="1:50" s="46" customFormat="1" ht="18" hidden="1" customHeight="1">
      <c r="A87" s="38"/>
      <c r="B87" s="18" t="s">
        <v>158</v>
      </c>
      <c r="C87" s="1661"/>
      <c r="D87" s="12"/>
      <c r="E87" s="12"/>
      <c r="F87" s="13"/>
      <c r="G87" s="12"/>
      <c r="H87" s="22"/>
      <c r="I87" s="38"/>
      <c r="J87" s="18" t="s">
        <v>158</v>
      </c>
      <c r="K87" s="8"/>
      <c r="L87" s="8"/>
      <c r="M87" s="5"/>
      <c r="N87" s="8"/>
      <c r="O87" s="6"/>
      <c r="P87" s="8"/>
      <c r="Q87" s="12"/>
      <c r="R87" s="38"/>
      <c r="S87" s="18" t="s">
        <v>158</v>
      </c>
      <c r="T87" s="64"/>
      <c r="U87" s="65"/>
      <c r="V87" s="30"/>
      <c r="W87" s="30"/>
      <c r="X87" s="66"/>
      <c r="Y87" s="30"/>
      <c r="Z87" s="30"/>
      <c r="AA87" s="68"/>
      <c r="AB87" s="30"/>
      <c r="AC87" s="30"/>
      <c r="AD87" s="34">
        <v>6671446000</v>
      </c>
      <c r="AE87" s="30"/>
      <c r="AF87" s="14"/>
      <c r="AG87" s="18" t="s">
        <v>158</v>
      </c>
      <c r="AH87" s="24"/>
      <c r="AI87" s="24"/>
      <c r="AJ87" s="24"/>
      <c r="AK87" s="24"/>
      <c r="AL87" s="24"/>
      <c r="AM87" s="24"/>
      <c r="AN87" s="17"/>
      <c r="AO87" s="17"/>
      <c r="AP87" s="14"/>
      <c r="AQ87" s="18" t="s">
        <v>158</v>
      </c>
      <c r="AR87" s="17"/>
      <c r="AS87" s="17"/>
      <c r="AT87" s="17"/>
      <c r="AU87" s="17"/>
      <c r="AV87" s="17"/>
      <c r="AW87" s="30">
        <f t="shared" si="4"/>
        <v>0</v>
      </c>
      <c r="AX87" s="59">
        <f t="shared" si="5"/>
        <v>0</v>
      </c>
    </row>
    <row r="88" spans="1:50" s="7" customFormat="1" ht="18" hidden="1" customHeight="1">
      <c r="A88" s="37"/>
      <c r="B88" s="39" t="s">
        <v>128</v>
      </c>
      <c r="C88" s="1661"/>
      <c r="D88" s="35"/>
      <c r="E88" s="35"/>
      <c r="F88" s="40"/>
      <c r="G88" s="35"/>
      <c r="H88" s="22"/>
      <c r="I88" s="37"/>
      <c r="J88" s="39" t="s">
        <v>128</v>
      </c>
      <c r="K88" s="69"/>
      <c r="L88" s="69"/>
      <c r="M88" s="41"/>
      <c r="N88" s="69"/>
      <c r="O88" s="42"/>
      <c r="P88" s="69"/>
      <c r="Q88" s="35"/>
      <c r="R88" s="37"/>
      <c r="S88" s="39" t="s">
        <v>128</v>
      </c>
      <c r="T88" s="70"/>
      <c r="U88" s="74"/>
      <c r="V88" s="43"/>
      <c r="W88" s="43"/>
      <c r="X88" s="71"/>
      <c r="Y88" s="43"/>
      <c r="Z88" s="43"/>
      <c r="AA88" s="73"/>
      <c r="AB88" s="43"/>
      <c r="AC88" s="43"/>
      <c r="AD88" s="47">
        <v>33986781000</v>
      </c>
      <c r="AE88" s="43"/>
      <c r="AF88" s="38"/>
      <c r="AG88" s="39" t="s">
        <v>128</v>
      </c>
      <c r="AH88" s="44"/>
      <c r="AI88" s="44"/>
      <c r="AJ88" s="44"/>
      <c r="AK88" s="44"/>
      <c r="AL88" s="44"/>
      <c r="AM88" s="44"/>
      <c r="AN88" s="45"/>
      <c r="AO88" s="45"/>
      <c r="AP88" s="38"/>
      <c r="AQ88" s="39" t="s">
        <v>128</v>
      </c>
      <c r="AR88" s="45"/>
      <c r="AS88" s="45"/>
      <c r="AT88" s="45"/>
      <c r="AU88" s="45"/>
      <c r="AV88" s="45">
        <v>1500000000</v>
      </c>
      <c r="AW88" s="43"/>
      <c r="AX88" s="59">
        <f t="shared" si="5"/>
        <v>0</v>
      </c>
    </row>
    <row r="89" spans="1:50" s="7" customFormat="1" ht="18" hidden="1" customHeight="1">
      <c r="A89" s="37"/>
      <c r="B89" s="18" t="s">
        <v>129</v>
      </c>
      <c r="C89" s="1661"/>
      <c r="D89" s="12"/>
      <c r="E89" s="12"/>
      <c r="F89" s="13"/>
      <c r="G89" s="12"/>
      <c r="H89" s="22"/>
      <c r="I89" s="37"/>
      <c r="J89" s="18" t="s">
        <v>129</v>
      </c>
      <c r="K89" s="8"/>
      <c r="L89" s="8"/>
      <c r="M89" s="5"/>
      <c r="N89" s="8"/>
      <c r="O89" s="6"/>
      <c r="P89" s="8"/>
      <c r="Q89" s="12"/>
      <c r="R89" s="37"/>
      <c r="S89" s="18" t="s">
        <v>129</v>
      </c>
      <c r="T89" s="64"/>
      <c r="U89" s="65"/>
      <c r="V89" s="30"/>
      <c r="W89" s="30"/>
      <c r="X89" s="66"/>
      <c r="Y89" s="30"/>
      <c r="Z89" s="30"/>
      <c r="AA89" s="68"/>
      <c r="AB89" s="30"/>
      <c r="AC89" s="30"/>
      <c r="AD89" s="34">
        <v>27935504000</v>
      </c>
      <c r="AE89" s="30"/>
      <c r="AF89" s="14"/>
      <c r="AG89" s="18" t="s">
        <v>129</v>
      </c>
      <c r="AH89" s="24"/>
      <c r="AI89" s="24"/>
      <c r="AJ89" s="24"/>
      <c r="AK89" s="24"/>
      <c r="AL89" s="24"/>
      <c r="AM89" s="24"/>
      <c r="AN89" s="17"/>
      <c r="AO89" s="17"/>
      <c r="AP89" s="14"/>
      <c r="AQ89" s="18" t="s">
        <v>129</v>
      </c>
      <c r="AR89" s="17"/>
      <c r="AS89" s="17"/>
      <c r="AT89" s="17"/>
      <c r="AU89" s="17"/>
      <c r="AV89" s="17">
        <v>1500000000</v>
      </c>
      <c r="AW89" s="30"/>
      <c r="AX89" s="59">
        <f t="shared" si="5"/>
        <v>0</v>
      </c>
    </row>
    <row r="90" spans="1:50" s="7" customFormat="1" ht="18" hidden="1" customHeight="1">
      <c r="A90" s="38"/>
      <c r="B90" s="18" t="s">
        <v>159</v>
      </c>
      <c r="C90" s="1661"/>
      <c r="D90" s="12"/>
      <c r="E90" s="12"/>
      <c r="F90" s="13"/>
      <c r="G90" s="12"/>
      <c r="H90" s="22"/>
      <c r="I90" s="38"/>
      <c r="J90" s="18" t="s">
        <v>159</v>
      </c>
      <c r="K90" s="8"/>
      <c r="L90" s="8"/>
      <c r="M90" s="5"/>
      <c r="N90" s="8"/>
      <c r="O90" s="6"/>
      <c r="P90" s="8"/>
      <c r="Q90" s="12"/>
      <c r="R90" s="38"/>
      <c r="S90" s="18" t="s">
        <v>159</v>
      </c>
      <c r="T90" s="64"/>
      <c r="U90" s="65"/>
      <c r="V90" s="30"/>
      <c r="W90" s="30"/>
      <c r="X90" s="66"/>
      <c r="Y90" s="30"/>
      <c r="Z90" s="30"/>
      <c r="AA90" s="68"/>
      <c r="AB90" s="30"/>
      <c r="AC90" s="30"/>
      <c r="AD90" s="34">
        <v>12595538000</v>
      </c>
      <c r="AE90" s="30"/>
      <c r="AF90" s="14"/>
      <c r="AG90" s="18" t="s">
        <v>159</v>
      </c>
      <c r="AH90" s="24"/>
      <c r="AI90" s="24"/>
      <c r="AJ90" s="24"/>
      <c r="AK90" s="24"/>
      <c r="AL90" s="24"/>
      <c r="AM90" s="24"/>
      <c r="AN90" s="17"/>
      <c r="AO90" s="17"/>
      <c r="AP90" s="14"/>
      <c r="AQ90" s="18" t="s">
        <v>159</v>
      </c>
      <c r="AR90" s="17"/>
      <c r="AS90" s="17"/>
      <c r="AT90" s="17"/>
      <c r="AU90" s="17"/>
      <c r="AV90" s="17">
        <v>1500000000</v>
      </c>
      <c r="AW90" s="30"/>
      <c r="AX90" s="59">
        <f t="shared" si="5"/>
        <v>0</v>
      </c>
    </row>
    <row r="91" spans="1:50" s="7" customFormat="1" ht="18" customHeight="1">
      <c r="A91" s="36">
        <v>30</v>
      </c>
      <c r="B91" s="18" t="s">
        <v>42</v>
      </c>
      <c r="C91" s="1661"/>
      <c r="D91" s="12">
        <v>306574000</v>
      </c>
      <c r="E91" s="12">
        <v>325000000</v>
      </c>
      <c r="F91" s="13">
        <v>1370558342.25</v>
      </c>
      <c r="G91" s="12">
        <v>232700000</v>
      </c>
      <c r="H91" s="22">
        <v>582950000</v>
      </c>
      <c r="I91" s="36">
        <v>30</v>
      </c>
      <c r="J91" s="18" t="s">
        <v>42</v>
      </c>
      <c r="K91" s="8">
        <v>500000000</v>
      </c>
      <c r="L91" s="8">
        <v>600000000</v>
      </c>
      <c r="M91" s="5"/>
      <c r="N91" s="8">
        <v>800000000</v>
      </c>
      <c r="O91" s="6"/>
      <c r="P91" s="8">
        <v>400000000</v>
      </c>
      <c r="Q91" s="12">
        <f>SUM(K91:P91)</f>
        <v>2300000000</v>
      </c>
      <c r="R91" s="36">
        <v>30</v>
      </c>
      <c r="S91" s="18" t="s">
        <v>42</v>
      </c>
      <c r="T91" s="64">
        <v>160000000</v>
      </c>
      <c r="U91" s="30">
        <v>282008000</v>
      </c>
      <c r="V91" s="30">
        <v>333840000</v>
      </c>
      <c r="W91" s="30">
        <v>20468247000</v>
      </c>
      <c r="X91" s="66">
        <v>100000000</v>
      </c>
      <c r="Y91" s="30">
        <v>3043201000</v>
      </c>
      <c r="Z91" s="30">
        <v>150000000</v>
      </c>
      <c r="AA91" s="68"/>
      <c r="AB91" s="30">
        <v>70000000</v>
      </c>
      <c r="AC91" s="30">
        <v>150000000</v>
      </c>
      <c r="AD91" s="30">
        <f>SUM(AD92:AD94)</f>
        <v>43539574000</v>
      </c>
      <c r="AE91" s="30">
        <f>SUM(T91:AD91)</f>
        <v>68296870000</v>
      </c>
      <c r="AF91" s="14">
        <v>30</v>
      </c>
      <c r="AG91" s="18" t="s">
        <v>42</v>
      </c>
      <c r="AH91" s="24"/>
      <c r="AI91" s="24">
        <v>6500000000</v>
      </c>
      <c r="AJ91" s="24"/>
      <c r="AK91" s="24">
        <v>400000000</v>
      </c>
      <c r="AL91" s="24"/>
      <c r="AM91" s="24"/>
      <c r="AN91" s="17"/>
      <c r="AO91" s="17">
        <v>800000000</v>
      </c>
      <c r="AP91" s="14">
        <v>30</v>
      </c>
      <c r="AQ91" s="18" t="s">
        <v>42</v>
      </c>
      <c r="AR91" s="17"/>
      <c r="AS91" s="17">
        <v>400000000</v>
      </c>
      <c r="AT91" s="17"/>
      <c r="AU91" s="17"/>
      <c r="AV91" s="17"/>
      <c r="AW91" s="30">
        <f t="shared" si="4"/>
        <v>8100000030</v>
      </c>
      <c r="AX91" s="59">
        <f t="shared" si="5"/>
        <v>81514652372.25</v>
      </c>
    </row>
    <row r="92" spans="1:50" s="7" customFormat="1" ht="18" hidden="1" customHeight="1">
      <c r="A92" s="37"/>
      <c r="B92" s="18" t="s">
        <v>169</v>
      </c>
      <c r="C92" s="1661"/>
      <c r="D92" s="12"/>
      <c r="E92" s="12"/>
      <c r="F92" s="13"/>
      <c r="G92" s="12"/>
      <c r="H92" s="22"/>
      <c r="I92" s="37"/>
      <c r="J92" s="18" t="s">
        <v>169</v>
      </c>
      <c r="K92" s="8"/>
      <c r="L92" s="8"/>
      <c r="M92" s="5"/>
      <c r="N92" s="8"/>
      <c r="O92" s="6"/>
      <c r="P92" s="8"/>
      <c r="Q92" s="12"/>
      <c r="R92" s="37"/>
      <c r="S92" s="18" t="s">
        <v>169</v>
      </c>
      <c r="T92" s="64"/>
      <c r="U92" s="30"/>
      <c r="V92" s="30"/>
      <c r="W92" s="30"/>
      <c r="X92" s="66"/>
      <c r="Y92" s="30"/>
      <c r="Z92" s="30"/>
      <c r="AA92" s="68"/>
      <c r="AB92" s="30"/>
      <c r="AC92" s="30"/>
      <c r="AD92" s="34">
        <v>22698293000</v>
      </c>
      <c r="AE92" s="30"/>
      <c r="AF92" s="14"/>
      <c r="AG92" s="18" t="s">
        <v>169</v>
      </c>
      <c r="AH92" s="24"/>
      <c r="AI92" s="24"/>
      <c r="AJ92" s="24"/>
      <c r="AK92" s="24"/>
      <c r="AL92" s="24"/>
      <c r="AM92" s="24"/>
      <c r="AN92" s="17"/>
      <c r="AO92" s="17"/>
      <c r="AP92" s="14"/>
      <c r="AQ92" s="18" t="s">
        <v>169</v>
      </c>
      <c r="AR92" s="17"/>
      <c r="AS92" s="17"/>
      <c r="AT92" s="17"/>
      <c r="AU92" s="17"/>
      <c r="AV92" s="17"/>
      <c r="AW92" s="30">
        <f t="shared" si="4"/>
        <v>0</v>
      </c>
      <c r="AX92" s="59">
        <f t="shared" si="5"/>
        <v>0</v>
      </c>
    </row>
    <row r="93" spans="1:50" s="7" customFormat="1" ht="18" hidden="1" customHeight="1">
      <c r="A93" s="37"/>
      <c r="B93" s="18" t="s">
        <v>170</v>
      </c>
      <c r="C93" s="1661"/>
      <c r="D93" s="12"/>
      <c r="E93" s="12"/>
      <c r="F93" s="13"/>
      <c r="G93" s="12"/>
      <c r="H93" s="22"/>
      <c r="I93" s="37"/>
      <c r="J93" s="18" t="s">
        <v>170</v>
      </c>
      <c r="K93" s="8"/>
      <c r="L93" s="8"/>
      <c r="M93" s="5"/>
      <c r="N93" s="8"/>
      <c r="O93" s="6"/>
      <c r="P93" s="8"/>
      <c r="Q93" s="12"/>
      <c r="R93" s="37"/>
      <c r="S93" s="18" t="s">
        <v>170</v>
      </c>
      <c r="T93" s="64"/>
      <c r="U93" s="30"/>
      <c r="V93" s="30"/>
      <c r="W93" s="30"/>
      <c r="X93" s="66"/>
      <c r="Y93" s="30"/>
      <c r="Z93" s="30"/>
      <c r="AA93" s="68"/>
      <c r="AB93" s="30"/>
      <c r="AC93" s="30"/>
      <c r="AD93" s="34">
        <v>11298115000</v>
      </c>
      <c r="AE93" s="30"/>
      <c r="AF93" s="14"/>
      <c r="AG93" s="18" t="s">
        <v>170</v>
      </c>
      <c r="AH93" s="24"/>
      <c r="AI93" s="24"/>
      <c r="AJ93" s="24"/>
      <c r="AK93" s="24"/>
      <c r="AL93" s="24"/>
      <c r="AM93" s="24"/>
      <c r="AN93" s="17"/>
      <c r="AO93" s="17"/>
      <c r="AP93" s="14"/>
      <c r="AQ93" s="18" t="s">
        <v>170</v>
      </c>
      <c r="AR93" s="17"/>
      <c r="AS93" s="17"/>
      <c r="AT93" s="17"/>
      <c r="AU93" s="17"/>
      <c r="AV93" s="17"/>
      <c r="AW93" s="30">
        <f t="shared" si="4"/>
        <v>0</v>
      </c>
      <c r="AX93" s="59">
        <f t="shared" si="5"/>
        <v>0</v>
      </c>
    </row>
    <row r="94" spans="1:50" s="7" customFormat="1" ht="18" hidden="1" customHeight="1">
      <c r="A94" s="38"/>
      <c r="B94" s="18" t="s">
        <v>171</v>
      </c>
      <c r="C94" s="1661"/>
      <c r="D94" s="12"/>
      <c r="E94" s="12"/>
      <c r="F94" s="13"/>
      <c r="G94" s="12"/>
      <c r="H94" s="22"/>
      <c r="I94" s="38"/>
      <c r="J94" s="18" t="s">
        <v>171</v>
      </c>
      <c r="K94" s="8"/>
      <c r="L94" s="8"/>
      <c r="M94" s="5"/>
      <c r="N94" s="8"/>
      <c r="O94" s="6"/>
      <c r="P94" s="8"/>
      <c r="Q94" s="12"/>
      <c r="R94" s="38"/>
      <c r="S94" s="18" t="s">
        <v>171</v>
      </c>
      <c r="T94" s="64"/>
      <c r="U94" s="30"/>
      <c r="V94" s="30"/>
      <c r="W94" s="30"/>
      <c r="X94" s="66"/>
      <c r="Y94" s="30"/>
      <c r="Z94" s="30"/>
      <c r="AA94" s="68"/>
      <c r="AB94" s="30"/>
      <c r="AC94" s="30"/>
      <c r="AD94" s="34">
        <v>9543166000</v>
      </c>
      <c r="AE94" s="30"/>
      <c r="AF94" s="14"/>
      <c r="AG94" s="18" t="s">
        <v>171</v>
      </c>
      <c r="AH94" s="24"/>
      <c r="AI94" s="24"/>
      <c r="AJ94" s="24"/>
      <c r="AK94" s="24"/>
      <c r="AL94" s="24"/>
      <c r="AM94" s="24"/>
      <c r="AN94" s="17"/>
      <c r="AO94" s="17"/>
      <c r="AP94" s="14"/>
      <c r="AQ94" s="18" t="s">
        <v>171</v>
      </c>
      <c r="AR94" s="17"/>
      <c r="AS94" s="17"/>
      <c r="AT94" s="17"/>
      <c r="AU94" s="17"/>
      <c r="AV94" s="17"/>
      <c r="AW94" s="30">
        <f t="shared" si="4"/>
        <v>0</v>
      </c>
      <c r="AX94" s="59">
        <f t="shared" si="5"/>
        <v>0</v>
      </c>
    </row>
    <row r="95" spans="1:50" s="7" customFormat="1" ht="18" customHeight="1">
      <c r="A95" s="14">
        <v>31</v>
      </c>
      <c r="B95" s="18" t="s">
        <v>43</v>
      </c>
      <c r="C95" s="1661"/>
      <c r="D95" s="12">
        <v>271791000</v>
      </c>
      <c r="E95" s="12">
        <v>325000000</v>
      </c>
      <c r="F95" s="13">
        <v>969351330.12</v>
      </c>
      <c r="G95" s="12">
        <v>234300000</v>
      </c>
      <c r="H95" s="22">
        <v>573050000</v>
      </c>
      <c r="I95" s="14">
        <v>31</v>
      </c>
      <c r="J95" s="18" t="s">
        <v>43</v>
      </c>
      <c r="K95" s="8">
        <v>400000000</v>
      </c>
      <c r="L95" s="8">
        <v>550000000</v>
      </c>
      <c r="M95" s="5"/>
      <c r="N95" s="8">
        <v>800000000</v>
      </c>
      <c r="O95" s="6">
        <v>1219074000</v>
      </c>
      <c r="P95" s="8">
        <v>400000000</v>
      </c>
      <c r="Q95" s="12">
        <f>SUM(K95:P95)</f>
        <v>3369074000</v>
      </c>
      <c r="R95" s="14">
        <v>31</v>
      </c>
      <c r="S95" s="18" t="s">
        <v>43</v>
      </c>
      <c r="T95" s="64">
        <v>160000000</v>
      </c>
      <c r="U95" s="30">
        <v>282008000</v>
      </c>
      <c r="V95" s="30">
        <v>318690000</v>
      </c>
      <c r="W95" s="30">
        <v>20777939000</v>
      </c>
      <c r="X95" s="66">
        <v>75000000</v>
      </c>
      <c r="Y95" s="30"/>
      <c r="Z95" s="30">
        <v>130000000</v>
      </c>
      <c r="AA95" s="67">
        <v>470735000</v>
      </c>
      <c r="AB95" s="30">
        <v>70000000</v>
      </c>
      <c r="AC95" s="30">
        <v>150000000</v>
      </c>
      <c r="AD95" s="30"/>
      <c r="AE95" s="30">
        <f>SUM(T95:AD95)</f>
        <v>22434372000</v>
      </c>
      <c r="AF95" s="14">
        <v>31</v>
      </c>
      <c r="AG95" s="18" t="s">
        <v>43</v>
      </c>
      <c r="AH95" s="24">
        <v>500000000</v>
      </c>
      <c r="AI95" s="24">
        <v>7000000000</v>
      </c>
      <c r="AJ95" s="24"/>
      <c r="AK95" s="24">
        <v>350000000</v>
      </c>
      <c r="AL95" s="24">
        <v>500000000</v>
      </c>
      <c r="AM95" s="24"/>
      <c r="AN95" s="17"/>
      <c r="AO95" s="17">
        <v>800000000</v>
      </c>
      <c r="AP95" s="14">
        <v>31</v>
      </c>
      <c r="AQ95" s="18" t="s">
        <v>43</v>
      </c>
      <c r="AR95" s="17"/>
      <c r="AS95" s="17"/>
      <c r="AT95" s="17"/>
      <c r="AU95" s="17"/>
      <c r="AV95" s="17"/>
      <c r="AW95" s="30">
        <f t="shared" si="4"/>
        <v>9150000031</v>
      </c>
      <c r="AX95" s="59">
        <f t="shared" si="5"/>
        <v>37326938361.119995</v>
      </c>
    </row>
    <row r="96" spans="1:50" ht="18" customHeight="1">
      <c r="A96" s="36">
        <v>32</v>
      </c>
      <c r="B96" s="18" t="s">
        <v>44</v>
      </c>
      <c r="C96" s="1661"/>
      <c r="D96" s="12">
        <v>763280000</v>
      </c>
      <c r="E96" s="12">
        <v>0</v>
      </c>
      <c r="F96" s="13">
        <v>4271563491.5500002</v>
      </c>
      <c r="G96" s="12">
        <v>357710000</v>
      </c>
      <c r="H96" s="22">
        <v>1117380000</v>
      </c>
      <c r="I96" s="36">
        <v>32</v>
      </c>
      <c r="J96" s="18" t="s">
        <v>44</v>
      </c>
      <c r="K96" s="8">
        <v>1000000000</v>
      </c>
      <c r="L96" s="8">
        <v>1500000000</v>
      </c>
      <c r="M96" s="5"/>
      <c r="N96" s="8">
        <v>900000000</v>
      </c>
      <c r="O96" s="6">
        <v>1568067000</v>
      </c>
      <c r="P96" s="8"/>
      <c r="Q96" s="12">
        <f>SUM(K96:P96)</f>
        <v>4968067000</v>
      </c>
      <c r="R96" s="36">
        <v>32</v>
      </c>
      <c r="S96" s="18" t="s">
        <v>44</v>
      </c>
      <c r="T96" s="64">
        <v>160000000</v>
      </c>
      <c r="U96" s="30">
        <v>190091000</v>
      </c>
      <c r="V96" s="30">
        <v>981420000</v>
      </c>
      <c r="W96" s="30">
        <v>167474140000</v>
      </c>
      <c r="X96" s="66">
        <v>125000000</v>
      </c>
      <c r="Y96" s="30"/>
      <c r="Z96" s="30">
        <v>400000000</v>
      </c>
      <c r="AA96" s="67">
        <v>470735000</v>
      </c>
      <c r="AB96" s="30">
        <v>100000000</v>
      </c>
      <c r="AC96" s="30"/>
      <c r="AD96" s="30"/>
      <c r="AE96" s="30">
        <f>SUM(T96:AD96)</f>
        <v>169901386000</v>
      </c>
      <c r="AF96" s="14">
        <v>32</v>
      </c>
      <c r="AG96" s="18" t="s">
        <v>44</v>
      </c>
      <c r="AH96" s="24"/>
      <c r="AI96" s="24">
        <v>7500000000</v>
      </c>
      <c r="AJ96" s="24"/>
      <c r="AK96" s="24">
        <v>450000000</v>
      </c>
      <c r="AL96" s="24"/>
      <c r="AM96" s="24">
        <v>400000000</v>
      </c>
      <c r="AN96" s="17"/>
      <c r="AO96" s="17">
        <v>800000000</v>
      </c>
      <c r="AP96" s="14">
        <v>32</v>
      </c>
      <c r="AQ96" s="18" t="s">
        <v>44</v>
      </c>
      <c r="AR96" s="17"/>
      <c r="AS96" s="17">
        <v>400000000</v>
      </c>
      <c r="AT96" s="17">
        <v>450000000</v>
      </c>
      <c r="AU96" s="17"/>
      <c r="AV96" s="17">
        <f>AV97+AV98+AV99</f>
        <v>6000000000</v>
      </c>
      <c r="AW96" s="30">
        <f t="shared" si="4"/>
        <v>16000000032</v>
      </c>
      <c r="AX96" s="59">
        <f t="shared" si="5"/>
        <v>197379386523.54999</v>
      </c>
    </row>
    <row r="97" spans="1:51" ht="18" hidden="1" customHeight="1">
      <c r="A97" s="37"/>
      <c r="B97" s="18" t="s">
        <v>176</v>
      </c>
      <c r="C97" s="1661"/>
      <c r="D97" s="12"/>
      <c r="E97" s="12"/>
      <c r="F97" s="13"/>
      <c r="G97" s="12"/>
      <c r="H97" s="22"/>
      <c r="I97" s="37"/>
      <c r="J97" s="18" t="s">
        <v>176</v>
      </c>
      <c r="K97" s="8"/>
      <c r="L97" s="8"/>
      <c r="M97" s="5"/>
      <c r="N97" s="8"/>
      <c r="O97" s="6"/>
      <c r="P97" s="8"/>
      <c r="Q97" s="12"/>
      <c r="R97" s="37"/>
      <c r="S97" s="18" t="s">
        <v>176</v>
      </c>
      <c r="T97" s="64"/>
      <c r="U97" s="30"/>
      <c r="V97" s="30"/>
      <c r="W97" s="30"/>
      <c r="X97" s="66"/>
      <c r="Y97" s="30"/>
      <c r="Z97" s="30"/>
      <c r="AA97" s="67"/>
      <c r="AB97" s="30"/>
      <c r="AC97" s="30"/>
      <c r="AD97" s="30"/>
      <c r="AE97" s="30"/>
      <c r="AF97" s="14"/>
      <c r="AG97" s="18" t="s">
        <v>176</v>
      </c>
      <c r="AH97" s="24"/>
      <c r="AI97" s="24"/>
      <c r="AJ97" s="24"/>
      <c r="AK97" s="24"/>
      <c r="AL97" s="24"/>
      <c r="AM97" s="24"/>
      <c r="AN97" s="17"/>
      <c r="AO97" s="17"/>
      <c r="AP97" s="14"/>
      <c r="AQ97" s="18" t="s">
        <v>176</v>
      </c>
      <c r="AR97" s="17"/>
      <c r="AS97" s="17"/>
      <c r="AT97" s="17"/>
      <c r="AU97" s="17"/>
      <c r="AV97" s="17">
        <v>2000000000</v>
      </c>
      <c r="AW97" s="30"/>
      <c r="AX97" s="59">
        <f t="shared" si="5"/>
        <v>0</v>
      </c>
    </row>
    <row r="98" spans="1:51" ht="18" hidden="1" customHeight="1">
      <c r="A98" s="37"/>
      <c r="B98" s="18" t="s">
        <v>130</v>
      </c>
      <c r="C98" s="1661"/>
      <c r="D98" s="12"/>
      <c r="E98" s="12"/>
      <c r="F98" s="13"/>
      <c r="G98" s="12"/>
      <c r="H98" s="22"/>
      <c r="I98" s="37"/>
      <c r="J98" s="18" t="s">
        <v>130</v>
      </c>
      <c r="K98" s="8"/>
      <c r="L98" s="8"/>
      <c r="M98" s="5"/>
      <c r="N98" s="8"/>
      <c r="O98" s="6"/>
      <c r="P98" s="8"/>
      <c r="Q98" s="12"/>
      <c r="R98" s="37"/>
      <c r="S98" s="18" t="s">
        <v>130</v>
      </c>
      <c r="T98" s="64"/>
      <c r="U98" s="30"/>
      <c r="V98" s="30"/>
      <c r="W98" s="30"/>
      <c r="X98" s="66"/>
      <c r="Y98" s="30"/>
      <c r="Z98" s="30"/>
      <c r="AA98" s="67"/>
      <c r="AB98" s="30"/>
      <c r="AC98" s="30"/>
      <c r="AD98" s="30"/>
      <c r="AE98" s="30"/>
      <c r="AF98" s="14"/>
      <c r="AG98" s="18" t="s">
        <v>130</v>
      </c>
      <c r="AH98" s="24"/>
      <c r="AI98" s="24"/>
      <c r="AJ98" s="24"/>
      <c r="AK98" s="24"/>
      <c r="AL98" s="24"/>
      <c r="AM98" s="24"/>
      <c r="AN98" s="17"/>
      <c r="AO98" s="17"/>
      <c r="AP98" s="14"/>
      <c r="AQ98" s="18" t="s">
        <v>130</v>
      </c>
      <c r="AR98" s="17"/>
      <c r="AS98" s="17"/>
      <c r="AT98" s="17"/>
      <c r="AU98" s="17"/>
      <c r="AV98" s="17">
        <v>2000000000</v>
      </c>
      <c r="AW98" s="30"/>
      <c r="AX98" s="59">
        <f t="shared" si="5"/>
        <v>0</v>
      </c>
    </row>
    <row r="99" spans="1:51" ht="18" hidden="1" customHeight="1">
      <c r="A99" s="38"/>
      <c r="B99" s="18" t="s">
        <v>131</v>
      </c>
      <c r="C99" s="1661"/>
      <c r="D99" s="12"/>
      <c r="E99" s="12"/>
      <c r="F99" s="13"/>
      <c r="G99" s="12"/>
      <c r="H99" s="22"/>
      <c r="I99" s="38"/>
      <c r="J99" s="18" t="s">
        <v>131</v>
      </c>
      <c r="K99" s="8"/>
      <c r="L99" s="8"/>
      <c r="M99" s="5"/>
      <c r="N99" s="8"/>
      <c r="O99" s="6"/>
      <c r="P99" s="8"/>
      <c r="Q99" s="12"/>
      <c r="R99" s="38"/>
      <c r="S99" s="18" t="s">
        <v>131</v>
      </c>
      <c r="T99" s="64"/>
      <c r="U99" s="30"/>
      <c r="V99" s="30"/>
      <c r="W99" s="30"/>
      <c r="X99" s="66"/>
      <c r="Y99" s="30"/>
      <c r="Z99" s="30"/>
      <c r="AA99" s="67"/>
      <c r="AB99" s="30"/>
      <c r="AC99" s="30"/>
      <c r="AD99" s="30"/>
      <c r="AE99" s="30"/>
      <c r="AF99" s="14"/>
      <c r="AG99" s="18" t="s">
        <v>131</v>
      </c>
      <c r="AH99" s="24"/>
      <c r="AI99" s="24"/>
      <c r="AJ99" s="24"/>
      <c r="AK99" s="24"/>
      <c r="AL99" s="24"/>
      <c r="AM99" s="24"/>
      <c r="AN99" s="17"/>
      <c r="AO99" s="17"/>
      <c r="AP99" s="14"/>
      <c r="AQ99" s="18" t="s">
        <v>131</v>
      </c>
      <c r="AR99" s="17"/>
      <c r="AS99" s="17"/>
      <c r="AT99" s="17"/>
      <c r="AU99" s="17"/>
      <c r="AV99" s="17">
        <v>2000000000</v>
      </c>
      <c r="AW99" s="30"/>
      <c r="AX99" s="59">
        <f t="shared" si="5"/>
        <v>0</v>
      </c>
    </row>
    <row r="100" spans="1:51" ht="18" customHeight="1">
      <c r="A100" s="36">
        <v>33</v>
      </c>
      <c r="B100" s="18" t="s">
        <v>45</v>
      </c>
      <c r="C100" s="1661"/>
      <c r="D100" s="12">
        <v>340170000</v>
      </c>
      <c r="E100" s="12">
        <v>0</v>
      </c>
      <c r="F100" s="13">
        <v>1987783060.0699999</v>
      </c>
      <c r="G100" s="12">
        <v>272300000</v>
      </c>
      <c r="H100" s="22">
        <v>567775000</v>
      </c>
      <c r="I100" s="36">
        <v>33</v>
      </c>
      <c r="J100" s="18" t="s">
        <v>45</v>
      </c>
      <c r="K100" s="8">
        <v>700000000</v>
      </c>
      <c r="L100" s="8">
        <v>1000000000</v>
      </c>
      <c r="M100" s="5"/>
      <c r="N100" s="8">
        <v>900000000</v>
      </c>
      <c r="O100" s="6"/>
      <c r="P100" s="8"/>
      <c r="Q100" s="12">
        <f>SUM(K100:P100)</f>
        <v>2600000000</v>
      </c>
      <c r="R100" s="36">
        <v>33</v>
      </c>
      <c r="S100" s="18" t="s">
        <v>45</v>
      </c>
      <c r="T100" s="64">
        <v>160000000</v>
      </c>
      <c r="U100" s="30">
        <v>190091000</v>
      </c>
      <c r="V100" s="30">
        <v>366246000</v>
      </c>
      <c r="W100" s="30">
        <v>51051161000</v>
      </c>
      <c r="X100" s="66">
        <v>125000000</v>
      </c>
      <c r="Y100" s="30"/>
      <c r="Z100" s="30">
        <v>300000000</v>
      </c>
      <c r="AA100" s="67">
        <v>470735000</v>
      </c>
      <c r="AB100" s="30">
        <v>100000000</v>
      </c>
      <c r="AC100" s="30"/>
      <c r="AD100" s="30"/>
      <c r="AE100" s="30">
        <f>SUM(T100:AD100)</f>
        <v>52763233000</v>
      </c>
      <c r="AF100" s="14">
        <v>33</v>
      </c>
      <c r="AG100" s="18" t="s">
        <v>45</v>
      </c>
      <c r="AH100" s="24">
        <v>500000000</v>
      </c>
      <c r="AI100" s="24">
        <v>7144500000</v>
      </c>
      <c r="AJ100" s="24"/>
      <c r="AK100" s="24">
        <v>450000000</v>
      </c>
      <c r="AL100" s="24"/>
      <c r="AM100" s="24"/>
      <c r="AN100" s="17">
        <v>350000000</v>
      </c>
      <c r="AO100" s="17"/>
      <c r="AP100" s="14">
        <v>33</v>
      </c>
      <c r="AQ100" s="18" t="s">
        <v>45</v>
      </c>
      <c r="AR100" s="17"/>
      <c r="AS100" s="17"/>
      <c r="AT100" s="17"/>
      <c r="AU100" s="17"/>
      <c r="AV100" s="17">
        <f>SUM(AV97)</f>
        <v>2000000000</v>
      </c>
      <c r="AW100" s="30">
        <f t="shared" si="4"/>
        <v>10444500033</v>
      </c>
      <c r="AX100" s="59">
        <f t="shared" si="5"/>
        <v>68975761093.070007</v>
      </c>
    </row>
    <row r="101" spans="1:51" ht="18" hidden="1" customHeight="1">
      <c r="A101" s="38"/>
      <c r="B101" s="32" t="s">
        <v>132</v>
      </c>
      <c r="C101" s="1661"/>
      <c r="D101" s="12"/>
      <c r="E101" s="12"/>
      <c r="F101" s="13"/>
      <c r="G101" s="12"/>
      <c r="H101" s="22"/>
      <c r="I101" s="38"/>
      <c r="J101" s="32" t="s">
        <v>132</v>
      </c>
      <c r="K101" s="8"/>
      <c r="L101" s="8"/>
      <c r="M101" s="5"/>
      <c r="N101" s="8"/>
      <c r="O101" s="6"/>
      <c r="P101" s="8"/>
      <c r="Q101" s="12"/>
      <c r="R101" s="38"/>
      <c r="S101" s="32" t="s">
        <v>132</v>
      </c>
      <c r="T101" s="64"/>
      <c r="U101" s="30"/>
      <c r="V101" s="30"/>
      <c r="W101" s="30"/>
      <c r="X101" s="66"/>
      <c r="Y101" s="30"/>
      <c r="Z101" s="30"/>
      <c r="AA101" s="67"/>
      <c r="AB101" s="30"/>
      <c r="AC101" s="30"/>
      <c r="AD101" s="30"/>
      <c r="AE101" s="30"/>
      <c r="AF101" s="14"/>
      <c r="AG101" s="32" t="s">
        <v>132</v>
      </c>
      <c r="AH101" s="24"/>
      <c r="AI101" s="24"/>
      <c r="AJ101" s="24"/>
      <c r="AK101" s="24"/>
      <c r="AL101" s="24"/>
      <c r="AM101" s="24"/>
      <c r="AN101" s="17"/>
      <c r="AO101" s="17"/>
      <c r="AP101" s="14"/>
      <c r="AQ101" s="32" t="s">
        <v>132</v>
      </c>
      <c r="AR101" s="17"/>
      <c r="AS101" s="17"/>
      <c r="AT101" s="17"/>
      <c r="AU101" s="17"/>
      <c r="AV101" s="17">
        <v>2000000000</v>
      </c>
      <c r="AW101" s="30">
        <f t="shared" si="4"/>
        <v>2000000000</v>
      </c>
      <c r="AX101" s="59">
        <f t="shared" si="5"/>
        <v>2000000000</v>
      </c>
    </row>
    <row r="102" spans="1:51" s="20" customFormat="1" ht="18" customHeight="1">
      <c r="A102" s="1663" t="s">
        <v>2</v>
      </c>
      <c r="B102" s="1664"/>
      <c r="C102" s="1662"/>
      <c r="D102" s="15">
        <f>D12+D13+D14+D15+D16+D20+D21+D22+D23+D24+D25+D26+D27+D35+D36+D37+D43+D44+D51+D52+D53+D54+D59+D64+D65+D69+D70+D71+D80+D91+D95+D96+D100</f>
        <v>10000000000</v>
      </c>
      <c r="E102" s="15">
        <f t="shared" ref="E102:AW102" si="6">E12+E13+E14+E15+E16+E20+E21+E22+E23+E24+E25+E26+E27+E35+E36+E37+E43+E44+E51+E52+E53+E54+E59+E64+E65+E69+E70+E71+E80+E91+E95+E96+E100</f>
        <v>8000000000</v>
      </c>
      <c r="F102" s="15">
        <f t="shared" si="6"/>
        <v>45000000000.010002</v>
      </c>
      <c r="G102" s="15">
        <f t="shared" si="6"/>
        <v>6500000000</v>
      </c>
      <c r="H102" s="15">
        <f t="shared" si="6"/>
        <v>23100000000</v>
      </c>
      <c r="I102" s="15">
        <f t="shared" si="6"/>
        <v>561</v>
      </c>
      <c r="J102" s="15" t="e">
        <f t="shared" si="6"/>
        <v>#VALUE!</v>
      </c>
      <c r="K102" s="15">
        <f t="shared" si="6"/>
        <v>15000000000</v>
      </c>
      <c r="L102" s="15">
        <f t="shared" si="6"/>
        <v>20500000000</v>
      </c>
      <c r="M102" s="15" t="e">
        <f t="shared" si="6"/>
        <v>#VALUE!</v>
      </c>
      <c r="N102" s="15">
        <f t="shared" si="6"/>
        <v>20000000000</v>
      </c>
      <c r="O102" s="15">
        <f t="shared" si="6"/>
        <v>12199606000</v>
      </c>
      <c r="P102" s="15">
        <f t="shared" si="6"/>
        <v>7000000000</v>
      </c>
      <c r="Q102" s="15">
        <f t="shared" si="6"/>
        <v>74699606000</v>
      </c>
      <c r="R102" s="15">
        <f t="shared" si="6"/>
        <v>561</v>
      </c>
      <c r="S102" s="15" t="e">
        <f t="shared" si="6"/>
        <v>#VALUE!</v>
      </c>
      <c r="T102" s="15">
        <f t="shared" si="6"/>
        <v>5120000000</v>
      </c>
      <c r="U102" s="15">
        <f t="shared" si="6"/>
        <v>6400000000</v>
      </c>
      <c r="V102" s="15">
        <f t="shared" si="6"/>
        <v>18008796000</v>
      </c>
      <c r="W102" s="15">
        <f t="shared" si="6"/>
        <v>1170175064000</v>
      </c>
      <c r="X102" s="15">
        <f t="shared" si="6"/>
        <v>3200000000</v>
      </c>
      <c r="Y102" s="15">
        <f t="shared" si="6"/>
        <v>36345088000</v>
      </c>
      <c r="Z102" s="15">
        <f t="shared" si="6"/>
        <v>5890000000</v>
      </c>
      <c r="AA102" s="15">
        <f t="shared" si="6"/>
        <v>6698800000</v>
      </c>
      <c r="AB102" s="15">
        <f t="shared" si="6"/>
        <v>2400000000</v>
      </c>
      <c r="AC102" s="15">
        <f t="shared" si="6"/>
        <v>4500000000</v>
      </c>
      <c r="AD102" s="15">
        <f t="shared" si="6"/>
        <v>492267680000</v>
      </c>
      <c r="AE102" s="15">
        <f t="shared" si="6"/>
        <v>1751005428000</v>
      </c>
      <c r="AF102" s="15">
        <f t="shared" si="6"/>
        <v>561</v>
      </c>
      <c r="AG102" s="15" t="e">
        <f t="shared" si="6"/>
        <v>#VALUE!</v>
      </c>
      <c r="AH102" s="15">
        <f t="shared" si="6"/>
        <v>6000000000</v>
      </c>
      <c r="AI102" s="15">
        <f t="shared" si="6"/>
        <v>185210500000</v>
      </c>
      <c r="AJ102" s="15">
        <f t="shared" si="6"/>
        <v>5500000000</v>
      </c>
      <c r="AK102" s="15">
        <f t="shared" si="6"/>
        <v>5500000000</v>
      </c>
      <c r="AL102" s="15">
        <f t="shared" si="6"/>
        <v>5500000000</v>
      </c>
      <c r="AM102" s="15">
        <f t="shared" si="6"/>
        <v>3000000000</v>
      </c>
      <c r="AN102" s="15">
        <f t="shared" si="6"/>
        <v>2800000000</v>
      </c>
      <c r="AO102" s="15">
        <f t="shared" si="6"/>
        <v>12000000000</v>
      </c>
      <c r="AP102" s="15">
        <f t="shared" si="6"/>
        <v>561</v>
      </c>
      <c r="AQ102" s="15" t="e">
        <f t="shared" si="6"/>
        <v>#VALUE!</v>
      </c>
      <c r="AR102" s="15">
        <f t="shared" si="6"/>
        <v>6000000000</v>
      </c>
      <c r="AS102" s="15">
        <f t="shared" si="6"/>
        <v>5200000000</v>
      </c>
      <c r="AT102" s="15">
        <f t="shared" si="6"/>
        <v>5000000000</v>
      </c>
      <c r="AU102" s="15">
        <f t="shared" si="6"/>
        <v>5000000000</v>
      </c>
      <c r="AV102" s="15">
        <f t="shared" si="6"/>
        <v>33300000000</v>
      </c>
      <c r="AW102" s="15">
        <f t="shared" si="6"/>
        <v>280010500561</v>
      </c>
      <c r="AX102" s="60">
        <f>AX100+AX96+AX95+AX91+AX80+AX71+AX70+AX69+AX65+AX64+AX59+AX54+AX53+AX52+AX51+AX44+AX43+AX37+AX36+AX35+AX27+AX26+AX25+AX24+AX23+AX22+AX21+AX20+AX16+AX15+AX14+AX13+AX12</f>
        <v>2198315534561.0098</v>
      </c>
      <c r="AY102" s="48">
        <f>SUM(AX12:AX101)</f>
        <v>2202315534561.0103</v>
      </c>
    </row>
    <row r="103" spans="1:51">
      <c r="AY103" s="23">
        <f>D102+E102+F102+G102+H102+Q102+AE102+AW102</f>
        <v>2198315534561.01</v>
      </c>
    </row>
    <row r="104" spans="1:51">
      <c r="AD104" s="49">
        <f>1258737748000+492267680000</f>
        <v>1751005428000</v>
      </c>
      <c r="AX104" s="21" t="e">
        <f>#REF!+Q102+AE102+AW102</f>
        <v>#REF!</v>
      </c>
    </row>
    <row r="105" spans="1:51">
      <c r="AX105" s="21" t="e">
        <f>D102+E102+F102+G102+H102+K102+L102+M102+N102+O102+P102+T102+U102+V102+W102+X102+Y102+Z102+AA102+AB102+AD102+AH102+AI102+AJ102+AK102+AL102+AM102+AN102+AO102+AR102+AS102+AT102+AU102+AV102</f>
        <v>#VALUE!</v>
      </c>
    </row>
    <row r="106" spans="1:51">
      <c r="Q106" s="49">
        <f>1258737748000+492267680000</f>
        <v>1751005428000</v>
      </c>
      <c r="AW106" s="49">
        <f>246710500000+33300000000</f>
        <v>280010500000</v>
      </c>
    </row>
    <row r="108" spans="1:51">
      <c r="AW108" s="49">
        <f>33300000000+246710500000</f>
        <v>280010500000</v>
      </c>
    </row>
  </sheetData>
  <mergeCells count="8">
    <mergeCell ref="C12:C102"/>
    <mergeCell ref="A102:B102"/>
    <mergeCell ref="AX4:AX11"/>
    <mergeCell ref="A1:G1"/>
    <mergeCell ref="A2:G2"/>
    <mergeCell ref="A4:A11"/>
    <mergeCell ref="B4:B11"/>
    <mergeCell ref="C4:AW4"/>
  </mergeCells>
  <printOptions horizontalCentered="1"/>
  <pageMargins left="0" right="0" top="0.19685039370078741" bottom="0.19685039370078741" header="0.31496062992125984" footer="0.31496062992125984"/>
  <pageSetup paperSize="122" scale="70" orientation="landscape" r:id="rId1"/>
  <rowBreaks count="1" manualBreakCount="1">
    <brk id="102" max="16383" man="1"/>
  </rowBreaks>
</worksheet>
</file>

<file path=xl/worksheets/sheet2.xml><?xml version="1.0" encoding="utf-8"?>
<worksheet xmlns="http://schemas.openxmlformats.org/spreadsheetml/2006/main" xmlns:r="http://schemas.openxmlformats.org/officeDocument/2006/relationships">
  <sheetPr>
    <tabColor rgb="FFFFFF00"/>
  </sheetPr>
  <dimension ref="A1:D45"/>
  <sheetViews>
    <sheetView view="pageBreakPreview" zoomScale="90" zoomScaleNormal="50" zoomScaleSheetLayoutView="90" workbookViewId="0">
      <selection activeCell="B3" sqref="B3"/>
    </sheetView>
  </sheetViews>
  <sheetFormatPr defaultRowHeight="15"/>
  <cols>
    <col min="1" max="1" width="7" style="1" customWidth="1"/>
    <col min="2" max="2" width="40.28515625" style="2" customWidth="1"/>
    <col min="3" max="3" width="48.140625" style="7" customWidth="1"/>
    <col min="4" max="4" width="14.28515625" style="2" bestFit="1" customWidth="1"/>
    <col min="5" max="16384" width="9.140625" style="2"/>
  </cols>
  <sheetData>
    <row r="1" spans="1:4" ht="15.75">
      <c r="A1" s="1675" t="s">
        <v>46</v>
      </c>
      <c r="B1" s="1675"/>
      <c r="C1" s="1675"/>
    </row>
    <row r="2" spans="1:4" ht="15.75">
      <c r="A2" s="1675" t="s">
        <v>0</v>
      </c>
      <c r="B2" s="1675"/>
      <c r="C2" s="1675"/>
    </row>
    <row r="4" spans="1:4" s="1" customFormat="1">
      <c r="A4" s="1676" t="s">
        <v>1</v>
      </c>
      <c r="B4" s="1676" t="s">
        <v>12</v>
      </c>
      <c r="C4" s="124" t="s">
        <v>47</v>
      </c>
    </row>
    <row r="5" spans="1:4" s="3" customFormat="1" ht="48.75" customHeight="1">
      <c r="A5" s="1676"/>
      <c r="B5" s="1676"/>
      <c r="C5" s="138" t="s">
        <v>48</v>
      </c>
    </row>
    <row r="6" spans="1:4" s="4" customFormat="1">
      <c r="A6" s="1676"/>
      <c r="B6" s="1676"/>
      <c r="C6" s="124" t="s">
        <v>53</v>
      </c>
    </row>
    <row r="7" spans="1:4" s="4" customFormat="1" ht="31.5" customHeight="1">
      <c r="A7" s="1676"/>
      <c r="B7" s="1676"/>
      <c r="C7" s="100" t="s">
        <v>54</v>
      </c>
    </row>
    <row r="8" spans="1:4" s="4" customFormat="1">
      <c r="A8" s="1676"/>
      <c r="B8" s="1676"/>
      <c r="C8" s="124" t="s">
        <v>3</v>
      </c>
    </row>
    <row r="9" spans="1:4" s="4" customFormat="1" ht="77.25" customHeight="1">
      <c r="A9" s="1676"/>
      <c r="B9" s="1676"/>
      <c r="C9" s="100" t="s">
        <v>63</v>
      </c>
    </row>
    <row r="10" spans="1:4" s="4" customFormat="1" ht="15" customHeight="1">
      <c r="A10" s="1676"/>
      <c r="B10" s="1676"/>
      <c r="C10" s="124" t="s">
        <v>94</v>
      </c>
    </row>
    <row r="11" spans="1:4" s="4" customFormat="1" ht="44.25" customHeight="1">
      <c r="A11" s="1676"/>
      <c r="B11" s="1676"/>
      <c r="C11" s="100" t="s">
        <v>72</v>
      </c>
    </row>
    <row r="12" spans="1:4">
      <c r="A12" s="11">
        <v>1</v>
      </c>
      <c r="B12" s="16" t="s">
        <v>13</v>
      </c>
      <c r="C12" s="1660" t="s">
        <v>108</v>
      </c>
      <c r="D12" s="23" t="e">
        <f>SUM(#REF!)</f>
        <v>#REF!</v>
      </c>
    </row>
    <row r="13" spans="1:4" s="7" customFormat="1">
      <c r="A13" s="14">
        <v>2</v>
      </c>
      <c r="B13" s="18" t="s">
        <v>14</v>
      </c>
      <c r="C13" s="1661"/>
    </row>
    <row r="14" spans="1:4" s="7" customFormat="1">
      <c r="A14" s="11">
        <v>3</v>
      </c>
      <c r="B14" s="18" t="s">
        <v>15</v>
      </c>
      <c r="C14" s="1661"/>
    </row>
    <row r="15" spans="1:4" s="7" customFormat="1">
      <c r="A15" s="14">
        <v>4</v>
      </c>
      <c r="B15" s="18" t="s">
        <v>16</v>
      </c>
      <c r="C15" s="1661"/>
    </row>
    <row r="16" spans="1:4" s="7" customFormat="1">
      <c r="A16" s="11">
        <v>5</v>
      </c>
      <c r="B16" s="18" t="s">
        <v>17</v>
      </c>
      <c r="C16" s="1661"/>
    </row>
    <row r="17" spans="1:3" s="7" customFormat="1">
      <c r="A17" s="14">
        <v>6</v>
      </c>
      <c r="B17" s="18" t="s">
        <v>18</v>
      </c>
      <c r="C17" s="1661"/>
    </row>
    <row r="18" spans="1:3" s="7" customFormat="1">
      <c r="A18" s="11">
        <v>7</v>
      </c>
      <c r="B18" s="18" t="s">
        <v>19</v>
      </c>
      <c r="C18" s="1661"/>
    </row>
    <row r="19" spans="1:3" s="7" customFormat="1">
      <c r="A19" s="14">
        <v>8</v>
      </c>
      <c r="B19" s="18" t="s">
        <v>20</v>
      </c>
      <c r="C19" s="1661"/>
    </row>
    <row r="20" spans="1:3">
      <c r="A20" s="11">
        <v>9</v>
      </c>
      <c r="B20" s="18" t="s">
        <v>21</v>
      </c>
      <c r="C20" s="1661"/>
    </row>
    <row r="21" spans="1:3">
      <c r="A21" s="14">
        <v>10</v>
      </c>
      <c r="B21" s="18" t="s">
        <v>22</v>
      </c>
      <c r="C21" s="1661"/>
    </row>
    <row r="22" spans="1:3">
      <c r="A22" s="11">
        <v>11</v>
      </c>
      <c r="B22" s="18" t="s">
        <v>23</v>
      </c>
      <c r="C22" s="1661"/>
    </row>
    <row r="23" spans="1:3" s="7" customFormat="1">
      <c r="A23" s="14">
        <v>12</v>
      </c>
      <c r="B23" s="18" t="s">
        <v>24</v>
      </c>
      <c r="C23" s="1661"/>
    </row>
    <row r="24" spans="1:3">
      <c r="A24" s="11">
        <v>13</v>
      </c>
      <c r="B24" s="18" t="s">
        <v>25</v>
      </c>
      <c r="C24" s="1661"/>
    </row>
    <row r="25" spans="1:3" s="7" customFormat="1">
      <c r="A25" s="14">
        <v>14</v>
      </c>
      <c r="B25" s="18" t="s">
        <v>26</v>
      </c>
      <c r="C25" s="1661"/>
    </row>
    <row r="26" spans="1:3" s="7" customFormat="1">
      <c r="A26" s="11">
        <v>15</v>
      </c>
      <c r="B26" s="18" t="s">
        <v>27</v>
      </c>
      <c r="C26" s="1661"/>
    </row>
    <row r="27" spans="1:3" s="7" customFormat="1">
      <c r="A27" s="14">
        <v>16</v>
      </c>
      <c r="B27" s="18" t="s">
        <v>28</v>
      </c>
      <c r="C27" s="1661"/>
    </row>
    <row r="28" spans="1:3" s="7" customFormat="1">
      <c r="A28" s="11">
        <v>17</v>
      </c>
      <c r="B28" s="18" t="s">
        <v>29</v>
      </c>
      <c r="C28" s="1661"/>
    </row>
    <row r="29" spans="1:3" s="7" customFormat="1">
      <c r="A29" s="14">
        <v>18</v>
      </c>
      <c r="B29" s="18" t="s">
        <v>30</v>
      </c>
      <c r="C29" s="1661"/>
    </row>
    <row r="30" spans="1:3" s="7" customFormat="1">
      <c r="A30" s="11">
        <v>19</v>
      </c>
      <c r="B30" s="18" t="s">
        <v>31</v>
      </c>
      <c r="C30" s="1661"/>
    </row>
    <row r="31" spans="1:3" s="7" customFormat="1">
      <c r="A31" s="14">
        <v>20</v>
      </c>
      <c r="B31" s="18" t="s">
        <v>32</v>
      </c>
      <c r="C31" s="1661"/>
    </row>
    <row r="32" spans="1:3" s="7" customFormat="1">
      <c r="A32" s="11">
        <v>21</v>
      </c>
      <c r="B32" s="18" t="s">
        <v>33</v>
      </c>
      <c r="C32" s="1661"/>
    </row>
    <row r="33" spans="1:3" s="7" customFormat="1">
      <c r="A33" s="14">
        <v>22</v>
      </c>
      <c r="B33" s="18" t="s">
        <v>34</v>
      </c>
      <c r="C33" s="1661"/>
    </row>
    <row r="34" spans="1:3" s="7" customFormat="1">
      <c r="A34" s="11">
        <v>23</v>
      </c>
      <c r="B34" s="18" t="s">
        <v>35</v>
      </c>
      <c r="C34" s="1661"/>
    </row>
    <row r="35" spans="1:3" s="7" customFormat="1">
      <c r="A35" s="14">
        <v>24</v>
      </c>
      <c r="B35" s="18" t="s">
        <v>36</v>
      </c>
      <c r="C35" s="1661"/>
    </row>
    <row r="36" spans="1:3" s="7" customFormat="1">
      <c r="A36" s="11">
        <v>25</v>
      </c>
      <c r="B36" s="18" t="s">
        <v>37</v>
      </c>
      <c r="C36" s="1661"/>
    </row>
    <row r="37" spans="1:3" s="7" customFormat="1">
      <c r="A37" s="14">
        <v>26</v>
      </c>
      <c r="B37" s="18" t="s">
        <v>38</v>
      </c>
      <c r="C37" s="1661"/>
    </row>
    <row r="38" spans="1:3" s="7" customFormat="1">
      <c r="A38" s="11">
        <v>27</v>
      </c>
      <c r="B38" s="18" t="s">
        <v>39</v>
      </c>
      <c r="C38" s="1661"/>
    </row>
    <row r="39" spans="1:3" s="7" customFormat="1">
      <c r="A39" s="14">
        <v>28</v>
      </c>
      <c r="B39" s="18" t="s">
        <v>40</v>
      </c>
      <c r="C39" s="1661"/>
    </row>
    <row r="40" spans="1:3" s="7" customFormat="1">
      <c r="A40" s="11">
        <v>29</v>
      </c>
      <c r="B40" s="18" t="s">
        <v>41</v>
      </c>
      <c r="C40" s="1661"/>
    </row>
    <row r="41" spans="1:3" s="7" customFormat="1">
      <c r="A41" s="14">
        <v>30</v>
      </c>
      <c r="B41" s="18" t="s">
        <v>42</v>
      </c>
      <c r="C41" s="1661"/>
    </row>
    <row r="42" spans="1:3" s="7" customFormat="1">
      <c r="A42" s="11">
        <v>31</v>
      </c>
      <c r="B42" s="18" t="s">
        <v>43</v>
      </c>
      <c r="C42" s="1661"/>
    </row>
    <row r="43" spans="1:3">
      <c r="A43" s="14">
        <v>32</v>
      </c>
      <c r="B43" s="18" t="s">
        <v>44</v>
      </c>
      <c r="C43" s="1661"/>
    </row>
    <row r="44" spans="1:3">
      <c r="A44" s="11">
        <v>33</v>
      </c>
      <c r="B44" s="18" t="s">
        <v>45</v>
      </c>
      <c r="C44" s="1662"/>
    </row>
    <row r="45" spans="1:3" s="20" customFormat="1">
      <c r="A45" s="1673" t="s">
        <v>2</v>
      </c>
      <c r="B45" s="1674"/>
      <c r="C45" s="15">
        <f>SUM(C12:C44)</f>
        <v>0</v>
      </c>
    </row>
  </sheetData>
  <mergeCells count="6">
    <mergeCell ref="A45:B45"/>
    <mergeCell ref="A1:C1"/>
    <mergeCell ref="A2:C2"/>
    <mergeCell ref="A4:A11"/>
    <mergeCell ref="B4:B11"/>
    <mergeCell ref="C12:C44"/>
  </mergeCells>
  <printOptions horizontalCentered="1"/>
  <pageMargins left="0.59055118110236227" right="0.39370078740157483" top="0.39370078740157483"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D47"/>
  <sheetViews>
    <sheetView view="pageBreakPreview" topLeftCell="A2" zoomScale="60" zoomScaleNormal="50" workbookViewId="0">
      <selection activeCell="C12" sqref="C12"/>
    </sheetView>
  </sheetViews>
  <sheetFormatPr defaultRowHeight="15"/>
  <cols>
    <col min="1" max="1" width="7.7109375" style="1" customWidth="1"/>
    <col min="2" max="2" width="45.7109375" style="2" customWidth="1"/>
    <col min="3" max="3" width="50.7109375" style="7" customWidth="1"/>
    <col min="4" max="4" width="14.28515625" style="2" bestFit="1" customWidth="1"/>
    <col min="5" max="16384" width="9.140625" style="2"/>
  </cols>
  <sheetData>
    <row r="1" spans="1:4" ht="15.75">
      <c r="A1" s="1675" t="s">
        <v>46</v>
      </c>
      <c r="B1" s="1675"/>
      <c r="C1" s="1675"/>
    </row>
    <row r="2" spans="1:4" ht="15.75">
      <c r="A2" s="1675" t="s">
        <v>0</v>
      </c>
      <c r="B2" s="1675"/>
      <c r="C2" s="1675"/>
    </row>
    <row r="3" spans="1:4" ht="15.75">
      <c r="A3" s="1675" t="s">
        <v>350</v>
      </c>
      <c r="B3" s="1675"/>
      <c r="C3" s="1675"/>
    </row>
    <row r="5" spans="1:4" s="1" customFormat="1">
      <c r="A5" s="1676" t="s">
        <v>1</v>
      </c>
      <c r="B5" s="1676" t="s">
        <v>12</v>
      </c>
      <c r="C5" s="1350" t="s">
        <v>47</v>
      </c>
    </row>
    <row r="6" spans="1:4" s="3" customFormat="1" ht="30" customHeight="1">
      <c r="A6" s="1676"/>
      <c r="B6" s="1676"/>
      <c r="C6" s="138" t="str">
        <f>'Rekap Panjang Per Prog Per Prov'!D7</f>
        <v xml:space="preserve">PROGRAM PENGAWASAN DAN PENINGKATAN AKUNTABILITAS APARATUR KEMENTERIAN DALAM NEGERI </v>
      </c>
    </row>
    <row r="7" spans="1:4" s="4" customFormat="1">
      <c r="A7" s="1676"/>
      <c r="B7" s="1676"/>
      <c r="C7" s="1350" t="s">
        <v>53</v>
      </c>
    </row>
    <row r="8" spans="1:4" s="4" customFormat="1" ht="51" customHeight="1">
      <c r="A8" s="1676"/>
      <c r="B8" s="1676"/>
      <c r="C8" s="100" t="str">
        <f>'Rekap Panjang Per Prog Per Prov'!D8</f>
        <v xml:space="preserve">Kegiatan Dukungan Manajemen dan Dukungan Teknis Lainnya  Inspektorat Jenderal </v>
      </c>
    </row>
    <row r="9" spans="1:4" s="4" customFormat="1">
      <c r="A9" s="1676"/>
      <c r="B9" s="1676"/>
      <c r="C9" s="1350" t="s">
        <v>318</v>
      </c>
    </row>
    <row r="10" spans="1:4" s="4" customFormat="1" ht="47.25" customHeight="1">
      <c r="A10" s="1676"/>
      <c r="B10" s="1676"/>
      <c r="C10" s="739" t="str">
        <f>'Rekap Panjang Per Prog Per Prov'!D10</f>
        <v xml:space="preserve">Koordinasi Pembinaan dan Pengawasan Penyelenggaraan Pemerintahan Daerah </v>
      </c>
    </row>
    <row r="11" spans="1:4" s="4" customFormat="1" ht="34.5" customHeight="1">
      <c r="A11" s="1676"/>
      <c r="B11" s="1676"/>
      <c r="C11" s="240" t="s">
        <v>94</v>
      </c>
    </row>
    <row r="12" spans="1:4" s="4" customFormat="1" ht="54" customHeight="1">
      <c r="A12" s="1676"/>
      <c r="B12" s="1676"/>
      <c r="C12" s="596"/>
    </row>
    <row r="13" spans="1:4" ht="18.75" customHeight="1">
      <c r="A13" s="11">
        <v>1</v>
      </c>
      <c r="B13" s="16" t="s">
        <v>13</v>
      </c>
      <c r="C13" s="12"/>
      <c r="D13" s="23">
        <f>SUM(C13:C13)</f>
        <v>0</v>
      </c>
    </row>
    <row r="14" spans="1:4" s="7" customFormat="1" ht="18.75" customHeight="1">
      <c r="A14" s="14">
        <v>2</v>
      </c>
      <c r="B14" s="18" t="s">
        <v>14</v>
      </c>
      <c r="C14" s="12"/>
    </row>
    <row r="15" spans="1:4" s="7" customFormat="1" ht="18.75" customHeight="1">
      <c r="A15" s="11">
        <v>3</v>
      </c>
      <c r="B15" s="18" t="s">
        <v>15</v>
      </c>
      <c r="C15" s="12"/>
    </row>
    <row r="16" spans="1:4" s="7" customFormat="1" ht="18.75" customHeight="1">
      <c r="A16" s="14">
        <v>4</v>
      </c>
      <c r="B16" s="18" t="s">
        <v>16</v>
      </c>
      <c r="C16" s="12"/>
    </row>
    <row r="17" spans="1:3" s="7" customFormat="1" ht="18.75" customHeight="1">
      <c r="A17" s="11">
        <v>5</v>
      </c>
      <c r="B17" s="18" t="s">
        <v>17</v>
      </c>
      <c r="C17" s="12"/>
    </row>
    <row r="18" spans="1:3" s="7" customFormat="1" ht="18.75" customHeight="1">
      <c r="A18" s="14">
        <v>6</v>
      </c>
      <c r="B18" s="18" t="s">
        <v>18</v>
      </c>
      <c r="C18" s="12"/>
    </row>
    <row r="19" spans="1:3" s="7" customFormat="1" ht="18.75" customHeight="1">
      <c r="A19" s="11">
        <v>7</v>
      </c>
      <c r="B19" s="18" t="s">
        <v>19</v>
      </c>
      <c r="C19" s="12"/>
    </row>
    <row r="20" spans="1:3" s="7" customFormat="1" ht="18.75" customHeight="1">
      <c r="A20" s="14">
        <v>8</v>
      </c>
      <c r="B20" s="18" t="s">
        <v>20</v>
      </c>
      <c r="C20" s="12"/>
    </row>
    <row r="21" spans="1:3" ht="18.75" customHeight="1">
      <c r="A21" s="11">
        <v>9</v>
      </c>
      <c r="B21" s="18" t="s">
        <v>21</v>
      </c>
      <c r="C21" s="12"/>
    </row>
    <row r="22" spans="1:3" ht="18.75" customHeight="1">
      <c r="A22" s="14">
        <v>10</v>
      </c>
      <c r="B22" s="18" t="s">
        <v>22</v>
      </c>
      <c r="C22" s="12"/>
    </row>
    <row r="23" spans="1:3" ht="18.75" customHeight="1">
      <c r="A23" s="11">
        <v>11</v>
      </c>
      <c r="B23" s="18" t="s">
        <v>23</v>
      </c>
      <c r="C23" s="12"/>
    </row>
    <row r="24" spans="1:3" s="7" customFormat="1" ht="18.75" customHeight="1">
      <c r="A24" s="14">
        <v>12</v>
      </c>
      <c r="B24" s="18" t="s">
        <v>24</v>
      </c>
      <c r="C24" s="12"/>
    </row>
    <row r="25" spans="1:3" ht="18.75" customHeight="1">
      <c r="A25" s="11">
        <v>13</v>
      </c>
      <c r="B25" s="18" t="s">
        <v>25</v>
      </c>
      <c r="C25" s="12"/>
    </row>
    <row r="26" spans="1:3" s="7" customFormat="1" ht="18.75" customHeight="1">
      <c r="A26" s="14">
        <v>14</v>
      </c>
      <c r="B26" s="18" t="s">
        <v>26</v>
      </c>
      <c r="C26" s="12"/>
    </row>
    <row r="27" spans="1:3" s="7" customFormat="1" ht="18.75" customHeight="1">
      <c r="A27" s="11">
        <v>15</v>
      </c>
      <c r="B27" s="18" t="s">
        <v>27</v>
      </c>
      <c r="C27" s="12"/>
    </row>
    <row r="28" spans="1:3" s="7" customFormat="1" ht="18.75" customHeight="1">
      <c r="A28" s="14">
        <v>16</v>
      </c>
      <c r="B28" s="18" t="s">
        <v>28</v>
      </c>
      <c r="C28" s="12"/>
    </row>
    <row r="29" spans="1:3" s="7" customFormat="1" ht="18.75" customHeight="1">
      <c r="A29" s="11">
        <v>17</v>
      </c>
      <c r="B29" s="18" t="s">
        <v>29</v>
      </c>
      <c r="C29" s="12"/>
    </row>
    <row r="30" spans="1:3" s="7" customFormat="1" ht="18.75" customHeight="1">
      <c r="A30" s="14">
        <v>18</v>
      </c>
      <c r="B30" s="18" t="s">
        <v>30</v>
      </c>
      <c r="C30" s="12"/>
    </row>
    <row r="31" spans="1:3" s="7" customFormat="1" ht="18.75" customHeight="1">
      <c r="A31" s="11">
        <v>19</v>
      </c>
      <c r="B31" s="18" t="s">
        <v>31</v>
      </c>
      <c r="C31" s="12"/>
    </row>
    <row r="32" spans="1:3" s="7" customFormat="1" ht="18.75" customHeight="1">
      <c r="A32" s="14">
        <v>20</v>
      </c>
      <c r="B32" s="18" t="s">
        <v>32</v>
      </c>
      <c r="C32" s="12"/>
    </row>
    <row r="33" spans="1:3" s="7" customFormat="1" ht="18.75" customHeight="1">
      <c r="A33" s="11">
        <v>21</v>
      </c>
      <c r="B33" s="18" t="s">
        <v>33</v>
      </c>
      <c r="C33" s="12"/>
    </row>
    <row r="34" spans="1:3" s="7" customFormat="1" ht="18.75" customHeight="1">
      <c r="A34" s="14">
        <v>22</v>
      </c>
      <c r="B34" s="18" t="s">
        <v>34</v>
      </c>
      <c r="C34" s="12"/>
    </row>
    <row r="35" spans="1:3" s="7" customFormat="1" ht="18.75" customHeight="1">
      <c r="A35" s="11">
        <v>23</v>
      </c>
      <c r="B35" s="18" t="s">
        <v>35</v>
      </c>
      <c r="C35" s="12"/>
    </row>
    <row r="36" spans="1:3" s="7" customFormat="1" ht="18.75" customHeight="1">
      <c r="A36" s="14">
        <v>24</v>
      </c>
      <c r="B36" s="18" t="s">
        <v>36</v>
      </c>
      <c r="C36" s="12"/>
    </row>
    <row r="37" spans="1:3" s="7" customFormat="1" ht="18.75" customHeight="1">
      <c r="A37" s="11">
        <v>25</v>
      </c>
      <c r="B37" s="18" t="s">
        <v>37</v>
      </c>
      <c r="C37" s="12"/>
    </row>
    <row r="38" spans="1:3" s="7" customFormat="1" ht="18.75" customHeight="1">
      <c r="A38" s="14">
        <v>26</v>
      </c>
      <c r="B38" s="18" t="s">
        <v>38</v>
      </c>
      <c r="C38" s="12"/>
    </row>
    <row r="39" spans="1:3" s="7" customFormat="1" ht="18.75" customHeight="1">
      <c r="A39" s="11">
        <v>27</v>
      </c>
      <c r="B39" s="18" t="s">
        <v>39</v>
      </c>
      <c r="C39" s="12"/>
    </row>
    <row r="40" spans="1:3" s="7" customFormat="1" ht="18.75" customHeight="1">
      <c r="A40" s="14">
        <v>28</v>
      </c>
      <c r="B40" s="18" t="s">
        <v>40</v>
      </c>
      <c r="C40" s="12"/>
    </row>
    <row r="41" spans="1:3" s="7" customFormat="1" ht="18.75" customHeight="1">
      <c r="A41" s="11">
        <v>29</v>
      </c>
      <c r="B41" s="18" t="s">
        <v>41</v>
      </c>
      <c r="C41" s="12"/>
    </row>
    <row r="42" spans="1:3" s="7" customFormat="1" ht="18.75" customHeight="1">
      <c r="A42" s="14">
        <v>30</v>
      </c>
      <c r="B42" s="18" t="s">
        <v>42</v>
      </c>
      <c r="C42" s="12"/>
    </row>
    <row r="43" spans="1:3" s="7" customFormat="1" ht="18.75" customHeight="1">
      <c r="A43" s="11">
        <v>31</v>
      </c>
      <c r="B43" s="18" t="s">
        <v>43</v>
      </c>
      <c r="C43" s="12"/>
    </row>
    <row r="44" spans="1:3" ht="18.75" customHeight="1">
      <c r="A44" s="14">
        <v>32</v>
      </c>
      <c r="B44" s="18" t="s">
        <v>44</v>
      </c>
      <c r="C44" s="12"/>
    </row>
    <row r="45" spans="1:3" ht="18.75" customHeight="1">
      <c r="A45" s="11">
        <v>33</v>
      </c>
      <c r="B45" s="18" t="s">
        <v>45</v>
      </c>
      <c r="C45" s="12"/>
    </row>
    <row r="46" spans="1:3" s="20" customFormat="1" ht="21.75" customHeight="1">
      <c r="A46" s="1673" t="s">
        <v>2</v>
      </c>
      <c r="B46" s="1674"/>
      <c r="C46" s="15">
        <f>SUM(C13:C45)</f>
        <v>0</v>
      </c>
    </row>
    <row r="47" spans="1:3" ht="18.75">
      <c r="A47" s="1677" t="s">
        <v>319</v>
      </c>
      <c r="B47" s="1677"/>
    </row>
  </sheetData>
  <mergeCells count="7">
    <mergeCell ref="A47:B47"/>
    <mergeCell ref="A1:C1"/>
    <mergeCell ref="A2:C2"/>
    <mergeCell ref="A3:C3"/>
    <mergeCell ref="A5:A12"/>
    <mergeCell ref="B5:B12"/>
    <mergeCell ref="A46:B46"/>
  </mergeCells>
  <printOptions horizontalCentered="1"/>
  <pageMargins left="0.39370078740157483" right="0.39370078740157483" top="0.39370078740157483" bottom="0.39370078740157483" header="0.31496062992125984" footer="0.31496062992125984"/>
  <pageSetup paperSize="258" scale="90" orientation="portrait" r:id="rId1"/>
</worksheet>
</file>

<file path=xl/worksheets/sheet4.xml><?xml version="1.0" encoding="utf-8"?>
<worksheet xmlns="http://schemas.openxmlformats.org/spreadsheetml/2006/main" xmlns:r="http://schemas.openxmlformats.org/officeDocument/2006/relationships">
  <sheetPr>
    <tabColor rgb="FFFFFF00"/>
  </sheetPr>
  <dimension ref="A1:D47"/>
  <sheetViews>
    <sheetView view="pageBreakPreview" zoomScale="60" zoomScaleNormal="50" workbookViewId="0">
      <selection activeCell="O19" sqref="O19"/>
    </sheetView>
  </sheetViews>
  <sheetFormatPr defaultRowHeight="15"/>
  <cols>
    <col min="1" max="1" width="7.7109375" style="1" customWidth="1"/>
    <col min="2" max="2" width="45.7109375" style="2" customWidth="1"/>
    <col min="3" max="3" width="50.7109375" style="7" customWidth="1"/>
    <col min="4" max="4" width="14.28515625" style="2" bestFit="1" customWidth="1"/>
    <col min="5" max="16384" width="9.140625" style="2"/>
  </cols>
  <sheetData>
    <row r="1" spans="1:4" ht="15.75">
      <c r="A1" s="1675" t="s">
        <v>46</v>
      </c>
      <c r="B1" s="1675"/>
      <c r="C1" s="1675"/>
    </row>
    <row r="2" spans="1:4" ht="15.75">
      <c r="A2" s="1675" t="s">
        <v>0</v>
      </c>
      <c r="B2" s="1675"/>
      <c r="C2" s="1675"/>
    </row>
    <row r="3" spans="1:4" ht="15.75">
      <c r="A3" s="1675" t="s">
        <v>350</v>
      </c>
      <c r="B3" s="1675"/>
      <c r="C3" s="1675"/>
    </row>
    <row r="5" spans="1:4" s="1" customFormat="1">
      <c r="A5" s="1676" t="s">
        <v>1</v>
      </c>
      <c r="B5" s="1676" t="s">
        <v>12</v>
      </c>
      <c r="C5" s="124" t="s">
        <v>47</v>
      </c>
    </row>
    <row r="6" spans="1:4" s="3" customFormat="1" ht="30" customHeight="1">
      <c r="A6" s="1676"/>
      <c r="B6" s="1676"/>
      <c r="C6" s="138" t="str">
        <f>'Rekap Panjang Per Prog Per Prov'!C7</f>
        <v xml:space="preserve">PROGRAM PENATAAN ADMINISTRASI KEPENDUDUKAN </v>
      </c>
    </row>
    <row r="7" spans="1:4" s="4" customFormat="1">
      <c r="A7" s="1676"/>
      <c r="B7" s="1676"/>
      <c r="C7" s="124" t="s">
        <v>53</v>
      </c>
    </row>
    <row r="8" spans="1:4" s="4" customFormat="1" ht="51" customHeight="1">
      <c r="A8" s="1676"/>
      <c r="B8" s="1676"/>
      <c r="C8" s="100" t="str">
        <f>'Rekap Panjang Per Prog Per Prov'!C8</f>
        <v>Kegiatan Dukungan Manajemen dan Dukungan Teknis Lainnya Ditjen Kependudukan dan Pencatatan Sipil</v>
      </c>
    </row>
    <row r="9" spans="1:4" s="4" customFormat="1">
      <c r="A9" s="1676"/>
      <c r="B9" s="1676"/>
      <c r="C9" s="124" t="s">
        <v>318</v>
      </c>
    </row>
    <row r="10" spans="1:4" s="4" customFormat="1" ht="47.25" customHeight="1">
      <c r="A10" s="1676"/>
      <c r="B10" s="1676"/>
      <c r="C10" s="739" t="str">
        <f>'Rekap Panjang Per Prog Per Prov'!C9</f>
        <v>Jumlah Pemda Provinsi yang Melaksanakan Kegiatan Dekonsentrasi Bidang Dukcapil</v>
      </c>
    </row>
    <row r="11" spans="1:4" s="4" customFormat="1" ht="34.5" customHeight="1">
      <c r="A11" s="1676"/>
      <c r="B11" s="1676"/>
      <c r="C11" s="240" t="s">
        <v>94</v>
      </c>
    </row>
    <row r="12" spans="1:4" s="4" customFormat="1" ht="54" customHeight="1">
      <c r="A12" s="1676"/>
      <c r="B12" s="1676"/>
      <c r="C12" s="596" t="str">
        <f>'Rekap Panjang Per Prog Per Prov'!C10</f>
        <v xml:space="preserve">Fasilitasi Koordinasi Penyelenggaraan Kependudukan dan Pencatatan Sipil </v>
      </c>
    </row>
    <row r="13" spans="1:4" ht="18.75" customHeight="1">
      <c r="A13" s="11">
        <v>1</v>
      </c>
      <c r="B13" s="16" t="s">
        <v>13</v>
      </c>
      <c r="C13" s="12">
        <f>'Rekap Panjang Per Prog Per Prov'!C13</f>
        <v>384251000</v>
      </c>
      <c r="D13" s="23">
        <f>SUM(C13:C13)</f>
        <v>384251000</v>
      </c>
    </row>
    <row r="14" spans="1:4" s="7" customFormat="1" ht="18.75" customHeight="1">
      <c r="A14" s="14">
        <v>2</v>
      </c>
      <c r="B14" s="18" t="s">
        <v>14</v>
      </c>
      <c r="C14" s="12">
        <f>'Rekap Panjang Per Prog Per Prov'!C19</f>
        <v>486741000</v>
      </c>
    </row>
    <row r="15" spans="1:4" s="7" customFormat="1" ht="18.75" customHeight="1">
      <c r="A15" s="11">
        <v>3</v>
      </c>
      <c r="B15" s="18" t="s">
        <v>15</v>
      </c>
      <c r="C15" s="12">
        <f>'Rekap Panjang Per Prog Per Prov'!C24</f>
        <v>314053000</v>
      </c>
    </row>
    <row r="16" spans="1:4" s="7" customFormat="1" ht="18.75" customHeight="1">
      <c r="A16" s="14">
        <v>4</v>
      </c>
      <c r="B16" s="18" t="s">
        <v>16</v>
      </c>
      <c r="C16" s="12">
        <f>'Rekap Panjang Per Prog Per Prov'!C30</f>
        <v>242715000</v>
      </c>
    </row>
    <row r="17" spans="1:3" s="7" customFormat="1" ht="18.75" customHeight="1">
      <c r="A17" s="11">
        <v>5</v>
      </c>
      <c r="B17" s="18" t="s">
        <v>17</v>
      </c>
      <c r="C17" s="12">
        <f>'Rekap Panjang Per Prog Per Prov'!C31</f>
        <v>206379000</v>
      </c>
    </row>
    <row r="18" spans="1:3" s="7" customFormat="1" ht="18.75" customHeight="1">
      <c r="A18" s="14">
        <v>6</v>
      </c>
      <c r="B18" s="18" t="s">
        <v>18</v>
      </c>
      <c r="C18" s="12">
        <f>'Rekap Panjang Per Prog Per Prov'!C36</f>
        <v>200529000</v>
      </c>
    </row>
    <row r="19" spans="1:3" s="7" customFormat="1" ht="18.75" customHeight="1">
      <c r="A19" s="11">
        <v>7</v>
      </c>
      <c r="B19" s="18" t="s">
        <v>19</v>
      </c>
      <c r="C19" s="12">
        <f>'Rekap Panjang Per Prog Per Prov'!C37</f>
        <v>270552000</v>
      </c>
    </row>
    <row r="20" spans="1:3" s="7" customFormat="1" ht="18.75" customHeight="1">
      <c r="A20" s="14">
        <v>8</v>
      </c>
      <c r="B20" s="18" t="s">
        <v>20</v>
      </c>
      <c r="C20" s="12">
        <f>'Rekap Panjang Per Prog Per Prov'!C38</f>
        <v>203523000</v>
      </c>
    </row>
    <row r="21" spans="1:3" ht="18.75" customHeight="1">
      <c r="A21" s="11">
        <v>9</v>
      </c>
      <c r="B21" s="18" t="s">
        <v>21</v>
      </c>
      <c r="C21" s="12">
        <f>'Rekap Panjang Per Prog Per Prov'!C39</f>
        <v>228098000</v>
      </c>
    </row>
    <row r="22" spans="1:3" ht="18.75" customHeight="1">
      <c r="A22" s="14">
        <v>10</v>
      </c>
      <c r="B22" s="18" t="s">
        <v>22</v>
      </c>
      <c r="C22" s="12">
        <f>'Rekap Panjang Per Prog Per Prov'!C43</f>
        <v>255204000</v>
      </c>
    </row>
    <row r="23" spans="1:3" ht="18.75" customHeight="1">
      <c r="A23" s="11">
        <v>11</v>
      </c>
      <c r="B23" s="18" t="s">
        <v>23</v>
      </c>
      <c r="C23" s="12">
        <f>'Rekap Panjang Per Prog Per Prov'!C45</f>
        <v>201455000</v>
      </c>
    </row>
    <row r="24" spans="1:3" s="7" customFormat="1" ht="18.75" customHeight="1">
      <c r="A24" s="14">
        <v>12</v>
      </c>
      <c r="B24" s="18" t="s">
        <v>24</v>
      </c>
      <c r="C24" s="12">
        <f>'Rekap Panjang Per Prog Per Prov'!C48</f>
        <v>0</v>
      </c>
    </row>
    <row r="25" spans="1:3" ht="18.75" customHeight="1">
      <c r="A25" s="11">
        <v>13</v>
      </c>
      <c r="B25" s="18" t="s">
        <v>25</v>
      </c>
      <c r="C25" s="12">
        <f>'Rekap Panjang Per Prog Per Prov'!C49</f>
        <v>418545000</v>
      </c>
    </row>
    <row r="26" spans="1:3" s="7" customFormat="1" ht="18.75" customHeight="1">
      <c r="A26" s="14">
        <v>14</v>
      </c>
      <c r="B26" s="18" t="s">
        <v>26</v>
      </c>
      <c r="C26" s="12">
        <f>'Rekap Panjang Per Prog Per Prov'!C59</f>
        <v>504877000</v>
      </c>
    </row>
    <row r="27" spans="1:3" s="7" customFormat="1" ht="18.75" customHeight="1">
      <c r="A27" s="11">
        <v>15</v>
      </c>
      <c r="B27" s="18" t="s">
        <v>27</v>
      </c>
      <c r="C27" s="12">
        <f>'Rekap Panjang Per Prog Per Prov'!C71</f>
        <v>200650000</v>
      </c>
    </row>
    <row r="28" spans="1:3" s="7" customFormat="1" ht="18.75" customHeight="1">
      <c r="A28" s="14">
        <v>16</v>
      </c>
      <c r="B28" s="18" t="s">
        <v>28</v>
      </c>
      <c r="C28" s="12">
        <f>'Rekap Panjang Per Prog Per Prov'!C76</f>
        <v>562547000</v>
      </c>
    </row>
    <row r="29" spans="1:3" s="7" customFormat="1" ht="18.75" customHeight="1">
      <c r="A29" s="11">
        <v>17</v>
      </c>
      <c r="B29" s="18" t="s">
        <v>29</v>
      </c>
      <c r="C29" s="12">
        <f>'Rekap Panjang Per Prog Per Prov'!C89</f>
        <v>249789000</v>
      </c>
    </row>
    <row r="30" spans="1:3" s="7" customFormat="1" ht="18.75" customHeight="1">
      <c r="A30" s="14">
        <v>18</v>
      </c>
      <c r="B30" s="18" t="s">
        <v>30</v>
      </c>
      <c r="C30" s="12">
        <f>'Rekap Panjang Per Prog Per Prov'!C92</f>
        <v>260708000</v>
      </c>
    </row>
    <row r="31" spans="1:3" s="7" customFormat="1" ht="18.75" customHeight="1">
      <c r="A31" s="11">
        <v>19</v>
      </c>
      <c r="B31" s="18" t="s">
        <v>31</v>
      </c>
      <c r="C31" s="12">
        <f>'Rekap Panjang Per Prog Per Prov'!C100</f>
        <v>268817000</v>
      </c>
    </row>
    <row r="32" spans="1:3" s="7" customFormat="1" ht="18.75" customHeight="1">
      <c r="A32" s="14">
        <v>20</v>
      </c>
      <c r="B32" s="18" t="s">
        <v>32</v>
      </c>
      <c r="C32" s="12">
        <f>'Rekap Panjang Per Prog Per Prov'!C101</f>
        <v>325633000</v>
      </c>
    </row>
    <row r="33" spans="1:3" s="7" customFormat="1" ht="18.75" customHeight="1">
      <c r="A33" s="11">
        <v>21</v>
      </c>
      <c r="B33" s="18" t="s">
        <v>33</v>
      </c>
      <c r="C33" s="12">
        <f>'Rekap Panjang Per Prog Per Prov'!C103</f>
        <v>230660000</v>
      </c>
    </row>
    <row r="34" spans="1:3" s="7" customFormat="1" ht="18.75" customHeight="1">
      <c r="A34" s="14">
        <v>22</v>
      </c>
      <c r="B34" s="18" t="s">
        <v>34</v>
      </c>
      <c r="C34" s="12">
        <f>'Rekap Panjang Per Prog Per Prov'!C106</f>
        <v>300549000</v>
      </c>
    </row>
    <row r="35" spans="1:3" s="7" customFormat="1" ht="18.75" customHeight="1">
      <c r="A35" s="11">
        <v>23</v>
      </c>
      <c r="B35" s="18" t="s">
        <v>35</v>
      </c>
      <c r="C35" s="12">
        <f>'Rekap Panjang Per Prog Per Prov'!C113</f>
        <v>202127000</v>
      </c>
    </row>
    <row r="36" spans="1:3" s="7" customFormat="1" ht="18.75" customHeight="1">
      <c r="A36" s="14">
        <v>24</v>
      </c>
      <c r="B36" s="18" t="s">
        <v>36</v>
      </c>
      <c r="C36" s="12">
        <f>'Rekap Panjang Per Prog Per Prov'!C118</f>
        <v>242646000</v>
      </c>
    </row>
    <row r="37" spans="1:3" s="7" customFormat="1" ht="18.75" customHeight="1">
      <c r="A37" s="11">
        <v>25</v>
      </c>
      <c r="B37" s="18" t="s">
        <v>37</v>
      </c>
      <c r="C37" s="12">
        <f>'Rekap Panjang Per Prog Per Prov'!C120</f>
        <v>201130000</v>
      </c>
    </row>
    <row r="38" spans="1:3" s="7" customFormat="1" ht="18.75" customHeight="1">
      <c r="A38" s="14">
        <v>26</v>
      </c>
      <c r="B38" s="18" t="s">
        <v>38</v>
      </c>
      <c r="C38" s="12">
        <f>'Rekap Panjang Per Prog Per Prov'!C124</f>
        <v>249795000</v>
      </c>
    </row>
    <row r="39" spans="1:3" s="7" customFormat="1" ht="18.75" customHeight="1">
      <c r="A39" s="11">
        <v>27</v>
      </c>
      <c r="B39" s="18" t="s">
        <v>39</v>
      </c>
      <c r="C39" s="12">
        <f>'Rekap Panjang Per Prog Per Prov'!C127</f>
        <v>433686000</v>
      </c>
    </row>
    <row r="40" spans="1:3" s="7" customFormat="1" ht="18.75" customHeight="1">
      <c r="A40" s="14">
        <v>28</v>
      </c>
      <c r="B40" s="18" t="s">
        <v>40</v>
      </c>
      <c r="C40" s="12">
        <f>'Rekap Panjang Per Prog Per Prov'!C137</f>
        <v>292342000</v>
      </c>
    </row>
    <row r="41" spans="1:3" s="7" customFormat="1" ht="18.75" customHeight="1">
      <c r="A41" s="11">
        <v>29</v>
      </c>
      <c r="B41" s="18" t="s">
        <v>41</v>
      </c>
      <c r="C41" s="12">
        <f>'Rekap Panjang Per Prog Per Prov'!C148</f>
        <v>380184000</v>
      </c>
    </row>
    <row r="42" spans="1:3" s="7" customFormat="1" ht="18.75" customHeight="1">
      <c r="A42" s="14">
        <v>30</v>
      </c>
      <c r="B42" s="18" t="s">
        <v>42</v>
      </c>
      <c r="C42" s="12">
        <f>'Rekap Panjang Per Prog Per Prov'!C159</f>
        <v>306574000</v>
      </c>
    </row>
    <row r="43" spans="1:3" s="7" customFormat="1" ht="18.75" customHeight="1">
      <c r="A43" s="11">
        <v>31</v>
      </c>
      <c r="B43" s="18" t="s">
        <v>43</v>
      </c>
      <c r="C43" s="12">
        <f>'Rekap Panjang Per Prog Per Prov'!C163</f>
        <v>271791000</v>
      </c>
    </row>
    <row r="44" spans="1:3" ht="18.75" customHeight="1">
      <c r="A44" s="14">
        <v>32</v>
      </c>
      <c r="B44" s="18" t="s">
        <v>44</v>
      </c>
      <c r="C44" s="12">
        <f>'Rekap Panjang Per Prog Per Prov'!C165</f>
        <v>763280000</v>
      </c>
    </row>
    <row r="45" spans="1:3" ht="18.75" customHeight="1">
      <c r="A45" s="11">
        <v>33</v>
      </c>
      <c r="B45" s="18" t="s">
        <v>45</v>
      </c>
      <c r="C45" s="12">
        <f>'Rekap Panjang Per Prog Per Prov'!C171</f>
        <v>340170000</v>
      </c>
    </row>
    <row r="46" spans="1:3" s="20" customFormat="1" ht="21.75" customHeight="1">
      <c r="A46" s="1673" t="s">
        <v>2</v>
      </c>
      <c r="B46" s="1674"/>
      <c r="C46" s="15">
        <f>SUM(C13:C45)</f>
        <v>10000000000</v>
      </c>
    </row>
    <row r="47" spans="1:3" ht="18.75">
      <c r="A47" s="1677" t="s">
        <v>319</v>
      </c>
      <c r="B47" s="1677"/>
    </row>
  </sheetData>
  <mergeCells count="7">
    <mergeCell ref="A47:B47"/>
    <mergeCell ref="A3:C3"/>
    <mergeCell ref="A1:C1"/>
    <mergeCell ref="A2:C2"/>
    <mergeCell ref="A5:A12"/>
    <mergeCell ref="B5:B12"/>
    <mergeCell ref="A46:B46"/>
  </mergeCells>
  <printOptions horizontalCentered="1"/>
  <pageMargins left="0.39370078740157483" right="0.39370078740157483" top="0.39370078740157483" bottom="0.39370078740157483" header="0.31496062992125984" footer="0.31496062992125984"/>
  <pageSetup paperSize="258" scale="90"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D46"/>
  <sheetViews>
    <sheetView view="pageBreakPreview" zoomScale="90" zoomScaleNormal="50" zoomScaleSheetLayoutView="90" workbookViewId="0">
      <selection activeCell="C25" sqref="C25"/>
    </sheetView>
  </sheetViews>
  <sheetFormatPr defaultRowHeight="15"/>
  <cols>
    <col min="1" max="1" width="7.7109375" style="1" customWidth="1"/>
    <col min="2" max="2" width="45.7109375" style="2" customWidth="1"/>
    <col min="3" max="3" width="50.7109375" style="7" customWidth="1"/>
    <col min="4" max="4" width="14.28515625" style="2" bestFit="1" customWidth="1"/>
    <col min="5" max="16384" width="9.140625" style="2"/>
  </cols>
  <sheetData>
    <row r="1" spans="1:4" ht="15.75">
      <c r="A1" s="1675" t="s">
        <v>46</v>
      </c>
      <c r="B1" s="1675"/>
      <c r="C1" s="1675"/>
    </row>
    <row r="2" spans="1:4" ht="15.75">
      <c r="A2" s="1675" t="s">
        <v>0</v>
      </c>
      <c r="B2" s="1675"/>
      <c r="C2" s="1675"/>
    </row>
    <row r="4" spans="1:4" s="1" customFormat="1">
      <c r="A4" s="1676" t="s">
        <v>1</v>
      </c>
      <c r="B4" s="1676" t="s">
        <v>12</v>
      </c>
      <c r="C4" s="124" t="s">
        <v>47</v>
      </c>
    </row>
    <row r="5" spans="1:4" s="3" customFormat="1" ht="30" customHeight="1">
      <c r="A5" s="1676"/>
      <c r="B5" s="1676"/>
      <c r="C5" s="138" t="str">
        <f>'Rekap Panjang Per Prog Per Prov'!E7</f>
        <v xml:space="preserve">PROGRAM PEMBINAAN KESATUAN BANGSA DAN POLITIK </v>
      </c>
    </row>
    <row r="6" spans="1:4" s="4" customFormat="1">
      <c r="A6" s="1676"/>
      <c r="B6" s="1676"/>
      <c r="C6" s="124" t="s">
        <v>53</v>
      </c>
    </row>
    <row r="7" spans="1:4" s="4" customFormat="1" ht="24" customHeight="1">
      <c r="A7" s="1676"/>
      <c r="B7" s="1676"/>
      <c r="C7" s="100" t="str">
        <f>'Rekap Panjang Per Prog Per Prov'!E8</f>
        <v>Kegiatan Fasilitasi Kewaspadaan Nasional</v>
      </c>
    </row>
    <row r="8" spans="1:4" s="4" customFormat="1">
      <c r="A8" s="1676"/>
      <c r="B8" s="1676"/>
      <c r="C8" s="124" t="s">
        <v>318</v>
      </c>
    </row>
    <row r="9" spans="1:4" s="4" customFormat="1" ht="72" customHeight="1">
      <c r="A9" s="1676"/>
      <c r="B9" s="1676"/>
      <c r="C9" s="739" t="str">
        <f>'Rekap Panjang Per Prog Per Prov'!E9</f>
        <v>Persentase Kumulatif Prov/Kab/Kota yang Mendapatkan Fasilitasi Pembentukan dan Fasilitasi Pelembagaan Penguatan Forum Dialog Penyelesaian Konflik</v>
      </c>
    </row>
    <row r="10" spans="1:4" s="4" customFormat="1" ht="35.25" customHeight="1">
      <c r="A10" s="1676"/>
      <c r="B10" s="1676"/>
      <c r="C10" s="240" t="s">
        <v>94</v>
      </c>
    </row>
    <row r="11" spans="1:4" s="4" customFormat="1" ht="65.25" customHeight="1">
      <c r="A11" s="1676"/>
      <c r="B11" s="1676"/>
      <c r="C11" s="100" t="str">
        <f>'Rekap Panjang Per Prog Per Prov'!E10</f>
        <v xml:space="preserve">Penguatan dan Pemberdayaan Forum Kewaspadaan Dini Masyarakat (FKDM) </v>
      </c>
    </row>
    <row r="12" spans="1:4" ht="18.75" customHeight="1">
      <c r="A12" s="11">
        <v>1</v>
      </c>
      <c r="B12" s="16" t="s">
        <v>13</v>
      </c>
      <c r="C12" s="13">
        <f>'Rekap Panjang Per Prog Per Prov'!E13</f>
        <v>1860355000</v>
      </c>
      <c r="D12" s="23">
        <f>SUM(C12:C12)</f>
        <v>1860355000</v>
      </c>
    </row>
    <row r="13" spans="1:4" s="7" customFormat="1" ht="18.75" customHeight="1">
      <c r="A13" s="14">
        <v>2</v>
      </c>
      <c r="B13" s="18" t="s">
        <v>14</v>
      </c>
      <c r="C13" s="13">
        <f>'Rekap Panjang Per Prog Per Prov'!E19</f>
        <v>1800888000</v>
      </c>
    </row>
    <row r="14" spans="1:4" s="7" customFormat="1" ht="18.75" customHeight="1">
      <c r="A14" s="11">
        <v>3</v>
      </c>
      <c r="B14" s="18" t="s">
        <v>15</v>
      </c>
      <c r="C14" s="13">
        <f>'Rekap Panjang Per Prog Per Prov'!E24</f>
        <v>1060580000</v>
      </c>
    </row>
    <row r="15" spans="1:4" s="7" customFormat="1" ht="18.75" customHeight="1">
      <c r="A15" s="14">
        <v>4</v>
      </c>
      <c r="B15" s="18" t="s">
        <v>16</v>
      </c>
      <c r="C15" s="13">
        <f>'Rekap Panjang Per Prog Per Prov'!E30</f>
        <v>1200348000</v>
      </c>
    </row>
    <row r="16" spans="1:4" s="7" customFormat="1" ht="18.75" customHeight="1">
      <c r="A16" s="11">
        <v>5</v>
      </c>
      <c r="B16" s="18" t="s">
        <v>17</v>
      </c>
      <c r="C16" s="13">
        <f>'Rekap Panjang Per Prog Per Prov'!E31</f>
        <v>578099000</v>
      </c>
    </row>
    <row r="17" spans="1:3" s="7" customFormat="1" ht="18.75" customHeight="1">
      <c r="A17" s="14">
        <v>6</v>
      </c>
      <c r="B17" s="18" t="s">
        <v>18</v>
      </c>
      <c r="C17" s="13">
        <f>'Rekap Panjang Per Prog Per Prov'!E36</f>
        <v>972364000</v>
      </c>
    </row>
    <row r="18" spans="1:3" s="7" customFormat="1" ht="18.75" customHeight="1">
      <c r="A18" s="11">
        <v>7</v>
      </c>
      <c r="B18" s="18" t="s">
        <v>19</v>
      </c>
      <c r="C18" s="13">
        <f>'Rekap Panjang Per Prog Per Prov'!E37</f>
        <v>1478496000</v>
      </c>
    </row>
    <row r="19" spans="1:3" s="7" customFormat="1" ht="18.75" customHeight="1">
      <c r="A19" s="14">
        <v>8</v>
      </c>
      <c r="B19" s="18" t="s">
        <v>20</v>
      </c>
      <c r="C19" s="13">
        <f>'Rekap Panjang Per Prog Per Prov'!E38</f>
        <v>635794000</v>
      </c>
    </row>
    <row r="20" spans="1:3" ht="18.75" customHeight="1">
      <c r="A20" s="11">
        <v>9</v>
      </c>
      <c r="B20" s="18" t="s">
        <v>21</v>
      </c>
      <c r="C20" s="13">
        <f>'Rekap Panjang Per Prog Per Prov'!E39</f>
        <v>756406000</v>
      </c>
    </row>
    <row r="21" spans="1:3" ht="18.75" customHeight="1">
      <c r="A21" s="14">
        <v>10</v>
      </c>
      <c r="B21" s="18" t="s">
        <v>22</v>
      </c>
      <c r="C21" s="13">
        <f>'Rekap Panjang Per Prog Per Prov'!E43</f>
        <v>1426318000</v>
      </c>
    </row>
    <row r="22" spans="1:3" ht="18.75" customHeight="1">
      <c r="A22" s="11">
        <v>11</v>
      </c>
      <c r="B22" s="18" t="s">
        <v>23</v>
      </c>
      <c r="C22" s="13">
        <f>'Rekap Panjang Per Prog Per Prov'!E45</f>
        <v>611885000</v>
      </c>
    </row>
    <row r="23" spans="1:3" s="7" customFormat="1" ht="18.75" customHeight="1">
      <c r="A23" s="14">
        <v>12</v>
      </c>
      <c r="B23" s="18" t="s">
        <v>24</v>
      </c>
      <c r="C23" s="13">
        <f>'Rekap Panjang Per Prog Per Prov'!E48</f>
        <v>852350000</v>
      </c>
    </row>
    <row r="24" spans="1:3" ht="18.75" customHeight="1">
      <c r="A24" s="11">
        <v>13</v>
      </c>
      <c r="B24" s="18" t="s">
        <v>25</v>
      </c>
      <c r="C24" s="13">
        <f>'Rekap Panjang Per Prog Per Prov'!E49</f>
        <v>1419645000</v>
      </c>
    </row>
    <row r="25" spans="1:3" s="7" customFormat="1" ht="18.75" customHeight="1">
      <c r="A25" s="14">
        <v>14</v>
      </c>
      <c r="B25" s="18" t="s">
        <v>26</v>
      </c>
      <c r="C25" s="13">
        <f>'Rekap Panjang Per Prog Per Prov'!E59</f>
        <v>1653644000</v>
      </c>
    </row>
    <row r="26" spans="1:3" s="7" customFormat="1" ht="18.75" customHeight="1">
      <c r="A26" s="11">
        <v>15</v>
      </c>
      <c r="B26" s="18" t="s">
        <v>27</v>
      </c>
      <c r="C26" s="13">
        <f>'Rekap Panjang Per Prog Per Prov'!E71</f>
        <v>527544000</v>
      </c>
    </row>
    <row r="27" spans="1:3" s="7" customFormat="1" ht="18.75" customHeight="1">
      <c r="A27" s="14">
        <v>16</v>
      </c>
      <c r="B27" s="18" t="s">
        <v>28</v>
      </c>
      <c r="C27" s="13">
        <f>'Rekap Panjang Per Prog Per Prov'!E76</f>
        <v>1704968000</v>
      </c>
    </row>
    <row r="28" spans="1:3" s="7" customFormat="1" ht="18.75" customHeight="1">
      <c r="A28" s="11">
        <v>17</v>
      </c>
      <c r="B28" s="18" t="s">
        <v>29</v>
      </c>
      <c r="C28" s="13">
        <f>'Rekap Panjang Per Prog Per Prov'!E89</f>
        <v>809649000</v>
      </c>
    </row>
    <row r="29" spans="1:3" s="7" customFormat="1" ht="18.75" customHeight="1">
      <c r="A29" s="14">
        <v>18</v>
      </c>
      <c r="B29" s="18" t="s">
        <v>30</v>
      </c>
      <c r="C29" s="13">
        <f>'Rekap Panjang Per Prog Per Prov'!E92</f>
        <v>1798556000</v>
      </c>
    </row>
    <row r="30" spans="1:3" s="7" customFormat="1" ht="18.75" customHeight="1">
      <c r="A30" s="11">
        <v>19</v>
      </c>
      <c r="B30" s="18" t="s">
        <v>31</v>
      </c>
      <c r="C30" s="13">
        <f>'Rekap Panjang Per Prog Per Prov'!E100</f>
        <v>1956319000</v>
      </c>
    </row>
    <row r="31" spans="1:3" s="7" customFormat="1" ht="18.75" customHeight="1">
      <c r="A31" s="14">
        <v>20</v>
      </c>
      <c r="B31" s="18" t="s">
        <v>32</v>
      </c>
      <c r="C31" s="13">
        <f>'Rekap Panjang Per Prog Per Prov'!E101</f>
        <v>1065014000</v>
      </c>
    </row>
    <row r="32" spans="1:3" s="7" customFormat="1" ht="18.75" customHeight="1">
      <c r="A32" s="11">
        <v>21</v>
      </c>
      <c r="B32" s="18" t="s">
        <v>33</v>
      </c>
      <c r="C32" s="13">
        <f>'Rekap Panjang Per Prog Per Prov'!E103</f>
        <v>1950948000</v>
      </c>
    </row>
    <row r="33" spans="1:3" s="7" customFormat="1" ht="18.75" customHeight="1">
      <c r="A33" s="14">
        <v>22</v>
      </c>
      <c r="B33" s="18" t="s">
        <v>34</v>
      </c>
      <c r="C33" s="13">
        <f>'Rekap Panjang Per Prog Per Prov'!E106</f>
        <v>828771000</v>
      </c>
    </row>
    <row r="34" spans="1:3" s="7" customFormat="1" ht="18.75" customHeight="1">
      <c r="A34" s="11">
        <v>23</v>
      </c>
      <c r="B34" s="18" t="s">
        <v>35</v>
      </c>
      <c r="C34" s="13">
        <f>'Rekap Panjang Per Prog Per Prov'!E113</f>
        <v>594044000</v>
      </c>
    </row>
    <row r="35" spans="1:3" s="7" customFormat="1" ht="18.75" customHeight="1">
      <c r="A35" s="14">
        <v>24</v>
      </c>
      <c r="B35" s="18" t="s">
        <v>36</v>
      </c>
      <c r="C35" s="13">
        <f>'Rekap Panjang Per Prog Per Prov'!E118</f>
        <v>1353412000</v>
      </c>
    </row>
    <row r="36" spans="1:3" s="7" customFormat="1" ht="18.75" customHeight="1">
      <c r="A36" s="11">
        <v>25</v>
      </c>
      <c r="B36" s="18" t="s">
        <v>37</v>
      </c>
      <c r="C36" s="13">
        <f>'Rekap Panjang Per Prog Per Prov'!E120</f>
        <v>606951000</v>
      </c>
    </row>
    <row r="37" spans="1:3" s="7" customFormat="1" ht="18.75" customHeight="1">
      <c r="A37" s="14">
        <v>26</v>
      </c>
      <c r="B37" s="18" t="s">
        <v>38</v>
      </c>
      <c r="C37" s="13">
        <f>'Rekap Panjang Per Prog Per Prov'!E124</f>
        <v>1036478000</v>
      </c>
    </row>
    <row r="38" spans="1:3" s="7" customFormat="1" ht="18.75" customHeight="1">
      <c r="A38" s="11">
        <v>27</v>
      </c>
      <c r="B38" s="18" t="s">
        <v>39</v>
      </c>
      <c r="C38" s="13">
        <f>'Rekap Panjang Per Prog Per Prov'!E127</f>
        <v>1703848000</v>
      </c>
    </row>
    <row r="39" spans="1:3" s="7" customFormat="1" ht="18.75" customHeight="1">
      <c r="A39" s="14">
        <v>28</v>
      </c>
      <c r="B39" s="18" t="s">
        <v>40</v>
      </c>
      <c r="C39" s="13">
        <f>'Rekap Panjang Per Prog Per Prov'!E137</f>
        <v>1075975000</v>
      </c>
    </row>
    <row r="40" spans="1:3" s="7" customFormat="1" ht="18.75" customHeight="1">
      <c r="A40" s="11">
        <v>29</v>
      </c>
      <c r="B40" s="18" t="s">
        <v>41</v>
      </c>
      <c r="C40" s="13">
        <f>'Rekap Panjang Per Prog Per Prov'!E148</f>
        <v>1609823000</v>
      </c>
    </row>
    <row r="41" spans="1:3" s="7" customFormat="1" ht="18.75" customHeight="1">
      <c r="A41" s="14">
        <v>30</v>
      </c>
      <c r="B41" s="18" t="s">
        <v>42</v>
      </c>
      <c r="C41" s="13">
        <f>'Rekap Panjang Per Prog Per Prov'!E159</f>
        <v>1254432000</v>
      </c>
    </row>
    <row r="42" spans="1:3" s="7" customFormat="1" ht="18.75" customHeight="1">
      <c r="A42" s="11">
        <v>31</v>
      </c>
      <c r="B42" s="18" t="s">
        <v>43</v>
      </c>
      <c r="C42" s="13">
        <f>'Rekap Panjang Per Prog Per Prov'!E163</f>
        <v>960646000</v>
      </c>
    </row>
    <row r="43" spans="1:3" ht="18.75" customHeight="1">
      <c r="A43" s="14">
        <v>32</v>
      </c>
      <c r="B43" s="18" t="s">
        <v>44</v>
      </c>
      <c r="C43" s="13">
        <f>'Rekap Panjang Per Prog Per Prov'!E165</f>
        <v>3844610000</v>
      </c>
    </row>
    <row r="44" spans="1:3" ht="18.75" customHeight="1">
      <c r="A44" s="11">
        <v>33</v>
      </c>
      <c r="B44" s="18" t="s">
        <v>45</v>
      </c>
      <c r="C44" s="13">
        <f>'Rekap Panjang Per Prog Per Prov'!E171</f>
        <v>1710840000</v>
      </c>
    </row>
    <row r="45" spans="1:3" s="20" customFormat="1" ht="18.75" customHeight="1">
      <c r="A45" s="1673" t="s">
        <v>2</v>
      </c>
      <c r="B45" s="1674"/>
      <c r="C45" s="15">
        <f>SUM(C12:C44)</f>
        <v>42700000000</v>
      </c>
    </row>
    <row r="46" spans="1:3" ht="18.75">
      <c r="A46" s="1677" t="s">
        <v>319</v>
      </c>
      <c r="B46" s="1677"/>
    </row>
  </sheetData>
  <mergeCells count="6">
    <mergeCell ref="A46:B46"/>
    <mergeCell ref="A1:C1"/>
    <mergeCell ref="A2:C2"/>
    <mergeCell ref="A4:A11"/>
    <mergeCell ref="B4:B11"/>
    <mergeCell ref="A45:B45"/>
  </mergeCells>
  <printOptions horizontalCentered="1"/>
  <pageMargins left="0.39370078740157483" right="0.39370078740157483" top="0.39370078740157483" bottom="0.39370078740157483" header="0.31496062992125984" footer="0.31496062992125984"/>
  <pageSetup paperSize="258" scale="90" orientation="portrait" r:id="rId1"/>
</worksheet>
</file>

<file path=xl/worksheets/sheet6.xml><?xml version="1.0" encoding="utf-8"?>
<worksheet xmlns="http://schemas.openxmlformats.org/spreadsheetml/2006/main" xmlns:r="http://schemas.openxmlformats.org/officeDocument/2006/relationships">
  <sheetPr>
    <tabColor rgb="FFFFFF00"/>
  </sheetPr>
  <dimension ref="A1:D46"/>
  <sheetViews>
    <sheetView view="pageBreakPreview" topLeftCell="A16" zoomScale="60" zoomScaleNormal="50" workbookViewId="0">
      <selection activeCell="C43" sqref="C43"/>
    </sheetView>
  </sheetViews>
  <sheetFormatPr defaultRowHeight="15"/>
  <cols>
    <col min="1" max="1" width="7" style="1" customWidth="1"/>
    <col min="2" max="2" width="49.140625" style="2" customWidth="1"/>
    <col min="3" max="3" width="41.28515625" style="7" customWidth="1"/>
    <col min="4" max="4" width="14.28515625" style="2" bestFit="1" customWidth="1"/>
    <col min="5" max="16384" width="9.140625" style="2"/>
  </cols>
  <sheetData>
    <row r="1" spans="1:4" ht="15.75">
      <c r="A1" s="1675" t="s">
        <v>46</v>
      </c>
      <c r="B1" s="1675"/>
      <c r="C1" s="1675"/>
    </row>
    <row r="2" spans="1:4" ht="15.75">
      <c r="A2" s="1675" t="s">
        <v>0</v>
      </c>
      <c r="B2" s="1675"/>
      <c r="C2" s="1675"/>
    </row>
    <row r="4" spans="1:4" s="1" customFormat="1">
      <c r="A4" s="1676" t="s">
        <v>1</v>
      </c>
      <c r="B4" s="1676" t="s">
        <v>12</v>
      </c>
      <c r="C4" s="124" t="s">
        <v>47</v>
      </c>
    </row>
    <row r="5" spans="1:4" s="3" customFormat="1" ht="37.5" customHeight="1">
      <c r="A5" s="1676"/>
      <c r="B5" s="1676"/>
      <c r="C5" s="138" t="str">
        <f>'Rekap Panjang Per Prog Per Prov'!F7</f>
        <v xml:space="preserve">PROGRAM PENDIDIKAN DAN PELATIHAN APARATUR KEMENTERIAN DALAM NEGERI </v>
      </c>
    </row>
    <row r="6" spans="1:4" s="4" customFormat="1">
      <c r="A6" s="1676"/>
      <c r="B6" s="1676"/>
      <c r="C6" s="124" t="s">
        <v>53</v>
      </c>
    </row>
    <row r="7" spans="1:4" s="4" customFormat="1" ht="33.75" customHeight="1">
      <c r="A7" s="1676"/>
      <c r="B7" s="1676"/>
      <c r="C7" s="100" t="str">
        <f>'Rekap Panjang Per Prog Per Prov'!F8</f>
        <v xml:space="preserve">Kegiatan Dukungan Manajemen Dan Pelayanan Teknis Lainnya Badan Pendidikan Dan Pelatihan </v>
      </c>
    </row>
    <row r="8" spans="1:4" s="4" customFormat="1">
      <c r="A8" s="1676"/>
      <c r="B8" s="1676"/>
      <c r="C8" s="124" t="s">
        <v>318</v>
      </c>
    </row>
    <row r="9" spans="1:4" s="4" customFormat="1" ht="66" customHeight="1">
      <c r="A9" s="1676"/>
      <c r="B9" s="1676"/>
      <c r="C9" s="740" t="str">
        <f>'Rekap Panjang Per Prog Per Prov'!F9</f>
        <v>Persentase Penyelesaian Dokumen Perencanaan Program dan Anggaran</v>
      </c>
    </row>
    <row r="10" spans="1:4" s="4" customFormat="1" ht="28.5" customHeight="1">
      <c r="A10" s="1676"/>
      <c r="B10" s="1676"/>
      <c r="C10" s="240" t="s">
        <v>94</v>
      </c>
    </row>
    <row r="11" spans="1:4" s="4" customFormat="1" ht="65.25" customHeight="1">
      <c r="A11" s="1676"/>
      <c r="B11" s="1676"/>
      <c r="C11" s="100" t="str">
        <f>'Rekap Panjang Per Prog Per Prov'!F10</f>
        <v>Koordinasi Pembinaan Program Kediklatan</v>
      </c>
    </row>
    <row r="12" spans="1:4" ht="18.75" customHeight="1">
      <c r="A12" s="11">
        <v>1</v>
      </c>
      <c r="B12" s="16" t="s">
        <v>13</v>
      </c>
      <c r="C12" s="12">
        <f>'Rekap Panjang Per Prog Per Prov'!F13</f>
        <v>0</v>
      </c>
      <c r="D12" s="23">
        <f>SUM(C12:C12)</f>
        <v>0</v>
      </c>
    </row>
    <row r="13" spans="1:4" s="7" customFormat="1" ht="18.75" customHeight="1">
      <c r="A13" s="14">
        <v>2</v>
      </c>
      <c r="B13" s="18" t="s">
        <v>14</v>
      </c>
      <c r="C13" s="12">
        <f>'Rekap Panjang Per Prog Per Prov'!F19</f>
        <v>273900000</v>
      </c>
    </row>
    <row r="14" spans="1:4" s="7" customFormat="1" ht="18.75" customHeight="1">
      <c r="A14" s="11">
        <v>3</v>
      </c>
      <c r="B14" s="18" t="s">
        <v>15</v>
      </c>
      <c r="C14" s="12">
        <f>'Rekap Panjang Per Prog Per Prov'!F24</f>
        <v>229100000</v>
      </c>
    </row>
    <row r="15" spans="1:4" s="7" customFormat="1" ht="18.75" customHeight="1">
      <c r="A15" s="14">
        <v>4</v>
      </c>
      <c r="B15" s="18" t="s">
        <v>16</v>
      </c>
      <c r="C15" s="12">
        <f>'Rekap Panjang Per Prog Per Prov'!F30</f>
        <v>200000000</v>
      </c>
    </row>
    <row r="16" spans="1:4" s="7" customFormat="1" ht="18.75" customHeight="1">
      <c r="A16" s="11">
        <v>5</v>
      </c>
      <c r="B16" s="18" t="s">
        <v>17</v>
      </c>
      <c r="C16" s="12">
        <f>'Rekap Panjang Per Prog Per Prov'!F31</f>
        <v>200000000</v>
      </c>
    </row>
    <row r="17" spans="1:3" s="7" customFormat="1" ht="18.75" customHeight="1">
      <c r="A17" s="14">
        <v>6</v>
      </c>
      <c r="B17" s="18" t="s">
        <v>18</v>
      </c>
      <c r="C17" s="12">
        <f>'Rekap Panjang Per Prog Per Prov'!F36</f>
        <v>200000000</v>
      </c>
    </row>
    <row r="18" spans="1:3" s="7" customFormat="1" ht="18.75" customHeight="1">
      <c r="A18" s="11">
        <v>7</v>
      </c>
      <c r="B18" s="18" t="s">
        <v>19</v>
      </c>
      <c r="C18" s="12">
        <f>'Rekap Panjang Per Prog Per Prov'!F37</f>
        <v>0</v>
      </c>
    </row>
    <row r="19" spans="1:3" s="7" customFormat="1" ht="18.75" customHeight="1">
      <c r="A19" s="14">
        <v>8</v>
      </c>
      <c r="B19" s="18" t="s">
        <v>20</v>
      </c>
      <c r="C19" s="12">
        <f>'Rekap Panjang Per Prog Per Prov'!F38</f>
        <v>200000000</v>
      </c>
    </row>
    <row r="20" spans="1:3" ht="18.75" customHeight="1">
      <c r="A20" s="11">
        <v>9</v>
      </c>
      <c r="B20" s="18" t="s">
        <v>21</v>
      </c>
      <c r="C20" s="12">
        <f>'Rekap Panjang Per Prog Per Prov'!F39</f>
        <v>200000000</v>
      </c>
    </row>
    <row r="21" spans="1:3" ht="18.75" customHeight="1">
      <c r="A21" s="14">
        <v>10</v>
      </c>
      <c r="B21" s="18" t="s">
        <v>22</v>
      </c>
      <c r="C21" s="12">
        <f>'Rekap Panjang Per Prog Per Prov'!F43</f>
        <v>200000000</v>
      </c>
    </row>
    <row r="22" spans="1:3" ht="18.75" customHeight="1">
      <c r="A22" s="11">
        <v>11</v>
      </c>
      <c r="B22" s="18" t="s">
        <v>23</v>
      </c>
      <c r="C22" s="12">
        <f>'Rekap Panjang Per Prog Per Prov'!F45</f>
        <v>200000000</v>
      </c>
    </row>
    <row r="23" spans="1:3" s="7" customFormat="1" ht="18.75" customHeight="1">
      <c r="A23" s="14">
        <v>12</v>
      </c>
      <c r="B23" s="18" t="s">
        <v>24</v>
      </c>
      <c r="C23" s="12">
        <f>'Rekap Panjang Per Prog Per Prov'!F48</f>
        <v>0</v>
      </c>
    </row>
    <row r="24" spans="1:3" ht="18.75" customHeight="1">
      <c r="A24" s="11">
        <v>13</v>
      </c>
      <c r="B24" s="18" t="s">
        <v>25</v>
      </c>
      <c r="C24" s="12">
        <f>'Rekap Panjang Per Prog Per Prov'!F49</f>
        <v>241500000</v>
      </c>
    </row>
    <row r="25" spans="1:3" s="7" customFormat="1" ht="18.75" customHeight="1">
      <c r="A25" s="14">
        <v>14</v>
      </c>
      <c r="B25" s="18" t="s">
        <v>26</v>
      </c>
      <c r="C25" s="12">
        <f>'Rekap Panjang Per Prog Per Prov'!F59</f>
        <v>235200000</v>
      </c>
    </row>
    <row r="26" spans="1:3" s="7" customFormat="1" ht="18.75" customHeight="1">
      <c r="A26" s="11">
        <v>15</v>
      </c>
      <c r="B26" s="18" t="s">
        <v>27</v>
      </c>
      <c r="C26" s="12">
        <f>'Rekap Panjang Per Prog Per Prov'!F71</f>
        <v>200000000</v>
      </c>
    </row>
    <row r="27" spans="1:3" s="7" customFormat="1" ht="18.75" customHeight="1">
      <c r="A27" s="14">
        <v>16</v>
      </c>
      <c r="B27" s="18" t="s">
        <v>28</v>
      </c>
      <c r="C27" s="12">
        <f>'Rekap Panjang Per Prog Per Prov'!F76</f>
        <v>279600000</v>
      </c>
    </row>
    <row r="28" spans="1:3" s="7" customFormat="1" ht="18.75" customHeight="1">
      <c r="A28" s="11">
        <v>17</v>
      </c>
      <c r="B28" s="18" t="s">
        <v>29</v>
      </c>
      <c r="C28" s="12">
        <f>'Rekap Panjang Per Prog Per Prov'!F89</f>
        <v>200000000</v>
      </c>
    </row>
    <row r="29" spans="1:3" s="7" customFormat="1" ht="18.75" customHeight="1">
      <c r="A29" s="14">
        <v>18</v>
      </c>
      <c r="B29" s="18" t="s">
        <v>30</v>
      </c>
      <c r="C29" s="12">
        <f>'Rekap Panjang Per Prog Per Prov'!F92</f>
        <v>212800000</v>
      </c>
    </row>
    <row r="30" spans="1:3" s="7" customFormat="1" ht="18.75" customHeight="1">
      <c r="A30" s="11">
        <v>19</v>
      </c>
      <c r="B30" s="18" t="s">
        <v>31</v>
      </c>
      <c r="C30" s="12">
        <f>'Rekap Panjang Per Prog Per Prov'!F100</f>
        <v>205900000</v>
      </c>
    </row>
    <row r="31" spans="1:3" s="7" customFormat="1" ht="18.75" customHeight="1">
      <c r="A31" s="14">
        <v>20</v>
      </c>
      <c r="B31" s="18" t="s">
        <v>32</v>
      </c>
      <c r="C31" s="12">
        <f>'Rekap Panjang Per Prog Per Prov'!F101</f>
        <v>201800000</v>
      </c>
    </row>
    <row r="32" spans="1:3" s="7" customFormat="1" ht="18.75" customHeight="1">
      <c r="A32" s="11">
        <v>21</v>
      </c>
      <c r="B32" s="18" t="s">
        <v>33</v>
      </c>
      <c r="C32" s="12">
        <f>'Rekap Panjang Per Prog Per Prov'!F103</f>
        <v>0</v>
      </c>
    </row>
    <row r="33" spans="1:3" s="7" customFormat="1" ht="18.75" customHeight="1">
      <c r="A33" s="14">
        <v>22</v>
      </c>
      <c r="B33" s="18" t="s">
        <v>34</v>
      </c>
      <c r="C33" s="12">
        <f>'Rekap Panjang Per Prog Per Prov'!F106</f>
        <v>233200000</v>
      </c>
    </row>
    <row r="34" spans="1:3" s="7" customFormat="1" ht="18.75" customHeight="1">
      <c r="A34" s="11">
        <v>23</v>
      </c>
      <c r="B34" s="18" t="s">
        <v>35</v>
      </c>
      <c r="C34" s="12">
        <f>'Rekap Panjang Per Prog Per Prov'!F113</f>
        <v>200000000</v>
      </c>
    </row>
    <row r="35" spans="1:3" s="7" customFormat="1" ht="18.75" customHeight="1">
      <c r="A35" s="14">
        <v>24</v>
      </c>
      <c r="B35" s="18" t="s">
        <v>36</v>
      </c>
      <c r="C35" s="12">
        <f>'Rekap Panjang Per Prog Per Prov'!F118</f>
        <v>218600000</v>
      </c>
    </row>
    <row r="36" spans="1:3" s="7" customFormat="1" ht="18.75" customHeight="1">
      <c r="A36" s="11">
        <v>25</v>
      </c>
      <c r="B36" s="18" t="s">
        <v>37</v>
      </c>
      <c r="C36" s="12">
        <f>'Rekap Panjang Per Prog Per Prov'!F120</f>
        <v>200000000</v>
      </c>
    </row>
    <row r="37" spans="1:3" s="7" customFormat="1" ht="18.75" customHeight="1">
      <c r="A37" s="14">
        <v>26</v>
      </c>
      <c r="B37" s="18" t="s">
        <v>38</v>
      </c>
      <c r="C37" s="12">
        <f>'Rekap Panjang Per Prog Per Prov'!F124</f>
        <v>212000000</v>
      </c>
    </row>
    <row r="38" spans="1:3" s="7" customFormat="1" ht="18.75" customHeight="1">
      <c r="A38" s="11">
        <v>27</v>
      </c>
      <c r="B38" s="18" t="s">
        <v>39</v>
      </c>
      <c r="C38" s="12">
        <f>'Rekap Panjang Per Prog Per Prov'!F127</f>
        <v>259100000</v>
      </c>
    </row>
    <row r="39" spans="1:3" s="7" customFormat="1" ht="18.75" customHeight="1">
      <c r="A39" s="14">
        <v>28</v>
      </c>
      <c r="B39" s="18" t="s">
        <v>40</v>
      </c>
      <c r="C39" s="12">
        <f>'Rekap Panjang Per Prog Per Prov'!F137</f>
        <v>223700000</v>
      </c>
    </row>
    <row r="40" spans="1:3" s="7" customFormat="1" ht="18.75" customHeight="1">
      <c r="A40" s="11">
        <v>29</v>
      </c>
      <c r="B40" s="18" t="s">
        <v>41</v>
      </c>
      <c r="C40" s="12">
        <f>'Rekap Panjang Per Prog Per Prov'!F148</f>
        <v>259100000</v>
      </c>
    </row>
    <row r="41" spans="1:3" s="7" customFormat="1" ht="18.75" customHeight="1">
      <c r="A41" s="14">
        <v>30</v>
      </c>
      <c r="B41" s="18" t="s">
        <v>42</v>
      </c>
      <c r="C41" s="12">
        <f>'Rekap Panjang Per Prog Per Prov'!F159</f>
        <v>232700000</v>
      </c>
    </row>
    <row r="42" spans="1:3" s="7" customFormat="1" ht="18.75" customHeight="1">
      <c r="A42" s="11">
        <v>31</v>
      </c>
      <c r="B42" s="18" t="s">
        <v>43</v>
      </c>
      <c r="C42" s="12">
        <f>'Rekap Panjang Per Prog Per Prov'!F163</f>
        <v>234300000</v>
      </c>
    </row>
    <row r="43" spans="1:3" ht="18.75" customHeight="1">
      <c r="A43" s="14">
        <v>32</v>
      </c>
      <c r="B43" s="18" t="s">
        <v>44</v>
      </c>
      <c r="C43" s="12">
        <f>'Rekap Panjang Per Prog Per Prov'!F165</f>
        <v>275200000</v>
      </c>
    </row>
    <row r="44" spans="1:3" ht="18.75" customHeight="1">
      <c r="A44" s="11">
        <v>33</v>
      </c>
      <c r="B44" s="18" t="s">
        <v>45</v>
      </c>
      <c r="C44" s="12">
        <f>'Rekap Panjang Per Prog Per Prov'!F171</f>
        <v>272300000</v>
      </c>
    </row>
    <row r="45" spans="1:3" s="20" customFormat="1" ht="18.75" customHeight="1">
      <c r="A45" s="1673" t="s">
        <v>2</v>
      </c>
      <c r="B45" s="1674"/>
      <c r="C45" s="15">
        <f>SUM(C12:C44)</f>
        <v>6500000000</v>
      </c>
    </row>
    <row r="46" spans="1:3" ht="18.75">
      <c r="A46" s="1677" t="s">
        <v>319</v>
      </c>
      <c r="B46" s="1677"/>
    </row>
  </sheetData>
  <mergeCells count="6">
    <mergeCell ref="A46:B46"/>
    <mergeCell ref="A1:C1"/>
    <mergeCell ref="A2:C2"/>
    <mergeCell ref="A4:A11"/>
    <mergeCell ref="B4:B11"/>
    <mergeCell ref="A45:B45"/>
  </mergeCells>
  <printOptions horizontalCentered="1"/>
  <pageMargins left="0.39370078740157483" right="0.39370078740157483" top="0.39370078740157483" bottom="0.39370078740157483" header="0.31496062992125984" footer="0.31496062992125984"/>
  <pageSetup paperSize="258" scale="90" orientation="portrait" r:id="rId1"/>
</worksheet>
</file>

<file path=xl/worksheets/sheet7.xml><?xml version="1.0" encoding="utf-8"?>
<worksheet xmlns="http://schemas.openxmlformats.org/spreadsheetml/2006/main" xmlns:r="http://schemas.openxmlformats.org/officeDocument/2006/relationships">
  <sheetPr>
    <tabColor rgb="FFFFFF00"/>
  </sheetPr>
  <dimension ref="A1:D46"/>
  <sheetViews>
    <sheetView view="pageBreakPreview" zoomScaleNormal="50" zoomScaleSheetLayoutView="100" workbookViewId="0">
      <selection activeCell="C11" sqref="C11"/>
    </sheetView>
  </sheetViews>
  <sheetFormatPr defaultRowHeight="15"/>
  <cols>
    <col min="1" max="1" width="7.7109375" style="1" customWidth="1"/>
    <col min="2" max="2" width="45.140625" style="2" customWidth="1"/>
    <col min="3" max="3" width="43.85546875" style="7" customWidth="1"/>
    <col min="4" max="4" width="14.28515625" style="2" bestFit="1" customWidth="1"/>
    <col min="5" max="16384" width="9.140625" style="2"/>
  </cols>
  <sheetData>
    <row r="1" spans="1:4" ht="15.75">
      <c r="A1" s="1675" t="s">
        <v>46</v>
      </c>
      <c r="B1" s="1675"/>
      <c r="C1" s="1675"/>
    </row>
    <row r="2" spans="1:4" ht="15.75">
      <c r="A2" s="1675" t="s">
        <v>0</v>
      </c>
      <c r="B2" s="1675"/>
      <c r="C2" s="1675"/>
    </row>
    <row r="4" spans="1:4" s="1" customFormat="1" ht="20.100000000000001" customHeight="1">
      <c r="A4" s="1676" t="s">
        <v>1</v>
      </c>
      <c r="B4" s="1676" t="s">
        <v>12</v>
      </c>
      <c r="C4" s="132" t="s">
        <v>47</v>
      </c>
    </row>
    <row r="5" spans="1:4" s="3" customFormat="1" ht="36" customHeight="1">
      <c r="A5" s="1676"/>
      <c r="B5" s="1676"/>
      <c r="C5" s="138" t="str">
        <f>'Rekap Panjang Per Prog Per Prov'!G7</f>
        <v xml:space="preserve">PROGRAM PENGELOLAAN DESENTRALISASI DAN OTONOMI DAERAH </v>
      </c>
    </row>
    <row r="6" spans="1:4" s="4" customFormat="1" ht="20.100000000000001" customHeight="1">
      <c r="A6" s="1676"/>
      <c r="B6" s="1676"/>
      <c r="C6" s="133" t="s">
        <v>53</v>
      </c>
    </row>
    <row r="7" spans="1:4" s="4" customFormat="1" ht="36" customHeight="1">
      <c r="A7" s="1676"/>
      <c r="B7" s="1676"/>
      <c r="C7" s="100" t="str">
        <f>'Rekap Panjang Per Prog Per Prov'!G8</f>
        <v>Kegiatan Penataan Urusan Pemerintahan Daerah Lingkup I</v>
      </c>
    </row>
    <row r="8" spans="1:4" s="4" customFormat="1" ht="20.100000000000001" customHeight="1">
      <c r="A8" s="1676"/>
      <c r="B8" s="1676"/>
      <c r="C8" s="133" t="s">
        <v>318</v>
      </c>
    </row>
    <row r="9" spans="1:4" s="4" customFormat="1" ht="33.75" customHeight="1">
      <c r="A9" s="1676"/>
      <c r="B9" s="1676"/>
      <c r="C9" s="740" t="str">
        <f>'Rekap Panjang Per Prog Per Prov'!G9</f>
        <v xml:space="preserve">Jumlah SPM yang Diterapkan di Daerah </v>
      </c>
    </row>
    <row r="10" spans="1:4" s="4" customFormat="1" ht="31.5" customHeight="1">
      <c r="A10" s="1676"/>
      <c r="B10" s="1676"/>
      <c r="C10" s="131" t="s">
        <v>94</v>
      </c>
    </row>
    <row r="11" spans="1:4" s="4" customFormat="1" ht="37.5" customHeight="1">
      <c r="A11" s="1676"/>
      <c r="B11" s="1676"/>
      <c r="C11" s="100" t="str">
        <f>'Rekap Panjang Per Prog Per Prov'!G10</f>
        <v xml:space="preserve">Fasilitasi Percepatan Penerapan Standar Pelayanan Minimal (SPM) di Daerah </v>
      </c>
    </row>
    <row r="12" spans="1:4" ht="18.75" customHeight="1">
      <c r="A12" s="11">
        <v>1</v>
      </c>
      <c r="B12" s="16" t="s">
        <v>13</v>
      </c>
      <c r="C12" s="22">
        <f>'Rekap Panjang Per Prog Per Prov'!G13</f>
        <v>950100000</v>
      </c>
      <c r="D12" s="23">
        <f>SUM(C12:C12)</f>
        <v>950100000</v>
      </c>
    </row>
    <row r="13" spans="1:4" s="7" customFormat="1" ht="18.75" customHeight="1">
      <c r="A13" s="14">
        <v>2</v>
      </c>
      <c r="B13" s="18" t="s">
        <v>14</v>
      </c>
      <c r="C13" s="22">
        <f>'Rekap Panjang Per Prog Per Prov'!G19</f>
        <v>1107075000</v>
      </c>
    </row>
    <row r="14" spans="1:4" s="7" customFormat="1" ht="18.75" customHeight="1">
      <c r="A14" s="11">
        <v>3</v>
      </c>
      <c r="B14" s="18" t="s">
        <v>15</v>
      </c>
      <c r="C14" s="22">
        <f>'Rekap Panjang Per Prog Per Prov'!G24</f>
        <v>697260000</v>
      </c>
    </row>
    <row r="15" spans="1:4" s="7" customFormat="1" ht="18.75" customHeight="1">
      <c r="A15" s="14">
        <v>4</v>
      </c>
      <c r="B15" s="18" t="s">
        <v>16</v>
      </c>
      <c r="C15" s="22">
        <f>'Rekap Panjang Per Prog Per Prov'!G30</f>
        <v>585200000</v>
      </c>
    </row>
    <row r="16" spans="1:4" s="7" customFormat="1" ht="18.75" customHeight="1">
      <c r="A16" s="11">
        <v>5</v>
      </c>
      <c r="B16" s="18" t="s">
        <v>17</v>
      </c>
      <c r="C16" s="22">
        <f>'Rekap Panjang Per Prog Per Prov'!G31</f>
        <v>494250000</v>
      </c>
    </row>
    <row r="17" spans="1:3" s="7" customFormat="1" ht="18.75" customHeight="1">
      <c r="A17" s="14">
        <v>6</v>
      </c>
      <c r="B17" s="18" t="s">
        <v>18</v>
      </c>
      <c r="C17" s="22">
        <f>'Rekap Panjang Per Prog Per Prov'!G36</f>
        <v>558500000</v>
      </c>
    </row>
    <row r="18" spans="1:3" s="7" customFormat="1" ht="18.75" customHeight="1">
      <c r="A18" s="11">
        <v>7</v>
      </c>
      <c r="B18" s="18" t="s">
        <v>19</v>
      </c>
      <c r="C18" s="22">
        <f>'Rekap Panjang Per Prog Per Prov'!G37</f>
        <v>614600000</v>
      </c>
    </row>
    <row r="19" spans="1:3" s="7" customFormat="1" ht="18.75" customHeight="1">
      <c r="A19" s="14">
        <v>8</v>
      </c>
      <c r="B19" s="18" t="s">
        <v>20</v>
      </c>
      <c r="C19" s="22">
        <f>'Rekap Panjang Per Prog Per Prov'!G38</f>
        <v>429250000</v>
      </c>
    </row>
    <row r="20" spans="1:3" ht="18.75" customHeight="1">
      <c r="A20" s="11">
        <v>9</v>
      </c>
      <c r="B20" s="18" t="s">
        <v>21</v>
      </c>
      <c r="C20" s="22">
        <f>'Rekap Panjang Per Prog Per Prov'!G39</f>
        <v>597800000</v>
      </c>
    </row>
    <row r="21" spans="1:3" ht="18.75" customHeight="1">
      <c r="A21" s="14">
        <v>10</v>
      </c>
      <c r="B21" s="18" t="s">
        <v>22</v>
      </c>
      <c r="C21" s="22">
        <f>'Rekap Panjang Per Prog Per Prov'!G43</f>
        <v>665950000</v>
      </c>
    </row>
    <row r="22" spans="1:3" ht="18.75" customHeight="1">
      <c r="A22" s="11">
        <v>11</v>
      </c>
      <c r="B22" s="18" t="s">
        <v>23</v>
      </c>
      <c r="C22" s="22">
        <f>'Rekap Panjang Per Prog Per Prov'!G45</f>
        <v>455800000</v>
      </c>
    </row>
    <row r="23" spans="1:3" s="7" customFormat="1" ht="18.75" customHeight="1">
      <c r="A23" s="14">
        <v>12</v>
      </c>
      <c r="B23" s="18" t="s">
        <v>24</v>
      </c>
      <c r="C23" s="22">
        <f>'Rekap Panjang Per Prog Per Prov'!G48</f>
        <v>419200000</v>
      </c>
    </row>
    <row r="24" spans="1:3" ht="18.75" customHeight="1">
      <c r="A24" s="11">
        <v>13</v>
      </c>
      <c r="B24" s="18" t="s">
        <v>25</v>
      </c>
      <c r="C24" s="22">
        <f>'Rekap Panjang Per Prog Per Prov'!G49</f>
        <v>1121650000</v>
      </c>
    </row>
    <row r="25" spans="1:3" s="7" customFormat="1" ht="18.75" customHeight="1">
      <c r="A25" s="14">
        <v>14</v>
      </c>
      <c r="B25" s="18" t="s">
        <v>26</v>
      </c>
      <c r="C25" s="22">
        <f>'Rekap Panjang Per Prog Per Prov'!G59</f>
        <v>1247700000</v>
      </c>
    </row>
    <row r="26" spans="1:3" s="7" customFormat="1" ht="18.75" customHeight="1">
      <c r="A26" s="11">
        <v>15</v>
      </c>
      <c r="B26" s="18" t="s">
        <v>27</v>
      </c>
      <c r="C26" s="22">
        <f>'Rekap Panjang Per Prog Per Prov'!G71</f>
        <v>448185000</v>
      </c>
    </row>
    <row r="27" spans="1:3" s="7" customFormat="1" ht="18.75" customHeight="1">
      <c r="A27" s="14">
        <v>16</v>
      </c>
      <c r="B27" s="18" t="s">
        <v>28</v>
      </c>
      <c r="C27" s="22">
        <f>'Rekap Panjang Per Prog Per Prov'!G76</f>
        <v>1283100000</v>
      </c>
    </row>
    <row r="28" spans="1:3" s="7" customFormat="1" ht="18.75" customHeight="1">
      <c r="A28" s="11">
        <v>17</v>
      </c>
      <c r="B28" s="18" t="s">
        <v>29</v>
      </c>
      <c r="C28" s="22">
        <f>'Rekap Panjang Per Prog Per Prov'!G89</f>
        <v>704425000</v>
      </c>
    </row>
    <row r="29" spans="1:3" s="7" customFormat="1" ht="18.75" customHeight="1">
      <c r="A29" s="14">
        <v>18</v>
      </c>
      <c r="B29" s="18" t="s">
        <v>30</v>
      </c>
      <c r="C29" s="22">
        <f>'Rekap Panjang Per Prog Per Prov'!G92</f>
        <v>566800000</v>
      </c>
    </row>
    <row r="30" spans="1:3" s="7" customFormat="1" ht="18.75" customHeight="1">
      <c r="A30" s="11">
        <v>19</v>
      </c>
      <c r="B30" s="18" t="s">
        <v>31</v>
      </c>
      <c r="C30" s="22">
        <f>'Rekap Panjang Per Prog Per Prov'!G100</f>
        <v>595150000</v>
      </c>
    </row>
    <row r="31" spans="1:3" s="7" customFormat="1" ht="18.75" customHeight="1">
      <c r="A31" s="14">
        <v>20</v>
      </c>
      <c r="B31" s="18" t="s">
        <v>32</v>
      </c>
      <c r="C31" s="22">
        <f>'Rekap Panjang Per Prog Per Prov'!G101</f>
        <v>673600000</v>
      </c>
    </row>
    <row r="32" spans="1:3" s="7" customFormat="1" ht="18.75" customHeight="1">
      <c r="A32" s="11">
        <v>21</v>
      </c>
      <c r="B32" s="18" t="s">
        <v>33</v>
      </c>
      <c r="C32" s="22">
        <f>'Rekap Panjang Per Prog Per Prov'!G103</f>
        <v>729175000</v>
      </c>
    </row>
    <row r="33" spans="1:3" s="7" customFormat="1" ht="18.75" customHeight="1">
      <c r="A33" s="14">
        <v>22</v>
      </c>
      <c r="B33" s="18" t="s">
        <v>34</v>
      </c>
      <c r="C33" s="22">
        <f>'Rekap Panjang Per Prog Per Prov'!G106</f>
        <v>693900000</v>
      </c>
    </row>
    <row r="34" spans="1:3" s="7" customFormat="1" ht="18.75" customHeight="1">
      <c r="A34" s="11">
        <v>23</v>
      </c>
      <c r="B34" s="18" t="s">
        <v>35</v>
      </c>
      <c r="C34" s="22">
        <f>'Rekap Panjang Per Prog Per Prov'!G113</f>
        <v>505950000</v>
      </c>
    </row>
    <row r="35" spans="1:3" s="7" customFormat="1" ht="18.75" customHeight="1">
      <c r="A35" s="14">
        <v>24</v>
      </c>
      <c r="B35" s="18" t="s">
        <v>36</v>
      </c>
      <c r="C35" s="22">
        <f>'Rekap Panjang Per Prog Per Prov'!G118</f>
        <v>563700000</v>
      </c>
    </row>
    <row r="36" spans="1:3" s="7" customFormat="1" ht="18.75" customHeight="1">
      <c r="A36" s="11">
        <v>25</v>
      </c>
      <c r="B36" s="18" t="s">
        <v>37</v>
      </c>
      <c r="C36" s="22">
        <f>'Rekap Panjang Per Prog Per Prov'!G120</f>
        <v>420950000</v>
      </c>
    </row>
    <row r="37" spans="1:3" s="7" customFormat="1" ht="18.75" customHeight="1">
      <c r="A37" s="14">
        <v>26</v>
      </c>
      <c r="B37" s="18" t="s">
        <v>38</v>
      </c>
      <c r="C37" s="22">
        <f>'Rekap Panjang Per Prog Per Prov'!G124</f>
        <v>575400000</v>
      </c>
    </row>
    <row r="38" spans="1:3" s="7" customFormat="1" ht="18.75" customHeight="1">
      <c r="A38" s="11">
        <v>27</v>
      </c>
      <c r="B38" s="18" t="s">
        <v>39</v>
      </c>
      <c r="C38" s="22">
        <f>'Rekap Panjang Per Prog Per Prov'!G127</f>
        <v>1160100000</v>
      </c>
    </row>
    <row r="39" spans="1:3" s="7" customFormat="1" ht="18.75" customHeight="1">
      <c r="A39" s="14">
        <v>28</v>
      </c>
      <c r="B39" s="18" t="s">
        <v>40</v>
      </c>
      <c r="C39" s="22">
        <f>'Rekap Panjang Per Prog Per Prov'!G137</f>
        <v>563775000</v>
      </c>
    </row>
    <row r="40" spans="1:3" s="7" customFormat="1" ht="18.75" customHeight="1">
      <c r="A40" s="11">
        <v>29</v>
      </c>
      <c r="B40" s="18" t="s">
        <v>41</v>
      </c>
      <c r="C40" s="22">
        <f>'Rekap Panjang Per Prog Per Prov'!G148</f>
        <v>830300000</v>
      </c>
    </row>
    <row r="41" spans="1:3" s="7" customFormat="1" ht="18.75" customHeight="1">
      <c r="A41" s="14">
        <v>30</v>
      </c>
      <c r="B41" s="18" t="s">
        <v>42</v>
      </c>
      <c r="C41" s="22">
        <f>'Rekap Panjang Per Prog Per Prov'!G159</f>
        <v>582950000</v>
      </c>
    </row>
    <row r="42" spans="1:3" s="7" customFormat="1" ht="18.75" customHeight="1">
      <c r="A42" s="11">
        <v>31</v>
      </c>
      <c r="B42" s="18" t="s">
        <v>43</v>
      </c>
      <c r="C42" s="22">
        <f>'Rekap Panjang Per Prog Per Prov'!G163</f>
        <v>573050000</v>
      </c>
    </row>
    <row r="43" spans="1:3" ht="18.75" customHeight="1">
      <c r="A43" s="14">
        <v>32</v>
      </c>
      <c r="B43" s="18" t="s">
        <v>44</v>
      </c>
      <c r="C43" s="22">
        <f>'Rekap Panjang Per Prog Per Prov'!G165</f>
        <v>1117380000</v>
      </c>
    </row>
    <row r="44" spans="1:3" ht="18.75" customHeight="1">
      <c r="A44" s="11">
        <v>33</v>
      </c>
      <c r="B44" s="18" t="s">
        <v>45</v>
      </c>
      <c r="C44" s="22">
        <f>'Rekap Panjang Per Prog Per Prov'!G171</f>
        <v>567775000</v>
      </c>
    </row>
    <row r="45" spans="1:3" s="20" customFormat="1" ht="18.75" customHeight="1">
      <c r="A45" s="1673" t="s">
        <v>2</v>
      </c>
      <c r="B45" s="1674"/>
      <c r="C45" s="15">
        <f>SUM(C12:C44)</f>
        <v>23100000000</v>
      </c>
    </row>
    <row r="46" spans="1:3" ht="18.75">
      <c r="A46" s="1677" t="s">
        <v>319</v>
      </c>
      <c r="B46" s="1677"/>
    </row>
  </sheetData>
  <mergeCells count="6">
    <mergeCell ref="A46:B46"/>
    <mergeCell ref="A1:C1"/>
    <mergeCell ref="A2:C2"/>
    <mergeCell ref="A4:A11"/>
    <mergeCell ref="B4:B11"/>
    <mergeCell ref="A45:B45"/>
  </mergeCells>
  <printOptions horizontalCentered="1"/>
  <pageMargins left="0.39370078740157483" right="0.39370078740157483" top="0.39370078740157483" bottom="0.39370078740157483" header="0.31496062992125984" footer="0.31496062992125984"/>
  <pageSetup paperSize="258" scale="90"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M50"/>
  <sheetViews>
    <sheetView view="pageBreakPreview" topLeftCell="A10" zoomScale="90" zoomScaleNormal="50" zoomScaleSheetLayoutView="90" workbookViewId="0">
      <selection activeCell="A17" sqref="A17:XFD17"/>
    </sheetView>
  </sheetViews>
  <sheetFormatPr defaultRowHeight="15"/>
  <cols>
    <col min="1" max="1" width="7" style="2" customWidth="1"/>
    <col min="2" max="2" width="24" style="2" customWidth="1"/>
    <col min="3" max="3" width="24.7109375" style="1" customWidth="1"/>
    <col min="4" max="4" width="24.7109375" style="2" customWidth="1"/>
    <col min="5" max="7" width="24.7109375" style="126" customWidth="1"/>
    <col min="8" max="8" width="24.7109375" style="2" customWidth="1"/>
    <col min="9" max="9" width="24.7109375" style="153" customWidth="1"/>
    <col min="10" max="10" width="24.7109375" style="2" customWidth="1"/>
    <col min="11" max="11" width="23.7109375" style="7" hidden="1" customWidth="1"/>
    <col min="12" max="12" width="23.5703125" style="2" customWidth="1"/>
    <col min="13" max="13" width="21.140625" style="2" customWidth="1"/>
    <col min="14" max="16384" width="9.140625" style="2"/>
  </cols>
  <sheetData>
    <row r="1" spans="1:13" s="168" customFormat="1">
      <c r="A1" s="1681" t="s">
        <v>46</v>
      </c>
      <c r="B1" s="1681"/>
      <c r="C1" s="1681"/>
      <c r="D1" s="1681"/>
      <c r="E1" s="1681"/>
      <c r="F1" s="1681"/>
      <c r="G1" s="1681"/>
      <c r="H1" s="1681"/>
      <c r="I1" s="1681"/>
      <c r="J1" s="1681"/>
      <c r="K1" s="1681"/>
      <c r="L1" s="1681"/>
    </row>
    <row r="2" spans="1:13" s="168" customFormat="1">
      <c r="A2" s="1681" t="s">
        <v>0</v>
      </c>
      <c r="B2" s="1681"/>
      <c r="C2" s="1681"/>
      <c r="D2" s="1681"/>
      <c r="E2" s="1681"/>
      <c r="F2" s="1681"/>
      <c r="G2" s="1681"/>
      <c r="H2" s="1681"/>
      <c r="I2" s="1681"/>
      <c r="J2" s="1681"/>
      <c r="K2" s="1681"/>
      <c r="L2" s="1681"/>
    </row>
    <row r="3" spans="1:13" hidden="1"/>
    <row r="4" spans="1:13" ht="11.25" customHeight="1"/>
    <row r="5" spans="1:13" s="4" customFormat="1" ht="12.75" customHeight="1">
      <c r="A5" s="1676" t="s">
        <v>1</v>
      </c>
      <c r="B5" s="1676" t="s">
        <v>12</v>
      </c>
      <c r="C5" s="1682" t="s">
        <v>47</v>
      </c>
      <c r="D5" s="1683"/>
      <c r="E5" s="1683"/>
      <c r="F5" s="1683"/>
      <c r="G5" s="1683"/>
      <c r="H5" s="1683"/>
      <c r="I5" s="1683"/>
      <c r="J5" s="1684"/>
      <c r="K5" s="1685" t="s">
        <v>244</v>
      </c>
      <c r="L5" s="1678" t="s">
        <v>2</v>
      </c>
    </row>
    <row r="6" spans="1:13" s="3" customFormat="1" ht="12.75" customHeight="1">
      <c r="A6" s="1676"/>
      <c r="B6" s="1676"/>
      <c r="C6" s="1688" t="s">
        <v>518</v>
      </c>
      <c r="D6" s="1688"/>
      <c r="E6" s="1688"/>
      <c r="F6" s="1688"/>
      <c r="G6" s="1688"/>
      <c r="H6" s="1688"/>
      <c r="I6" s="1688"/>
      <c r="J6" s="1688"/>
      <c r="K6" s="1686"/>
      <c r="L6" s="1679"/>
    </row>
    <row r="7" spans="1:13" s="4" customFormat="1" ht="12.75" customHeight="1">
      <c r="A7" s="1676"/>
      <c r="B7" s="1676"/>
      <c r="C7" s="1682" t="s">
        <v>53</v>
      </c>
      <c r="D7" s="1683"/>
      <c r="E7" s="1683"/>
      <c r="F7" s="1683"/>
      <c r="G7" s="1683"/>
      <c r="H7" s="1683"/>
      <c r="I7" s="1683"/>
      <c r="J7" s="1684"/>
      <c r="K7" s="1686"/>
      <c r="L7" s="1679"/>
    </row>
    <row r="8" spans="1:13" s="4" customFormat="1" ht="38.25" customHeight="1">
      <c r="A8" s="1676"/>
      <c r="B8" s="1676"/>
      <c r="C8" s="1689" t="str">
        <f>'Rekap Panjang Per Prog Per Prov'!J8</f>
        <v>Kegiatan Dukungan Manajemen dan Pelaksanaan Tugas Teknis Lainnya Ditjen Bina Bangda</v>
      </c>
      <c r="D8" s="1689"/>
      <c r="E8" s="1690" t="str">
        <f>'Rekap Panjang Per Prog Per Prov'!L8</f>
        <v>Kegiatan Fasilitasi Penataan Ruang Daerah dan Lingkungan Hidup di Daerah</v>
      </c>
      <c r="F8" s="1690"/>
      <c r="G8" s="1691"/>
      <c r="H8" s="282" t="str">
        <f>'Rekap Panjang Per Prog Per Prov'!O8</f>
        <v>Kegiatan Fasilitasi Peningkatan Pertumbuhan Ekonomi Daerah</v>
      </c>
      <c r="I8" s="283" t="str">
        <f>'Rekap Panjang Per Prog Per Prov'!P8</f>
        <v>Kegiatan Fasilitasi  Perencanaan Pembangunan Daerah</v>
      </c>
      <c r="J8" s="282" t="str">
        <f>'Rekap Panjang Per Prog Per Prov'!Q8</f>
        <v>Kegiatan Fasilitasi Pengembangan Wilayah Terpadu</v>
      </c>
      <c r="K8" s="1686"/>
      <c r="L8" s="1679"/>
    </row>
    <row r="9" spans="1:13" s="4" customFormat="1">
      <c r="A9" s="1676"/>
      <c r="B9" s="1676"/>
      <c r="C9" s="1692" t="s">
        <v>3</v>
      </c>
      <c r="D9" s="1693"/>
      <c r="E9" s="1693"/>
      <c r="F9" s="1693"/>
      <c r="G9" s="1693"/>
      <c r="H9" s="1693"/>
      <c r="I9" s="1693"/>
      <c r="J9" s="1694"/>
      <c r="K9" s="1686"/>
      <c r="L9" s="1679"/>
    </row>
    <row r="10" spans="1:13" s="4" customFormat="1" ht="80.25" customHeight="1">
      <c r="A10" s="1676"/>
      <c r="B10" s="1676"/>
      <c r="C10" s="169" t="str">
        <f>'Rekap Panjang Per Prog Per Prov'!J9</f>
        <v>Tingkat Ketersediaan Data dan Informasi Pembangunan Daerah melalui Dana Dekonsentrasi Sistem Informasi Profil Daerah (SIPD)</v>
      </c>
      <c r="D10" s="169" t="str">
        <f>'Rekap Panjang Per Prog Per Prov'!K9</f>
        <v>Jumlah Daerah yang Difasilitasi dalam Pengendalian, Pelaporan dan Evaluasi Pemanfaatan DAK dan TP</v>
      </c>
      <c r="E10" s="241" t="str">
        <f>'Rekap Panjang Per Prog Per Prov'!L9</f>
        <v>Jumlah Daerah yang Terfasilitasi dalam Penanganan Lahan Kritis dan Perubahan Perilaku Masyarakat Berbasis DAS</v>
      </c>
      <c r="F10" s="241" t="str">
        <f>'Rekap Panjang Per Prog Per Prov'!M9</f>
        <v>Jumlah BKPRD Provinsi terevitalisasi</v>
      </c>
      <c r="G10" s="241" t="str">
        <f>'Rekap Panjang Per Prog Per Prov'!N9</f>
        <v xml:space="preserve">Jumlah Provinsi yang Melaksanakan Pengelolaan dan Pengembangan Kawasan Ekowisata Berbasis Masyarakat </v>
      </c>
      <c r="H10" s="169" t="str">
        <f>'Rekap Panjang Per Prog Per Prov'!O9</f>
        <v>Jumlah PTSP Kab/Kota dengan Kinerja Baik</v>
      </c>
      <c r="I10" s="170" t="str">
        <f>'Rekap Panjang Per Prog Per Prov'!P9</f>
        <v>Prosentase Laporan Hasil Pengendalian dan Evaluasi Perumusan Kebijakan Pembangunan dan Pelaksanaan Rencana serta Hasil Rencana Pembangunan Daerah</v>
      </c>
      <c r="J10" s="169" t="str">
        <f>'Rekap Panjang Per Prog Per Prov'!Q9</f>
        <v>Jumlah Daerah yang Mengimplementasikan Kebijakan Pengembangan Wilayah Pesisir, Laut dan Pulau-pulau Kecil</v>
      </c>
      <c r="K10" s="1686"/>
      <c r="L10" s="1679"/>
    </row>
    <row r="11" spans="1:13" s="4" customFormat="1">
      <c r="A11" s="1676"/>
      <c r="B11" s="1676"/>
      <c r="C11" s="1692" t="s">
        <v>94</v>
      </c>
      <c r="D11" s="1693"/>
      <c r="E11" s="1693"/>
      <c r="F11" s="1693"/>
      <c r="G11" s="1693"/>
      <c r="H11" s="1693"/>
      <c r="I11" s="1693"/>
      <c r="J11" s="1694"/>
      <c r="K11" s="1686"/>
      <c r="L11" s="1679"/>
    </row>
    <row r="12" spans="1:13" s="4" customFormat="1" ht="89.25" customHeight="1">
      <c r="A12" s="1676"/>
      <c r="B12" s="1676"/>
      <c r="C12" s="237" t="str">
        <f>'Rekap Panjang Per Prog Per Prov'!J10</f>
        <v>Penyusunan, Pengkajian dan Pengembangan Data dan Informasi SIPD di Daerah</v>
      </c>
      <c r="D12" s="237" t="str">
        <f>'Rekap Panjang Per Prog Per Prov'!K10</f>
        <v xml:space="preserve">Penguatan Peran Provinsi dalam Pengendalian, Pelaporan dan Evaluasi Pemanfaatan Program Dana Alokasi Khusus (DAK) </v>
      </c>
      <c r="E12" s="241" t="str">
        <f>'Rekap Panjang Per Prog Per Prov'!L10</f>
        <v xml:space="preserve">Koordinasi , Fasilitasi dan Evaluasi terhadap Implementasi Kegiatan Penanganan Lahan Kritis dan Sumber Daya Air Berbasis Masyarakat (PLKSDA-BM) </v>
      </c>
      <c r="F12" s="241" t="str">
        <f>'Rekap Panjang Per Prog Per Prov'!M10</f>
        <v>Dekonsentrasi Dalam Rangka Penguatan Kelembagaan Penataan Ruang</v>
      </c>
      <c r="G12" s="241" t="str">
        <f>'Rekap Panjang Per Prog Per Prov'!N10</f>
        <v xml:space="preserve">Fasilitasi Pengelolaan dan Pengembangan Kawasan Ekowisata Berbasis Masyarakat </v>
      </c>
      <c r="H12" s="237" t="str">
        <f>'Rekap Panjang Per Prog Per Prov'!O10</f>
        <v xml:space="preserve">Dukungan Operasional  Penyelenggaraan PTSP  </v>
      </c>
      <c r="I12" s="238" t="str">
        <f>'Rekap Panjang Per Prog Per Prov'!P10</f>
        <v>Pengendalian dan Evaluasi Rencana Pembangunan Tahunan Kabupaten/Kota TA. 2013</v>
      </c>
      <c r="J12" s="237" t="str">
        <f>'Rekap Panjang Per Prog Per Prov'!Q10</f>
        <v>Penguatan Kelembagaan dalam Pengelolaan dan Pengembangan Wilayah Pesisir, Laut dan Pulau-pulau kecil</v>
      </c>
      <c r="K12" s="1687"/>
      <c r="L12" s="1680"/>
    </row>
    <row r="13" spans="1:13" s="4" customFormat="1">
      <c r="A13" s="279"/>
      <c r="B13" s="279"/>
      <c r="C13" s="1697" t="s">
        <v>515</v>
      </c>
      <c r="D13" s="1698"/>
      <c r="E13" s="1698"/>
      <c r="F13" s="1698"/>
      <c r="G13" s="1698"/>
      <c r="H13" s="1698"/>
      <c r="I13" s="1698"/>
      <c r="J13" s="1699"/>
      <c r="K13" s="281"/>
      <c r="L13" s="280"/>
    </row>
    <row r="14" spans="1:13" s="4" customFormat="1">
      <c r="A14" s="270" t="s">
        <v>192</v>
      </c>
      <c r="B14" s="270" t="s">
        <v>193</v>
      </c>
      <c r="C14" s="271" t="s">
        <v>250</v>
      </c>
      <c r="D14" s="271" t="s">
        <v>194</v>
      </c>
      <c r="E14" s="273" t="s">
        <v>195</v>
      </c>
      <c r="F14" s="273" t="s">
        <v>196</v>
      </c>
      <c r="G14" s="271" t="s">
        <v>197</v>
      </c>
      <c r="H14" s="272" t="s">
        <v>198</v>
      </c>
      <c r="I14" s="271" t="s">
        <v>199</v>
      </c>
      <c r="J14" s="274" t="s">
        <v>200</v>
      </c>
      <c r="K14" s="271" t="s">
        <v>199</v>
      </c>
      <c r="L14" s="274" t="s">
        <v>201</v>
      </c>
    </row>
    <row r="15" spans="1:13" ht="17.45" customHeight="1">
      <c r="A15" s="171">
        <v>1</v>
      </c>
      <c r="B15" s="172" t="s">
        <v>13</v>
      </c>
      <c r="C15" s="173">
        <f>'Rekap Panjang Per Prog Per Prov'!J13</f>
        <v>757000000</v>
      </c>
      <c r="D15" s="173">
        <f>'Rekap Panjang Per Prog Per Prov'!K13</f>
        <v>900000000</v>
      </c>
      <c r="E15" s="129">
        <f>'Rekap Panjang Per Prog Per Prov'!L13</f>
        <v>0</v>
      </c>
      <c r="F15" s="129">
        <f>'Rekap Panjang Per Prog Per Prov'!M13</f>
        <v>0</v>
      </c>
      <c r="G15" s="129">
        <f>'Rekap Panjang Per Prog Per Prov'!N13</f>
        <v>0</v>
      </c>
      <c r="H15" s="173">
        <f>'Rekap Panjang Per Prog Per Prov'!O13</f>
        <v>500000000</v>
      </c>
      <c r="I15" s="174">
        <f>'Rekap Panjang Per Prog Per Prov'!P13</f>
        <v>0</v>
      </c>
      <c r="J15" s="173">
        <f>'Rekap Panjang Per Prog Per Prov'!Q13</f>
        <v>0</v>
      </c>
      <c r="K15" s="12">
        <f>SUM(C15:J15)</f>
        <v>2157000000</v>
      </c>
      <c r="L15" s="173">
        <f>SUM(C15:J15)</f>
        <v>2157000000</v>
      </c>
      <c r="M15" s="23">
        <f>'Rekap Panjang Per Prog Per Prov'!R13</f>
        <v>2157000000</v>
      </c>
    </row>
    <row r="16" spans="1:13" s="7" customFormat="1" ht="17.45" customHeight="1">
      <c r="A16" s="5">
        <v>2</v>
      </c>
      <c r="B16" s="175" t="s">
        <v>14</v>
      </c>
      <c r="C16" s="173">
        <f>'Rekap Panjang Per Prog Per Prov'!J19</f>
        <v>0</v>
      </c>
      <c r="D16" s="173">
        <f>'Rekap Panjang Per Prog Per Prov'!K19</f>
        <v>800000000</v>
      </c>
      <c r="E16" s="129">
        <f>'Rekap Panjang Per Prog Per Prov'!L19</f>
        <v>200000000</v>
      </c>
      <c r="F16" s="129">
        <f>'Rekap Panjang Per Prog Per Prov'!M19</f>
        <v>0</v>
      </c>
      <c r="G16" s="129">
        <f>'Rekap Panjang Per Prog Per Prov'!N19</f>
        <v>0</v>
      </c>
      <c r="H16" s="173">
        <f>'Rekap Panjang Per Prog Per Prov'!O19</f>
        <v>600000000</v>
      </c>
      <c r="I16" s="6">
        <f>'Rekap Panjang Per Prog Per Prov'!P19</f>
        <v>1168280000</v>
      </c>
      <c r="J16" s="173">
        <f>'Rekap Panjang Per Prog Per Prov'!Q19</f>
        <v>0</v>
      </c>
      <c r="K16" s="12">
        <f t="shared" ref="K16:K47" si="0">SUM(C16:J16)</f>
        <v>2768280000</v>
      </c>
      <c r="L16" s="173">
        <f t="shared" ref="L16:L47" si="1">SUM(C16:J16)</f>
        <v>2768280000</v>
      </c>
      <c r="M16" s="21">
        <f>'Rekap Panjang Per Prog Per Prov'!R19</f>
        <v>2768280000</v>
      </c>
    </row>
    <row r="17" spans="1:13" s="7" customFormat="1" ht="17.45" customHeight="1">
      <c r="A17" s="5">
        <v>3</v>
      </c>
      <c r="B17" s="175" t="s">
        <v>15</v>
      </c>
      <c r="C17" s="8">
        <f>'Rekap Panjang Per Prog Per Prov'!J24</f>
        <v>500000000</v>
      </c>
      <c r="D17" s="8">
        <f>'Rekap Panjang Per Prog Per Prov'!K24</f>
        <v>800000000</v>
      </c>
      <c r="E17" s="129">
        <f>'Rekap Panjang Per Prog Per Prov'!L24</f>
        <v>500000000</v>
      </c>
      <c r="F17" s="129">
        <f>'Rekap Panjang Per Prog Per Prov'!M24</f>
        <v>0</v>
      </c>
      <c r="G17" s="129">
        <f>'Rekap Panjang Per Prog Per Prov'!N24</f>
        <v>750000000</v>
      </c>
      <c r="H17" s="8">
        <f>'Rekap Panjang Per Prog Per Prov'!O24</f>
        <v>400000000</v>
      </c>
      <c r="I17" s="6">
        <f>'Rekap Panjang Per Prog Per Prov'!P24</f>
        <v>1043784000</v>
      </c>
      <c r="J17" s="8">
        <f>'Rekap Panjang Per Prog Per Prov'!Q24</f>
        <v>0</v>
      </c>
      <c r="K17" s="12">
        <f t="shared" si="0"/>
        <v>3993784000</v>
      </c>
      <c r="L17" s="8">
        <f t="shared" si="1"/>
        <v>3993784000</v>
      </c>
      <c r="M17" s="21">
        <f>'Rekap Panjang Per Prog Per Prov'!R24</f>
        <v>3993784000</v>
      </c>
    </row>
    <row r="18" spans="1:13" s="7" customFormat="1" ht="17.45" customHeight="1">
      <c r="A18" s="5">
        <v>4</v>
      </c>
      <c r="B18" s="175" t="s">
        <v>16</v>
      </c>
      <c r="C18" s="173">
        <f>'Rekap Panjang Per Prog Per Prov'!J30</f>
        <v>598000000</v>
      </c>
      <c r="D18" s="173">
        <f>'Rekap Panjang Per Prog Per Prov'!K30</f>
        <v>650000000</v>
      </c>
      <c r="E18" s="129">
        <f>'Rekap Panjang Per Prog Per Prov'!L30</f>
        <v>0</v>
      </c>
      <c r="F18" s="129">
        <f>'Rekap Panjang Per Prog Per Prov'!M30</f>
        <v>0</v>
      </c>
      <c r="G18" s="129">
        <f>'Rekap Panjang Per Prog Per Prov'!N30</f>
        <v>0</v>
      </c>
      <c r="H18" s="173">
        <f>'Rekap Panjang Per Prog Per Prov'!O30</f>
        <v>500000000</v>
      </c>
      <c r="I18" s="6">
        <f>'Rekap Panjang Per Prog Per Prov'!P30</f>
        <v>0</v>
      </c>
      <c r="J18" s="173">
        <f>'Rekap Panjang Per Prog Per Prov'!Q30</f>
        <v>0</v>
      </c>
      <c r="K18" s="12">
        <f t="shared" si="0"/>
        <v>1748000000</v>
      </c>
      <c r="L18" s="173">
        <f t="shared" si="1"/>
        <v>1748000000</v>
      </c>
      <c r="M18" s="21">
        <f>'Rekap Panjang Per Prog Per Prov'!R30</f>
        <v>1748000000</v>
      </c>
    </row>
    <row r="19" spans="1:13" s="7" customFormat="1" ht="17.45" customHeight="1">
      <c r="A19" s="171">
        <v>5</v>
      </c>
      <c r="B19" s="175" t="s">
        <v>17</v>
      </c>
      <c r="C19" s="173">
        <f>'Rekap Panjang Per Prog Per Prov'!J31</f>
        <v>0</v>
      </c>
      <c r="D19" s="173">
        <f>'Rekap Panjang Per Prog Per Prov'!K31</f>
        <v>600000000</v>
      </c>
      <c r="E19" s="129">
        <f>'Rekap Panjang Per Prog Per Prov'!L31</f>
        <v>0</v>
      </c>
      <c r="F19" s="129">
        <f>'Rekap Panjang Per Prog Per Prov'!M31</f>
        <v>0</v>
      </c>
      <c r="G19" s="129">
        <f>'Rekap Panjang Per Prog Per Prov'!N31</f>
        <v>0</v>
      </c>
      <c r="H19" s="173">
        <f>'Rekap Panjang Per Prog Per Prov'!O31</f>
        <v>500000000</v>
      </c>
      <c r="I19" s="6">
        <f>'Rekap Panjang Per Prog Per Prov'!P31</f>
        <v>0</v>
      </c>
      <c r="J19" s="173">
        <f>'Rekap Panjang Per Prog Per Prov'!Q31</f>
        <v>475000000</v>
      </c>
      <c r="K19" s="12">
        <f t="shared" si="0"/>
        <v>1575000000</v>
      </c>
      <c r="L19" s="173">
        <f t="shared" si="1"/>
        <v>1575000000</v>
      </c>
      <c r="M19" s="21">
        <f>'Rekap Panjang Per Prog Per Prov'!R31</f>
        <v>1575000000</v>
      </c>
    </row>
    <row r="20" spans="1:13" s="7" customFormat="1" ht="17.45" customHeight="1">
      <c r="A20" s="5">
        <v>6</v>
      </c>
      <c r="B20" s="175" t="s">
        <v>18</v>
      </c>
      <c r="C20" s="173">
        <f>'Rekap Panjang Per Prog Per Prov'!J36</f>
        <v>495000000</v>
      </c>
      <c r="D20" s="173">
        <f>'Rekap Panjang Per Prog Per Prov'!K36</f>
        <v>500000000</v>
      </c>
      <c r="E20" s="129">
        <f>'Rekap Panjang Per Prog Per Prov'!L36</f>
        <v>0</v>
      </c>
      <c r="F20" s="129">
        <f>'Rekap Panjang Per Prog Per Prov'!M36</f>
        <v>0</v>
      </c>
      <c r="G20" s="129">
        <f>'Rekap Panjang Per Prog Per Prov'!N36</f>
        <v>0</v>
      </c>
      <c r="H20" s="173">
        <f>'Rekap Panjang Per Prog Per Prov'!O36</f>
        <v>400000000</v>
      </c>
      <c r="I20" s="6">
        <f>'Rekap Panjang Per Prog Per Prov'!P36</f>
        <v>0</v>
      </c>
      <c r="J20" s="173">
        <f>'Rekap Panjang Per Prog Per Prov'!Q36</f>
        <v>300000000</v>
      </c>
      <c r="K20" s="12">
        <f t="shared" si="0"/>
        <v>1695000000</v>
      </c>
      <c r="L20" s="173">
        <f t="shared" si="1"/>
        <v>1695000000</v>
      </c>
      <c r="M20" s="21">
        <f>'Rekap Panjang Per Prog Per Prov'!R36</f>
        <v>1695000000</v>
      </c>
    </row>
    <row r="21" spans="1:13" s="7" customFormat="1" ht="17.45" customHeight="1">
      <c r="A21" s="171">
        <v>7</v>
      </c>
      <c r="B21" s="175" t="s">
        <v>19</v>
      </c>
      <c r="C21" s="173">
        <f>'Rekap Panjang Per Prog Per Prov'!J37</f>
        <v>500000000</v>
      </c>
      <c r="D21" s="173">
        <f>'Rekap Panjang Per Prog Per Prov'!K37</f>
        <v>600000000</v>
      </c>
      <c r="E21" s="129">
        <f>'Rekap Panjang Per Prog Per Prov'!L37</f>
        <v>0</v>
      </c>
      <c r="F21" s="129">
        <f>'Rekap Panjang Per Prog Per Prov'!M37</f>
        <v>0</v>
      </c>
      <c r="G21" s="129">
        <f>'Rekap Panjang Per Prog Per Prov'!N37</f>
        <v>0</v>
      </c>
      <c r="H21" s="173">
        <f>'Rekap Panjang Per Prog Per Prov'!O37</f>
        <v>400000000</v>
      </c>
      <c r="I21" s="6">
        <f>'Rekap Panjang Per Prog Per Prov'!P37</f>
        <v>1067756000</v>
      </c>
      <c r="J21" s="173">
        <f>'Rekap Panjang Per Prog Per Prov'!Q37</f>
        <v>0</v>
      </c>
      <c r="K21" s="12">
        <f t="shared" si="0"/>
        <v>2567756000</v>
      </c>
      <c r="L21" s="173">
        <f t="shared" si="1"/>
        <v>2567756000</v>
      </c>
      <c r="M21" s="21">
        <f>'Rekap Panjang Per Prog Per Prov'!R37</f>
        <v>2567756000</v>
      </c>
    </row>
    <row r="22" spans="1:13" s="7" customFormat="1" ht="17.45" customHeight="1">
      <c r="A22" s="5">
        <v>8</v>
      </c>
      <c r="B22" s="175" t="s">
        <v>20</v>
      </c>
      <c r="C22" s="173">
        <f>'Rekap Panjang Per Prog Per Prov'!J38</f>
        <v>470000000</v>
      </c>
      <c r="D22" s="173">
        <f>'Rekap Panjang Per Prog Per Prov'!K38</f>
        <v>500000000</v>
      </c>
      <c r="E22" s="129">
        <f>'Rekap Panjang Per Prog Per Prov'!L38</f>
        <v>0</v>
      </c>
      <c r="F22" s="129">
        <f>'Rekap Panjang Per Prog Per Prov'!M38</f>
        <v>0</v>
      </c>
      <c r="G22" s="129">
        <f>'Rekap Panjang Per Prog Per Prov'!N38</f>
        <v>0</v>
      </c>
      <c r="H22" s="173">
        <f>'Rekap Panjang Per Prog Per Prov'!O38</f>
        <v>400000000</v>
      </c>
      <c r="I22" s="6">
        <f>'Rekap Panjang Per Prog Per Prov'!P38</f>
        <v>0</v>
      </c>
      <c r="J22" s="173">
        <f>'Rekap Panjang Per Prog Per Prov'!Q38</f>
        <v>500000000</v>
      </c>
      <c r="K22" s="12">
        <f t="shared" si="0"/>
        <v>1870000000</v>
      </c>
      <c r="L22" s="173">
        <f t="shared" si="1"/>
        <v>1870000000</v>
      </c>
      <c r="M22" s="21">
        <f>'Rekap Panjang Per Prog Per Prov'!R38</f>
        <v>1870000000</v>
      </c>
    </row>
    <row r="23" spans="1:13" ht="17.45" customHeight="1">
      <c r="A23" s="171">
        <v>9</v>
      </c>
      <c r="B23" s="175" t="s">
        <v>21</v>
      </c>
      <c r="C23" s="173">
        <f>'Rekap Panjang Per Prog Per Prov'!J39</f>
        <v>455000000</v>
      </c>
      <c r="D23" s="173">
        <f>'Rekap Panjang Per Prog Per Prov'!K39</f>
        <v>500000000</v>
      </c>
      <c r="E23" s="129">
        <f>'Rekap Panjang Per Prog Per Prov'!L39</f>
        <v>0</v>
      </c>
      <c r="F23" s="129">
        <f>'Rekap Panjang Per Prog Per Prov'!M39</f>
        <v>450000000</v>
      </c>
      <c r="G23" s="129">
        <f>'Rekap Panjang Per Prog Per Prov'!N39</f>
        <v>450000000</v>
      </c>
      <c r="H23" s="173">
        <f>'Rekap Panjang Per Prog Per Prov'!O39</f>
        <v>500000000</v>
      </c>
      <c r="I23" s="174">
        <f>'Rekap Panjang Per Prog Per Prov'!P39</f>
        <v>0</v>
      </c>
      <c r="J23" s="173">
        <f>'Rekap Panjang Per Prog Per Prov'!Q39</f>
        <v>0</v>
      </c>
      <c r="K23" s="12">
        <f t="shared" si="0"/>
        <v>2355000000</v>
      </c>
      <c r="L23" s="173">
        <f t="shared" si="1"/>
        <v>2355000000</v>
      </c>
      <c r="M23" s="23">
        <f>'Rekap Panjang Per Prog Per Prov'!R39</f>
        <v>2355000000</v>
      </c>
    </row>
    <row r="24" spans="1:13" ht="17.45" customHeight="1">
      <c r="A24" s="5">
        <v>10</v>
      </c>
      <c r="B24" s="175" t="s">
        <v>22</v>
      </c>
      <c r="C24" s="173">
        <f>'Rekap Panjang Per Prog Per Prov'!J43</f>
        <v>560000000</v>
      </c>
      <c r="D24" s="173">
        <f>'Rekap Panjang Per Prog Per Prov'!K43</f>
        <v>500000000</v>
      </c>
      <c r="E24" s="129">
        <f>'Rekap Panjang Per Prog Per Prov'!L43</f>
        <v>200000000</v>
      </c>
      <c r="F24" s="129">
        <f>'Rekap Panjang Per Prog Per Prov'!M43</f>
        <v>0</v>
      </c>
      <c r="G24" s="129">
        <f>'Rekap Panjang Per Prog Per Prov'!N43</f>
        <v>0</v>
      </c>
      <c r="H24" s="173">
        <f>'Rekap Panjang Per Prog Per Prov'!O43</f>
        <v>400000000</v>
      </c>
      <c r="I24" s="174">
        <f>'Rekap Panjang Per Prog Per Prov'!P43</f>
        <v>0</v>
      </c>
      <c r="J24" s="173">
        <f>'Rekap Panjang Per Prog Per Prov'!Q43</f>
        <v>350000000</v>
      </c>
      <c r="K24" s="12">
        <f t="shared" si="0"/>
        <v>2010000000</v>
      </c>
      <c r="L24" s="173">
        <f t="shared" si="1"/>
        <v>2010000000</v>
      </c>
      <c r="M24" s="23">
        <f>'Rekap Panjang Per Prog Per Prov'!R43</f>
        <v>2010000000</v>
      </c>
    </row>
    <row r="25" spans="1:13" ht="17.45" customHeight="1">
      <c r="A25" s="171">
        <v>11</v>
      </c>
      <c r="B25" s="175" t="s">
        <v>23</v>
      </c>
      <c r="C25" s="173">
        <f>'Rekap Panjang Per Prog Per Prov'!J45</f>
        <v>500000000</v>
      </c>
      <c r="D25" s="173">
        <f>'Rekap Panjang Per Prog Per Prov'!K45</f>
        <v>400000000</v>
      </c>
      <c r="E25" s="129">
        <f>'Rekap Panjang Per Prog Per Prov'!L45</f>
        <v>0</v>
      </c>
      <c r="F25" s="129">
        <f>'Rekap Panjang Per Prog Per Prov'!M45</f>
        <v>0</v>
      </c>
      <c r="G25" s="129">
        <f>'Rekap Panjang Per Prog Per Prov'!N45</f>
        <v>640000000</v>
      </c>
      <c r="H25" s="173">
        <f>'Rekap Panjang Per Prog Per Prov'!O45</f>
        <v>400000000</v>
      </c>
      <c r="I25" s="174">
        <f>'Rekap Panjang Per Prog Per Prov'!P45</f>
        <v>0</v>
      </c>
      <c r="J25" s="173">
        <f>'Rekap Panjang Per Prog Per Prov'!Q45</f>
        <v>0</v>
      </c>
      <c r="K25" s="12">
        <f t="shared" si="0"/>
        <v>1940000000</v>
      </c>
      <c r="L25" s="173">
        <f t="shared" si="1"/>
        <v>1940000000</v>
      </c>
      <c r="M25" s="23">
        <f>'Rekap Panjang Per Prog Per Prov'!R45</f>
        <v>1940000000</v>
      </c>
    </row>
    <row r="26" spans="1:13" s="7" customFormat="1" ht="17.45" customHeight="1">
      <c r="A26" s="5">
        <v>12</v>
      </c>
      <c r="B26" s="175" t="s">
        <v>24</v>
      </c>
      <c r="C26" s="173">
        <f>'Rekap Panjang Per Prog Per Prov'!J48</f>
        <v>0</v>
      </c>
      <c r="D26" s="173">
        <f>'Rekap Panjang Per Prog Per Prov'!K48</f>
        <v>0</v>
      </c>
      <c r="E26" s="129">
        <f>'Rekap Panjang Per Prog Per Prov'!L48</f>
        <v>0</v>
      </c>
      <c r="F26" s="129">
        <f>'Rekap Panjang Per Prog Per Prov'!M48</f>
        <v>0</v>
      </c>
      <c r="G26" s="129">
        <f>'Rekap Panjang Per Prog Per Prov'!N48</f>
        <v>0</v>
      </c>
      <c r="H26" s="173">
        <f>'Rekap Panjang Per Prog Per Prov'!O48</f>
        <v>0</v>
      </c>
      <c r="I26" s="6">
        <f>'Rekap Panjang Per Prog Per Prov'!P48</f>
        <v>0</v>
      </c>
      <c r="J26" s="173">
        <f>'Rekap Panjang Per Prog Per Prov'!Q48</f>
        <v>0</v>
      </c>
      <c r="K26" s="12">
        <f t="shared" si="0"/>
        <v>0</v>
      </c>
      <c r="L26" s="173">
        <f t="shared" si="1"/>
        <v>0</v>
      </c>
      <c r="M26" s="21">
        <f>'Rekap Panjang Per Prog Per Prov'!R48</f>
        <v>0</v>
      </c>
    </row>
    <row r="27" spans="1:13" ht="17.45" customHeight="1">
      <c r="A27" s="171">
        <v>13</v>
      </c>
      <c r="B27" s="175" t="s">
        <v>25</v>
      </c>
      <c r="C27" s="173">
        <f>'Rekap Panjang Per Prog Per Prov'!J49</f>
        <v>665000000</v>
      </c>
      <c r="D27" s="173">
        <f>'Rekap Panjang Per Prog Per Prov'!K49</f>
        <v>700000000</v>
      </c>
      <c r="E27" s="129">
        <f>'Rekap Panjang Per Prog Per Prov'!L49</f>
        <v>400000000</v>
      </c>
      <c r="F27" s="129">
        <f>'Rekap Panjang Per Prog Per Prov'!M49</f>
        <v>0</v>
      </c>
      <c r="G27" s="129">
        <f>'Rekap Panjang Per Prog Per Prov'!N49</f>
        <v>500000000</v>
      </c>
      <c r="H27" s="173">
        <f>'Rekap Panjang Per Prog Per Prov'!O49</f>
        <v>500000000</v>
      </c>
      <c r="I27" s="174">
        <f>'Rekap Panjang Per Prog Per Prov'!P49</f>
        <v>0</v>
      </c>
      <c r="J27" s="173">
        <f>'Rekap Panjang Per Prog Per Prov'!Q49</f>
        <v>0</v>
      </c>
      <c r="K27" s="12">
        <f t="shared" si="0"/>
        <v>2765000000</v>
      </c>
      <c r="L27" s="173">
        <f t="shared" si="1"/>
        <v>2765000000</v>
      </c>
      <c r="M27" s="23">
        <f>'Rekap Panjang Per Prog Per Prov'!R49</f>
        <v>2765000000</v>
      </c>
    </row>
    <row r="28" spans="1:13" s="7" customFormat="1" ht="17.45" customHeight="1">
      <c r="A28" s="5">
        <v>14</v>
      </c>
      <c r="B28" s="175" t="s">
        <v>26</v>
      </c>
      <c r="C28" s="173">
        <f>'Rekap Panjang Per Prog Per Prov'!J59</f>
        <v>965000000</v>
      </c>
      <c r="D28" s="173">
        <f>'Rekap Panjang Per Prog Per Prov'!K59</f>
        <v>800000000</v>
      </c>
      <c r="E28" s="129">
        <f>'Rekap Panjang Per Prog Per Prov'!L59</f>
        <v>850000000</v>
      </c>
      <c r="F28" s="129">
        <f>'Rekap Panjang Per Prog Per Prov'!M59</f>
        <v>600000000</v>
      </c>
      <c r="G28" s="129">
        <f>'Rekap Panjang Per Prog Per Prov'!N59</f>
        <v>450000000</v>
      </c>
      <c r="H28" s="173">
        <f>'Rekap Panjang Per Prog Per Prov'!O59</f>
        <v>400000000</v>
      </c>
      <c r="I28" s="6">
        <f>'Rekap Panjang Per Prog Per Prov'!P59</f>
        <v>1046135000</v>
      </c>
      <c r="J28" s="173">
        <f>'Rekap Panjang Per Prog Per Prov'!Q59</f>
        <v>350000000</v>
      </c>
      <c r="K28" s="12">
        <f t="shared" si="0"/>
        <v>5461135000</v>
      </c>
      <c r="L28" s="173">
        <f t="shared" si="1"/>
        <v>5461135000</v>
      </c>
      <c r="M28" s="21">
        <f>'Rekap Panjang Per Prog Per Prov'!R59</f>
        <v>5461135000</v>
      </c>
    </row>
    <row r="29" spans="1:13" s="7" customFormat="1" ht="17.45" customHeight="1">
      <c r="A29" s="171">
        <v>15</v>
      </c>
      <c r="B29" s="175" t="s">
        <v>27</v>
      </c>
      <c r="C29" s="173">
        <f>'Rekap Panjang Per Prog Per Prov'!J71</f>
        <v>475000000</v>
      </c>
      <c r="D29" s="173">
        <f>'Rekap Panjang Per Prog Per Prov'!K71</f>
        <v>600000000</v>
      </c>
      <c r="E29" s="129">
        <f>'Rekap Panjang Per Prog Per Prov'!L71</f>
        <v>600000000</v>
      </c>
      <c r="F29" s="129">
        <f>'Rekap Panjang Per Prog Per Prov'!M71</f>
        <v>0</v>
      </c>
      <c r="G29" s="129">
        <f>'Rekap Panjang Per Prog Per Prov'!N71</f>
        <v>0</v>
      </c>
      <c r="H29" s="173">
        <f>'Rekap Panjang Per Prog Per Prov'!O71</f>
        <v>400000000</v>
      </c>
      <c r="I29" s="6">
        <f>'Rekap Panjang Per Prog Per Prov'!P71</f>
        <v>0</v>
      </c>
      <c r="J29" s="173">
        <f>'Rekap Panjang Per Prog Per Prov'!Q71</f>
        <v>0</v>
      </c>
      <c r="K29" s="12">
        <f t="shared" si="0"/>
        <v>2075000000</v>
      </c>
      <c r="L29" s="173">
        <f t="shared" si="1"/>
        <v>2075000000</v>
      </c>
      <c r="M29" s="21">
        <f>'Rekap Panjang Per Prog Per Prov'!R71</f>
        <v>2075000000</v>
      </c>
    </row>
    <row r="30" spans="1:13" s="7" customFormat="1" ht="17.45" customHeight="1">
      <c r="A30" s="5">
        <v>16</v>
      </c>
      <c r="B30" s="175" t="s">
        <v>28</v>
      </c>
      <c r="C30" s="173">
        <f>'Rekap Panjang Per Prog Per Prov'!J76</f>
        <v>870000000</v>
      </c>
      <c r="D30" s="173">
        <f>'Rekap Panjang Per Prog Per Prov'!K76</f>
        <v>800000000</v>
      </c>
      <c r="E30" s="129">
        <f>'Rekap Panjang Per Prog Per Prov'!L76</f>
        <v>650000000</v>
      </c>
      <c r="F30" s="129">
        <f>'Rekap Panjang Per Prog Per Prov'!M76</f>
        <v>600000000</v>
      </c>
      <c r="G30" s="129">
        <f>'Rekap Panjang Per Prog Per Prov'!N76</f>
        <v>900000000</v>
      </c>
      <c r="H30" s="173">
        <f>'Rekap Panjang Per Prog Per Prov'!O76</f>
        <v>400000000</v>
      </c>
      <c r="I30" s="6">
        <f>'Rekap Panjang Per Prog Per Prov'!P76</f>
        <v>1216361000</v>
      </c>
      <c r="J30" s="173">
        <f>'Rekap Panjang Per Prog Per Prov'!Q76</f>
        <v>0</v>
      </c>
      <c r="K30" s="12">
        <f t="shared" si="0"/>
        <v>5436361000</v>
      </c>
      <c r="L30" s="173">
        <f t="shared" si="1"/>
        <v>5436361000</v>
      </c>
      <c r="M30" s="21">
        <f>'Rekap Panjang Per Prog Per Prov'!R76</f>
        <v>5436361000</v>
      </c>
    </row>
    <row r="31" spans="1:13" s="7" customFormat="1" ht="17.45" customHeight="1">
      <c r="A31" s="171">
        <v>17</v>
      </c>
      <c r="B31" s="175" t="s">
        <v>29</v>
      </c>
      <c r="C31" s="173">
        <f>'Rekap Panjang Per Prog Per Prov'!J89</f>
        <v>0</v>
      </c>
      <c r="D31" s="173">
        <f>'Rekap Panjang Per Prog Per Prov'!K89</f>
        <v>500000000</v>
      </c>
      <c r="E31" s="129">
        <f>'Rekap Panjang Per Prog Per Prov'!L89</f>
        <v>0</v>
      </c>
      <c r="F31" s="129">
        <f>'Rekap Panjang Per Prog Per Prov'!M89</f>
        <v>0</v>
      </c>
      <c r="G31" s="129">
        <f>'Rekap Panjang Per Prog Per Prov'!N89</f>
        <v>0</v>
      </c>
      <c r="H31" s="173">
        <f>'Rekap Panjang Per Prog Per Prov'!O89</f>
        <v>400000000</v>
      </c>
      <c r="I31" s="6">
        <f>'Rekap Panjang Per Prog Per Prov'!P89</f>
        <v>0</v>
      </c>
      <c r="J31" s="173">
        <f>'Rekap Panjang Per Prog Per Prov'!Q89</f>
        <v>0</v>
      </c>
      <c r="K31" s="12">
        <f t="shared" si="0"/>
        <v>900000000</v>
      </c>
      <c r="L31" s="173">
        <f t="shared" si="1"/>
        <v>900000000</v>
      </c>
      <c r="M31" s="21">
        <f>'Rekap Panjang Per Prog Per Prov'!R89</f>
        <v>900000000</v>
      </c>
    </row>
    <row r="32" spans="1:13" s="7" customFormat="1" ht="17.45" customHeight="1">
      <c r="A32" s="5">
        <v>18</v>
      </c>
      <c r="B32" s="175" t="s">
        <v>30</v>
      </c>
      <c r="C32" s="173">
        <f>'Rekap Panjang Per Prog Per Prov'!J92</f>
        <v>590000000</v>
      </c>
      <c r="D32" s="173">
        <f>'Rekap Panjang Per Prog Per Prov'!K92</f>
        <v>600000000</v>
      </c>
      <c r="E32" s="129">
        <f>'Rekap Panjang Per Prog Per Prov'!L92</f>
        <v>0</v>
      </c>
      <c r="F32" s="129">
        <f>'Rekap Panjang Per Prog Per Prov'!M92</f>
        <v>450000000</v>
      </c>
      <c r="G32" s="129">
        <f>'Rekap Panjang Per Prog Per Prov'!N92</f>
        <v>0</v>
      </c>
      <c r="H32" s="173">
        <f>'Rekap Panjang Per Prog Per Prov'!O92</f>
        <v>500000000</v>
      </c>
      <c r="I32" s="6">
        <f>'Rekap Panjang Per Prog Per Prov'!P92</f>
        <v>0</v>
      </c>
      <c r="J32" s="173">
        <f>'Rekap Panjang Per Prog Per Prov'!Q92</f>
        <v>400000000</v>
      </c>
      <c r="K32" s="12">
        <f t="shared" si="0"/>
        <v>2540000000</v>
      </c>
      <c r="L32" s="173">
        <f t="shared" si="1"/>
        <v>2540000000</v>
      </c>
      <c r="M32" s="21">
        <f>'Rekap Panjang Per Prog Per Prov'!R92</f>
        <v>2540000000</v>
      </c>
    </row>
    <row r="33" spans="1:13" s="7" customFormat="1" ht="17.45" customHeight="1">
      <c r="A33" s="171">
        <v>19</v>
      </c>
      <c r="B33" s="175" t="s">
        <v>31</v>
      </c>
      <c r="C33" s="173">
        <f>'Rekap Panjang Per Prog Per Prov'!J100</f>
        <v>520000000</v>
      </c>
      <c r="D33" s="173">
        <f>'Rekap Panjang Per Prog Per Prov'!K100</f>
        <v>700000000</v>
      </c>
      <c r="E33" s="129">
        <f>'Rekap Panjang Per Prog Per Prov'!L100</f>
        <v>0</v>
      </c>
      <c r="F33" s="129">
        <f>'Rekap Panjang Per Prog Per Prov'!M100</f>
        <v>0</v>
      </c>
      <c r="G33" s="129">
        <f>'Rekap Panjang Per Prog Per Prov'!N100</f>
        <v>0</v>
      </c>
      <c r="H33" s="173">
        <f>'Rekap Panjang Per Prog Per Prov'!O100</f>
        <v>500000000</v>
      </c>
      <c r="I33" s="6">
        <f>'Rekap Panjang Per Prog Per Prov'!P100</f>
        <v>1064751000</v>
      </c>
      <c r="J33" s="173">
        <f>'Rekap Panjang Per Prog Per Prov'!Q100</f>
        <v>0</v>
      </c>
      <c r="K33" s="12">
        <f t="shared" si="0"/>
        <v>2784751000</v>
      </c>
      <c r="L33" s="173">
        <f t="shared" si="1"/>
        <v>2784751000</v>
      </c>
      <c r="M33" s="21">
        <f>'Rekap Panjang Per Prog Per Prov'!R100</f>
        <v>2784751000</v>
      </c>
    </row>
    <row r="34" spans="1:13" s="7" customFormat="1" ht="17.45" customHeight="1">
      <c r="A34" s="5">
        <v>20</v>
      </c>
      <c r="B34" s="175" t="s">
        <v>32</v>
      </c>
      <c r="C34" s="173">
        <f>'Rekap Panjang Per Prog Per Prov'!J101</f>
        <v>658000000</v>
      </c>
      <c r="D34" s="173">
        <f>'Rekap Panjang Per Prog Per Prov'!K101</f>
        <v>500000000</v>
      </c>
      <c r="E34" s="129">
        <f>'Rekap Panjang Per Prog Per Prov'!L101</f>
        <v>0</v>
      </c>
      <c r="F34" s="129">
        <f>'Rekap Panjang Per Prog Per Prov'!M101</f>
        <v>0</v>
      </c>
      <c r="G34" s="129">
        <f>'Rekap Panjang Per Prog Per Prov'!N101</f>
        <v>0</v>
      </c>
      <c r="H34" s="173">
        <f>'Rekap Panjang Per Prog Per Prov'!O101</f>
        <v>400000000</v>
      </c>
      <c r="I34" s="6">
        <f>'Rekap Panjang Per Prog Per Prov'!P101</f>
        <v>0</v>
      </c>
      <c r="J34" s="173">
        <f>'Rekap Panjang Per Prog Per Prov'!Q101</f>
        <v>0</v>
      </c>
      <c r="K34" s="12">
        <f t="shared" si="0"/>
        <v>1558000000</v>
      </c>
      <c r="L34" s="173">
        <f t="shared" si="1"/>
        <v>1558000000</v>
      </c>
      <c r="M34" s="21">
        <f>'Rekap Panjang Per Prog Per Prov'!R101</f>
        <v>1558000000</v>
      </c>
    </row>
    <row r="35" spans="1:13" s="7" customFormat="1" ht="17.45" customHeight="1">
      <c r="A35" s="171">
        <v>21</v>
      </c>
      <c r="B35" s="175" t="s">
        <v>33</v>
      </c>
      <c r="C35" s="173">
        <f>'Rekap Panjang Per Prog Per Prov'!J103</f>
        <v>595000000</v>
      </c>
      <c r="D35" s="173">
        <f>'Rekap Panjang Per Prog Per Prov'!K103</f>
        <v>900000000</v>
      </c>
      <c r="E35" s="129">
        <f>'Rekap Panjang Per Prog Per Prov'!L103</f>
        <v>0</v>
      </c>
      <c r="F35" s="129">
        <f>'Rekap Panjang Per Prog Per Prov'!M103</f>
        <v>0</v>
      </c>
      <c r="G35" s="129">
        <f>'Rekap Panjang Per Prog Per Prov'!N103</f>
        <v>0</v>
      </c>
      <c r="H35" s="173">
        <f>'Rekap Panjang Per Prog Per Prov'!O103</f>
        <v>500000000</v>
      </c>
      <c r="I35" s="6">
        <f>'Rekap Panjang Per Prog Per Prov'!P103</f>
        <v>1144161000</v>
      </c>
      <c r="J35" s="173">
        <f>'Rekap Panjang Per Prog Per Prov'!Q103</f>
        <v>0</v>
      </c>
      <c r="K35" s="12">
        <f t="shared" si="0"/>
        <v>3139161000</v>
      </c>
      <c r="L35" s="173">
        <f t="shared" si="1"/>
        <v>3139161000</v>
      </c>
      <c r="M35" s="21">
        <f>'Rekap Panjang Per Prog Per Prov'!R103</f>
        <v>3139161000</v>
      </c>
    </row>
    <row r="36" spans="1:13" s="7" customFormat="1" ht="17.45" customHeight="1">
      <c r="A36" s="5">
        <v>22</v>
      </c>
      <c r="B36" s="175" t="s">
        <v>34</v>
      </c>
      <c r="C36" s="173">
        <f>'Rekap Panjang Per Prog Per Prov'!J106</f>
        <v>0</v>
      </c>
      <c r="D36" s="173">
        <f>'Rekap Panjang Per Prog Per Prov'!K106</f>
        <v>500000000</v>
      </c>
      <c r="E36" s="129">
        <f>'Rekap Panjang Per Prog Per Prov'!L106</f>
        <v>0</v>
      </c>
      <c r="F36" s="129">
        <f>'Rekap Panjang Per Prog Per Prov'!M106</f>
        <v>0</v>
      </c>
      <c r="G36" s="129">
        <f>'Rekap Panjang Per Prog Per Prov'!N106</f>
        <v>0</v>
      </c>
      <c r="H36" s="173">
        <f>'Rekap Panjang Per Prog Per Prov'!O118</f>
        <v>600000000</v>
      </c>
      <c r="I36" s="6">
        <f>'Rekap Panjang Per Prog Per Prov'!P106</f>
        <v>1182728000</v>
      </c>
      <c r="J36" s="173">
        <f>'Rekap Panjang Per Prog Per Prov'!Q106</f>
        <v>550000000</v>
      </c>
      <c r="K36" s="12">
        <f t="shared" si="0"/>
        <v>2832728000</v>
      </c>
      <c r="L36" s="173">
        <f t="shared" si="1"/>
        <v>2832728000</v>
      </c>
      <c r="M36" s="21">
        <f>'Rekap Panjang Per Prog Per Prov'!R106</f>
        <v>2832728000</v>
      </c>
    </row>
    <row r="37" spans="1:13" s="7" customFormat="1" ht="17.45" customHeight="1">
      <c r="A37" s="171">
        <v>23</v>
      </c>
      <c r="B37" s="175" t="s">
        <v>35</v>
      </c>
      <c r="C37" s="173">
        <f>'Rekap Panjang Per Prog Per Prov'!J113</f>
        <v>490000000</v>
      </c>
      <c r="D37" s="173">
        <f>'Rekap Panjang Per Prog Per Prov'!K113</f>
        <v>400000000</v>
      </c>
      <c r="E37" s="129">
        <f>'Rekap Panjang Per Prog Per Prov'!L113</f>
        <v>300000000</v>
      </c>
      <c r="F37" s="129">
        <f>'Rekap Panjang Per Prog Per Prov'!M113</f>
        <v>400000000</v>
      </c>
      <c r="G37" s="129">
        <f>'Rekap Panjang Per Prog Per Prov'!N113</f>
        <v>0</v>
      </c>
      <c r="H37" s="173">
        <f>'Rekap Panjang Per Prog Per Prov'!O113</f>
        <v>500000000</v>
      </c>
      <c r="I37" s="6">
        <f>'Rekap Panjang Per Prog Per Prov'!P113</f>
        <v>0</v>
      </c>
      <c r="J37" s="173">
        <f>'Rekap Panjang Per Prog Per Prov'!Q113</f>
        <v>450000000</v>
      </c>
      <c r="K37" s="12">
        <f t="shared" si="0"/>
        <v>2540000000</v>
      </c>
      <c r="L37" s="173">
        <f t="shared" si="1"/>
        <v>2540000000</v>
      </c>
      <c r="M37" s="21">
        <f>'Rekap Panjang Per Prog Per Prov'!R113</f>
        <v>2540000000</v>
      </c>
    </row>
    <row r="38" spans="1:13" s="7" customFormat="1" ht="17.45" customHeight="1">
      <c r="A38" s="5">
        <v>24</v>
      </c>
      <c r="B38" s="175" t="s">
        <v>36</v>
      </c>
      <c r="C38" s="173">
        <f>'Rekap Panjang Per Prog Per Prov'!J118</f>
        <v>550000000</v>
      </c>
      <c r="D38" s="173">
        <f>'Rekap Panjang Per Prog Per Prov'!K118</f>
        <v>700000000</v>
      </c>
      <c r="E38" s="129">
        <f>'Rekap Panjang Per Prog Per Prov'!L118</f>
        <v>200000000</v>
      </c>
      <c r="F38" s="129">
        <f>'Rekap Panjang Per Prog Per Prov'!M118</f>
        <v>0</v>
      </c>
      <c r="G38" s="129">
        <f>'Rekap Panjang Per Prog Per Prov'!N118</f>
        <v>0</v>
      </c>
      <c r="H38" s="173">
        <f>'Rekap Panjang Per Prog Per Prov'!O118</f>
        <v>600000000</v>
      </c>
      <c r="I38" s="6">
        <f>'Rekap Panjang Per Prog Per Prov'!P118</f>
        <v>1047909000</v>
      </c>
      <c r="J38" s="173">
        <f>'Rekap Panjang Per Prog Per Prov'!Q118</f>
        <v>600000000</v>
      </c>
      <c r="K38" s="12">
        <f t="shared" si="0"/>
        <v>3697909000</v>
      </c>
      <c r="L38" s="173">
        <f t="shared" si="1"/>
        <v>3697909000</v>
      </c>
      <c r="M38" s="21">
        <f>'Rekap Panjang Per Prog Per Prov'!R118</f>
        <v>3697909000</v>
      </c>
    </row>
    <row r="39" spans="1:13" s="7" customFormat="1" ht="17.45" customHeight="1">
      <c r="A39" s="171">
        <v>25</v>
      </c>
      <c r="B39" s="175" t="s">
        <v>37</v>
      </c>
      <c r="C39" s="173">
        <f>'Rekap Panjang Per Prog Per Prov'!J120</f>
        <v>565000000</v>
      </c>
      <c r="D39" s="173">
        <f>'Rekap Panjang Per Prog Per Prov'!K120</f>
        <v>450000000</v>
      </c>
      <c r="E39" s="129">
        <f>'Rekap Panjang Per Prog Per Prov'!L120</f>
        <v>300000000</v>
      </c>
      <c r="F39" s="129">
        <f>'Rekap Panjang Per Prog Per Prov'!M120</f>
        <v>0</v>
      </c>
      <c r="G39" s="129">
        <f>'Rekap Panjang Per Prog Per Prov'!N120</f>
        <v>0</v>
      </c>
      <c r="H39" s="173">
        <f>'Rekap Panjang Per Prog Per Prov'!O120</f>
        <v>500000000</v>
      </c>
      <c r="I39" s="6">
        <f>'Rekap Panjang Per Prog Per Prov'!P120</f>
        <v>0</v>
      </c>
      <c r="J39" s="173">
        <f>'Rekap Panjang Per Prog Per Prov'!Q120</f>
        <v>0</v>
      </c>
      <c r="K39" s="12">
        <f t="shared" si="0"/>
        <v>1815000000</v>
      </c>
      <c r="L39" s="173">
        <f t="shared" si="1"/>
        <v>1815000000</v>
      </c>
      <c r="M39" s="21">
        <f>'Rekap Panjang Per Prog Per Prov'!R120</f>
        <v>1815000000</v>
      </c>
    </row>
    <row r="40" spans="1:13" s="7" customFormat="1" ht="17.45" customHeight="1">
      <c r="A40" s="5">
        <v>26</v>
      </c>
      <c r="B40" s="175" t="s">
        <v>38</v>
      </c>
      <c r="C40" s="173">
        <f>'Rekap Panjang Per Prog Per Prov'!J124</f>
        <v>672000000</v>
      </c>
      <c r="D40" s="173">
        <f>'Rekap Panjang Per Prog Per Prov'!K124</f>
        <v>450000000</v>
      </c>
      <c r="E40" s="129">
        <f>'Rekap Panjang Per Prog Per Prov'!L124</f>
        <v>0</v>
      </c>
      <c r="F40" s="129">
        <f>'Rekap Panjang Per Prog Per Prov'!M124</f>
        <v>0</v>
      </c>
      <c r="G40" s="129">
        <f>'Rekap Panjang Per Prog Per Prov'!N124</f>
        <v>0</v>
      </c>
      <c r="H40" s="173">
        <f>'Rekap Panjang Per Prog Per Prov'!O124</f>
        <v>600000000</v>
      </c>
      <c r="I40" s="6">
        <f>'Rekap Panjang Per Prog Per Prov'!P124</f>
        <v>0</v>
      </c>
      <c r="J40" s="173">
        <f>'Rekap Panjang Per Prog Per Prov'!Q124</f>
        <v>575000000</v>
      </c>
      <c r="K40" s="12">
        <f t="shared" si="0"/>
        <v>2297000000</v>
      </c>
      <c r="L40" s="173">
        <f t="shared" si="1"/>
        <v>2297000000</v>
      </c>
      <c r="M40" s="21">
        <f>'Rekap Panjang Per Prog Per Prov'!R124</f>
        <v>2297000000</v>
      </c>
    </row>
    <row r="41" spans="1:13" s="7" customFormat="1" ht="17.45" customHeight="1">
      <c r="A41" s="171">
        <v>27</v>
      </c>
      <c r="B41" s="175" t="s">
        <v>39</v>
      </c>
      <c r="C41" s="173">
        <f>'Rekap Panjang Per Prog Per Prov'!J127</f>
        <v>715000000</v>
      </c>
      <c r="D41" s="173">
        <f>'Rekap Panjang Per Prog Per Prov'!K127</f>
        <v>700000000</v>
      </c>
      <c r="E41" s="129">
        <f>'Rekap Panjang Per Prog Per Prov'!L127</f>
        <v>500000000</v>
      </c>
      <c r="F41" s="129">
        <f>'Rekap Panjang Per Prog Per Prov'!M127</f>
        <v>0</v>
      </c>
      <c r="G41" s="129">
        <f>'Rekap Panjang Per Prog Per Prov'!N127</f>
        <v>500000000</v>
      </c>
      <c r="H41" s="173">
        <f>'Rekap Panjang Per Prog Per Prov'!O127</f>
        <v>600000000</v>
      </c>
      <c r="I41" s="6">
        <f>'Rekap Panjang Per Prog Per Prov'!P127</f>
        <v>0</v>
      </c>
      <c r="J41" s="173">
        <f>'Rekap Panjang Per Prog Per Prov'!Q127</f>
        <v>550000000</v>
      </c>
      <c r="K41" s="12">
        <f t="shared" si="0"/>
        <v>3565000000</v>
      </c>
      <c r="L41" s="173">
        <f t="shared" si="1"/>
        <v>3565000000</v>
      </c>
      <c r="M41" s="21">
        <f>'Rekap Panjang Per Prog Per Prov'!R127</f>
        <v>3565000000</v>
      </c>
    </row>
    <row r="42" spans="1:13" s="7" customFormat="1" ht="17.45" customHeight="1">
      <c r="A42" s="5">
        <v>28</v>
      </c>
      <c r="B42" s="175" t="s">
        <v>40</v>
      </c>
      <c r="C42" s="173">
        <f>'Rekap Panjang Per Prog Per Prov'!J137</f>
        <v>600000000</v>
      </c>
      <c r="D42" s="173">
        <f>'Rekap Panjang Per Prog Per Prov'!K137</f>
        <v>600000000</v>
      </c>
      <c r="E42" s="129">
        <f>'Rekap Panjang Per Prog Per Prov'!L137</f>
        <v>0</v>
      </c>
      <c r="F42" s="129">
        <f>'Rekap Panjang Per Prog Per Prov'!M137</f>
        <v>0</v>
      </c>
      <c r="G42" s="129">
        <f>'Rekap Panjang Per Prog Per Prov'!N137</f>
        <v>0</v>
      </c>
      <c r="H42" s="173">
        <f>'Rekap Panjang Per Prog Per Prov'!O137</f>
        <v>500000000</v>
      </c>
      <c r="I42" s="6">
        <f>'Rekap Panjang Per Prog Per Prov'!P137</f>
        <v>0</v>
      </c>
      <c r="J42" s="173">
        <f>'Rekap Panjang Per Prog Per Prov'!Q137</f>
        <v>400000000</v>
      </c>
      <c r="K42" s="12">
        <f t="shared" si="0"/>
        <v>2100000000</v>
      </c>
      <c r="L42" s="173">
        <f t="shared" si="1"/>
        <v>2100000000</v>
      </c>
      <c r="M42" s="21">
        <f>'Rekap Panjang Per Prog Per Prov'!R137</f>
        <v>2100000000</v>
      </c>
    </row>
    <row r="43" spans="1:13" s="7" customFormat="1" ht="17.45" customHeight="1">
      <c r="A43" s="171">
        <v>29</v>
      </c>
      <c r="B43" s="175" t="s">
        <v>41</v>
      </c>
      <c r="C43" s="173">
        <f>'Rekap Panjang Per Prog Per Prov'!J148</f>
        <v>645000000</v>
      </c>
      <c r="D43" s="173">
        <f>'Rekap Panjang Per Prog Per Prov'!K148</f>
        <v>650000000</v>
      </c>
      <c r="E43" s="129">
        <f>'Rekap Panjang Per Prog Per Prov'!L148</f>
        <v>0</v>
      </c>
      <c r="F43" s="129">
        <f>'Rekap Panjang Per Prog Per Prov'!M148</f>
        <v>0</v>
      </c>
      <c r="G43" s="129">
        <f>'Rekap Panjang Per Prog Per Prov'!N148</f>
        <v>0</v>
      </c>
      <c r="H43" s="173">
        <f>'Rekap Panjang Per Prog Per Prov'!O148</f>
        <v>800000000</v>
      </c>
      <c r="I43" s="6">
        <f>'Rekap Panjang Per Prog Per Prov'!P148</f>
        <v>1058338000</v>
      </c>
      <c r="J43" s="173">
        <f>'Rekap Panjang Per Prog Per Prov'!Q148</f>
        <v>500000000</v>
      </c>
      <c r="K43" s="12">
        <f t="shared" si="0"/>
        <v>3653338000</v>
      </c>
      <c r="L43" s="173">
        <f t="shared" si="1"/>
        <v>3653338000</v>
      </c>
      <c r="M43" s="21">
        <f>'Rekap Panjang Per Prog Per Prov'!R148</f>
        <v>3653338000</v>
      </c>
    </row>
    <row r="44" spans="1:13" s="7" customFormat="1" ht="17.45" customHeight="1">
      <c r="A44" s="5">
        <v>30</v>
      </c>
      <c r="B44" s="175" t="s">
        <v>42</v>
      </c>
      <c r="C44" s="173">
        <f>'Rekap Panjang Per Prog Per Prov'!J159</f>
        <v>590000000</v>
      </c>
      <c r="D44" s="173">
        <f>'Rekap Panjang Per Prog Per Prov'!K159</f>
        <v>700000000</v>
      </c>
      <c r="E44" s="129">
        <f>'Rekap Panjang Per Prog Per Prov'!L159</f>
        <v>0</v>
      </c>
      <c r="F44" s="129">
        <f>'Rekap Panjang Per Prog Per Prov'!M159</f>
        <v>0</v>
      </c>
      <c r="G44" s="129">
        <f>'Rekap Panjang Per Prog Per Prov'!N159</f>
        <v>0</v>
      </c>
      <c r="H44" s="173">
        <f>'Rekap Panjang Per Prog Per Prov'!O159</f>
        <v>700000000</v>
      </c>
      <c r="I44" s="6">
        <f>'Rekap Panjang Per Prog Per Prov'!P159</f>
        <v>0</v>
      </c>
      <c r="J44" s="173">
        <f>'Rekap Panjang Per Prog Per Prov'!Q159</f>
        <v>500000000</v>
      </c>
      <c r="K44" s="12">
        <f t="shared" si="0"/>
        <v>2490000000</v>
      </c>
      <c r="L44" s="173">
        <f t="shared" si="1"/>
        <v>2490000000</v>
      </c>
      <c r="M44" s="21">
        <f>'Rekap Panjang Per Prog Per Prov'!R159</f>
        <v>2490000000</v>
      </c>
    </row>
    <row r="45" spans="1:13" s="7" customFormat="1" ht="17.45" customHeight="1">
      <c r="A45" s="171">
        <v>31</v>
      </c>
      <c r="B45" s="175" t="s">
        <v>43</v>
      </c>
      <c r="C45" s="173">
        <f>'Rekap Panjang Per Prog Per Prov'!J163</f>
        <v>0</v>
      </c>
      <c r="D45" s="173">
        <f>'Rekap Panjang Per Prog Per Prov'!K163</f>
        <v>450000000</v>
      </c>
      <c r="E45" s="129">
        <f>'Rekap Panjang Per Prog Per Prov'!L163</f>
        <v>0</v>
      </c>
      <c r="F45" s="129">
        <f>'Rekap Panjang Per Prog Per Prov'!M163</f>
        <v>0</v>
      </c>
      <c r="G45" s="129">
        <f>'Rekap Panjang Per Prog Per Prov'!N163</f>
        <v>0</v>
      </c>
      <c r="H45" s="173">
        <f>'Rekap Panjang Per Prog Per Prov'!O163</f>
        <v>700000000</v>
      </c>
      <c r="I45" s="6">
        <f>'Rekap Panjang Per Prog Per Prov'!P163</f>
        <v>1085434000</v>
      </c>
      <c r="J45" s="173">
        <f>'Rekap Panjang Per Prog Per Prov'!Q163</f>
        <v>500000000</v>
      </c>
      <c r="K45" s="12">
        <f t="shared" si="0"/>
        <v>2735434000</v>
      </c>
      <c r="L45" s="173">
        <f t="shared" si="1"/>
        <v>2735434000</v>
      </c>
      <c r="M45" s="21">
        <f>'Rekap Panjang Per Prog Per Prov'!R163</f>
        <v>2735434000</v>
      </c>
    </row>
    <row r="46" spans="1:13" ht="17.45" customHeight="1">
      <c r="A46" s="5">
        <v>32</v>
      </c>
      <c r="B46" s="175" t="s">
        <v>44</v>
      </c>
      <c r="C46" s="173">
        <f>'Rekap Panjang Per Prog Per Prov'!J165</f>
        <v>0</v>
      </c>
      <c r="D46" s="173">
        <f>'Rekap Panjang Per Prog Per Prov'!K165</f>
        <v>1400000000</v>
      </c>
      <c r="E46" s="129">
        <f>'Rekap Panjang Per Prog Per Prov'!L165</f>
        <v>300000000</v>
      </c>
      <c r="F46" s="129">
        <f>'Rekap Panjang Per Prog Per Prov'!M165</f>
        <v>0</v>
      </c>
      <c r="G46" s="129">
        <f>'Rekap Panjang Per Prog Per Prov'!N165</f>
        <v>600000000</v>
      </c>
      <c r="H46" s="173">
        <f>'Rekap Panjang Per Prog Per Prov'!O165</f>
        <v>1200000000</v>
      </c>
      <c r="I46" s="174">
        <f>'Rekap Panjang Per Prog Per Prov'!P165</f>
        <v>1556767000</v>
      </c>
      <c r="J46" s="173">
        <f>'Rekap Panjang Per Prog Per Prov'!Q165</f>
        <v>0</v>
      </c>
      <c r="K46" s="12">
        <f t="shared" si="0"/>
        <v>5056767000</v>
      </c>
      <c r="L46" s="173">
        <f t="shared" si="1"/>
        <v>5056767000</v>
      </c>
      <c r="M46" s="23">
        <f>'Rekap Panjang Per Prog Per Prov'!R165</f>
        <v>5056767000</v>
      </c>
    </row>
    <row r="47" spans="1:13" ht="17.45" customHeight="1">
      <c r="A47" s="171">
        <v>33</v>
      </c>
      <c r="B47" s="175" t="s">
        <v>45</v>
      </c>
      <c r="C47" s="173">
        <f>'Rekap Panjang Per Prog Per Prov'!J171</f>
        <v>0</v>
      </c>
      <c r="D47" s="173">
        <f>'Rekap Panjang Per Prog Per Prov'!K171</f>
        <v>650000000</v>
      </c>
      <c r="E47" s="129">
        <f>'Rekap Panjang Per Prog Per Prov'!L171</f>
        <v>0</v>
      </c>
      <c r="F47" s="129">
        <f>'Rekap Panjang Per Prog Per Prov'!M171</f>
        <v>0</v>
      </c>
      <c r="G47" s="129">
        <f>'Rekap Panjang Per Prog Per Prov'!N171</f>
        <v>0</v>
      </c>
      <c r="H47" s="173">
        <f>'Rekap Panjang Per Prog Per Prov'!O171</f>
        <v>700000000</v>
      </c>
      <c r="I47" s="174">
        <f>'Rekap Panjang Per Prog Per Prov'!P171</f>
        <v>0</v>
      </c>
      <c r="J47" s="173">
        <f>'Rekap Panjang Per Prog Per Prov'!Q171</f>
        <v>0</v>
      </c>
      <c r="K47" s="12">
        <f t="shared" si="0"/>
        <v>1350000000</v>
      </c>
      <c r="L47" s="173">
        <f t="shared" si="1"/>
        <v>1350000000</v>
      </c>
      <c r="M47" s="23">
        <f>'Rekap Panjang Per Prog Per Prov'!R171</f>
        <v>1350000000</v>
      </c>
    </row>
    <row r="48" spans="1:13" s="277" customFormat="1" ht="16.5" customHeight="1">
      <c r="A48" s="1695" t="s">
        <v>2</v>
      </c>
      <c r="B48" s="1696"/>
      <c r="C48" s="275">
        <f t="shared" ref="C48:L48" si="2">SUM(C15:C47)</f>
        <v>15000000000</v>
      </c>
      <c r="D48" s="275">
        <f t="shared" si="2"/>
        <v>20500000000</v>
      </c>
      <c r="E48" s="276">
        <f t="shared" si="2"/>
        <v>5000000000</v>
      </c>
      <c r="F48" s="276">
        <f t="shared" si="2"/>
        <v>2500000000</v>
      </c>
      <c r="G48" s="276">
        <f t="shared" si="2"/>
        <v>4790000000</v>
      </c>
      <c r="H48" s="275">
        <f t="shared" si="2"/>
        <v>17000000000</v>
      </c>
      <c r="I48" s="275">
        <f t="shared" si="2"/>
        <v>13682404000</v>
      </c>
      <c r="J48" s="275">
        <f t="shared" si="2"/>
        <v>7000000000</v>
      </c>
      <c r="K48" s="275">
        <f t="shared" si="2"/>
        <v>85472404000</v>
      </c>
      <c r="L48" s="275">
        <f t="shared" si="2"/>
        <v>85472404000</v>
      </c>
    </row>
    <row r="49" spans="1:12" ht="18.75">
      <c r="A49" s="1677" t="s">
        <v>319</v>
      </c>
      <c r="B49" s="1677"/>
      <c r="K49" s="21"/>
      <c r="L49" s="278">
        <f>SUM(C48:J48)</f>
        <v>85472404000</v>
      </c>
    </row>
    <row r="50" spans="1:12">
      <c r="K50" s="176">
        <f>SUM(C48:J48)</f>
        <v>85472404000</v>
      </c>
    </row>
  </sheetData>
  <mergeCells count="16">
    <mergeCell ref="A49:B49"/>
    <mergeCell ref="C9:J9"/>
    <mergeCell ref="C11:J11"/>
    <mergeCell ref="A48:B48"/>
    <mergeCell ref="C13:J13"/>
    <mergeCell ref="L5:L12"/>
    <mergeCell ref="A1:L1"/>
    <mergeCell ref="A2:L2"/>
    <mergeCell ref="A5:A12"/>
    <mergeCell ref="B5:B12"/>
    <mergeCell ref="C5:J5"/>
    <mergeCell ref="K5:K12"/>
    <mergeCell ref="C6:J6"/>
    <mergeCell ref="C7:J7"/>
    <mergeCell ref="C8:D8"/>
    <mergeCell ref="E8:G8"/>
  </mergeCells>
  <printOptions horizontalCentered="1"/>
  <pageMargins left="0.15748031496062992" right="0.15748031496062992" top="0.23622047244094491" bottom="0.15748031496062992" header="0.31496062992125984" footer="0.31496062992125984"/>
  <pageSetup paperSize="258" scale="60" orientation="landscape" r:id="rId1"/>
</worksheet>
</file>

<file path=xl/worksheets/sheet9.xml><?xml version="1.0" encoding="utf-8"?>
<worksheet xmlns="http://schemas.openxmlformats.org/spreadsheetml/2006/main" xmlns:r="http://schemas.openxmlformats.org/officeDocument/2006/relationships">
  <sheetPr>
    <tabColor rgb="FFFF0000"/>
  </sheetPr>
  <dimension ref="A1:D75"/>
  <sheetViews>
    <sheetView view="pageBreakPreview" zoomScale="80" zoomScaleNormal="50" zoomScaleSheetLayoutView="80" workbookViewId="0">
      <selection activeCell="A2" sqref="A2:D2"/>
    </sheetView>
  </sheetViews>
  <sheetFormatPr defaultRowHeight="15"/>
  <cols>
    <col min="1" max="1" width="7.7109375" style="61" customWidth="1"/>
    <col min="2" max="2" width="40.140625" style="7" customWidth="1"/>
    <col min="3" max="4" width="36.7109375" style="10" customWidth="1"/>
    <col min="5" max="16384" width="9.140625" style="2"/>
  </cols>
  <sheetData>
    <row r="1" spans="1:4" s="258" customFormat="1" ht="21">
      <c r="A1" s="1700" t="s">
        <v>228</v>
      </c>
      <c r="B1" s="1700"/>
      <c r="C1" s="1700"/>
      <c r="D1" s="1700"/>
    </row>
    <row r="2" spans="1:4" s="258" customFormat="1" ht="21">
      <c r="A2" s="1700" t="s">
        <v>0</v>
      </c>
      <c r="B2" s="1700"/>
      <c r="C2" s="1700"/>
      <c r="D2" s="1700"/>
    </row>
    <row r="3" spans="1:4" s="7" customFormat="1" ht="15.75">
      <c r="A3" s="1668"/>
      <c r="B3" s="1668"/>
      <c r="C3" s="1668"/>
    </row>
    <row r="4" spans="1:4" s="7" customFormat="1" ht="7.5" customHeight="1">
      <c r="A4" s="61"/>
      <c r="C4" s="10"/>
      <c r="D4" s="10"/>
    </row>
    <row r="5" spans="1:4" s="259" customFormat="1" ht="32.25" customHeight="1">
      <c r="A5" s="1704" t="s">
        <v>1</v>
      </c>
      <c r="B5" s="1701" t="s">
        <v>12</v>
      </c>
      <c r="C5" s="1707" t="str">
        <f>'Rekap Panjang Per Prog Per Prov'!BB7</f>
        <v xml:space="preserve">PROGRAM BINA PEMBANGUNAN DAERAH </v>
      </c>
      <c r="D5" s="1708"/>
    </row>
    <row r="6" spans="1:4" s="259" customFormat="1" ht="45" customHeight="1">
      <c r="A6" s="1705"/>
      <c r="B6" s="1702"/>
      <c r="C6" s="1709" t="str">
        <f>'Rekap Panjang Per Prog Per Prov'!BB8</f>
        <v>Kegiatan Penataan Ruang Daerah dan Lingkungan Hidup di Daerah</v>
      </c>
      <c r="D6" s="1710"/>
    </row>
    <row r="7" spans="1:4" s="259" customFormat="1" ht="54.75" customHeight="1">
      <c r="A7" s="1705"/>
      <c r="B7" s="1702"/>
      <c r="C7" s="56" t="str">
        <f>'Rekap Panjang Per Prog Per Prov'!BB9</f>
        <v>Jumlah daerah yang terfasilitasi dalam penanganan lahan kritis dan perubahan perilaku masyarakat berbasis DAS</v>
      </c>
      <c r="D7" s="56" t="str">
        <f>'Rekap Panjang Per Prog Per Prov'!BC9</f>
        <v>Jumlah provinsi yang melaksanakan pengelolaan dan pengembangan kawasan ekowisata berbasis masyarakat</v>
      </c>
    </row>
    <row r="8" spans="1:4" s="259" customFormat="1" ht="66.75" customHeight="1">
      <c r="A8" s="1706"/>
      <c r="B8" s="1703"/>
      <c r="C8" s="873" t="str">
        <f>'Rekap Panjang Per Prog Per Prov'!BB10</f>
        <v xml:space="preserve">Fasilitasi pembinaan dan pemberdayaan masyarakat dan kapasitas kelembagaan penanganan lahan kritis dan sumber daya air berbasis masyarakat (PLKSDA-BM) </v>
      </c>
      <c r="D8" s="960" t="str">
        <f>'Rekap Panjang Per Prog Per Prov'!BC10</f>
        <v>Fasilitasi Pengelolaan dan Pengembangan Kawasan Ekowisata Berbasis Masyarakat</v>
      </c>
    </row>
    <row r="9" spans="1:4" s="259" customFormat="1">
      <c r="A9" s="137" t="s">
        <v>192</v>
      </c>
      <c r="B9" s="137" t="s">
        <v>193</v>
      </c>
      <c r="C9" s="78" t="s">
        <v>250</v>
      </c>
      <c r="D9" s="78" t="s">
        <v>250</v>
      </c>
    </row>
    <row r="10" spans="1:4" s="7" customFormat="1" ht="18" customHeight="1">
      <c r="A10" s="36">
        <v>1</v>
      </c>
      <c r="B10" s="18" t="s">
        <v>14</v>
      </c>
      <c r="C10" s="17">
        <f>SUM(C11:C11)</f>
        <v>300000000</v>
      </c>
      <c r="D10" s="17">
        <f>SUM(D11:D11)</f>
        <v>0</v>
      </c>
    </row>
    <row r="11" spans="1:4" s="7" customFormat="1" ht="18" customHeight="1">
      <c r="A11" s="38"/>
      <c r="B11" s="18" t="s">
        <v>656</v>
      </c>
      <c r="C11" s="397">
        <v>300000000</v>
      </c>
      <c r="D11" s="397"/>
    </row>
    <row r="12" spans="1:4" s="7" customFormat="1" ht="18" customHeight="1">
      <c r="A12" s="36">
        <v>2</v>
      </c>
      <c r="B12" s="18" t="s">
        <v>15</v>
      </c>
      <c r="C12" s="17">
        <f>SUM(C13:C15)</f>
        <v>2150000000</v>
      </c>
      <c r="D12" s="17">
        <f>SUM(D13:D16)</f>
        <v>1850000000</v>
      </c>
    </row>
    <row r="13" spans="1:4" s="7" customFormat="1" ht="18" customHeight="1">
      <c r="A13" s="37"/>
      <c r="B13" s="18" t="s">
        <v>627</v>
      </c>
      <c r="C13" s="397">
        <v>1000000000</v>
      </c>
      <c r="D13" s="397">
        <f>'Rekap Panjang Per Prog Per Prov'!BC26</f>
        <v>850000000</v>
      </c>
    </row>
    <row r="14" spans="1:4" s="7" customFormat="1" ht="18" customHeight="1">
      <c r="A14" s="37"/>
      <c r="B14" s="18" t="s">
        <v>628</v>
      </c>
      <c r="C14" s="396">
        <v>500000000</v>
      </c>
      <c r="D14" s="396"/>
    </row>
    <row r="15" spans="1:4" s="7" customFormat="1" ht="18" customHeight="1">
      <c r="A15" s="38"/>
      <c r="B15" s="18" t="s">
        <v>629</v>
      </c>
      <c r="C15" s="396">
        <v>650000000</v>
      </c>
      <c r="D15" s="396">
        <f>'Rekap Panjang Per Prog Per Prov'!BC28</f>
        <v>600000000</v>
      </c>
    </row>
    <row r="16" spans="1:4" s="7" customFormat="1" ht="18" customHeight="1">
      <c r="A16" s="37"/>
      <c r="B16" s="18" t="str">
        <f>'Rekap Panjang Per Prog Per Prov'!AX29</f>
        <v>Kab. Lima Puluh Kota</v>
      </c>
      <c r="C16" s="396"/>
      <c r="D16" s="396">
        <f>'Rekap Panjang Per Prog Per Prov'!BC29</f>
        <v>400000000</v>
      </c>
    </row>
    <row r="17" spans="1:4" s="7" customFormat="1" ht="18" customHeight="1">
      <c r="A17" s="36">
        <v>3</v>
      </c>
      <c r="B17" s="18" t="s">
        <v>21</v>
      </c>
      <c r="C17" s="17">
        <f>SUM(C18)</f>
        <v>300000000</v>
      </c>
      <c r="D17" s="17">
        <f>SUM(D18:D19)</f>
        <v>260000000</v>
      </c>
    </row>
    <row r="18" spans="1:4" s="7" customFormat="1" ht="18" customHeight="1">
      <c r="A18" s="38"/>
      <c r="B18" s="18" t="s">
        <v>630</v>
      </c>
      <c r="C18" s="397">
        <v>300000000</v>
      </c>
      <c r="D18" s="397"/>
    </row>
    <row r="19" spans="1:4" s="7" customFormat="1" ht="18" customHeight="1">
      <c r="A19" s="37"/>
      <c r="B19" s="18" t="str">
        <f>'Rekap Panjang Per Prog Per Prov'!AX41</f>
        <v>Kab. Lebong</v>
      </c>
      <c r="C19" s="397"/>
      <c r="D19" s="397">
        <f>'Rekap Panjang Per Prog Per Prov'!BC41</f>
        <v>260000000</v>
      </c>
    </row>
    <row r="20" spans="1:4" s="7" customFormat="1" ht="18" customHeight="1">
      <c r="A20" s="36">
        <v>4</v>
      </c>
      <c r="B20" s="18" t="s">
        <v>22</v>
      </c>
      <c r="C20" s="17">
        <f>SUM(C21)</f>
        <v>350000000</v>
      </c>
      <c r="D20" s="17">
        <f>SUM(D21)</f>
        <v>0</v>
      </c>
    </row>
    <row r="21" spans="1:4" s="7" customFormat="1" ht="18" customHeight="1">
      <c r="A21" s="38"/>
      <c r="B21" s="18" t="s">
        <v>631</v>
      </c>
      <c r="C21" s="397">
        <v>350000000</v>
      </c>
      <c r="D21" s="397"/>
    </row>
    <row r="22" spans="1:4" s="7" customFormat="1" ht="18" customHeight="1">
      <c r="A22" s="36">
        <v>5</v>
      </c>
      <c r="B22" s="18" t="s">
        <v>23</v>
      </c>
      <c r="C22" s="17">
        <f>SUM(C23:C26)</f>
        <v>9000000000</v>
      </c>
      <c r="D22" s="17">
        <f>SUM(D23:D24)</f>
        <v>1700000000</v>
      </c>
    </row>
    <row r="23" spans="1:4" s="7" customFormat="1" ht="18" customHeight="1">
      <c r="A23" s="37"/>
      <c r="B23" s="18" t="str">
        <f>'Rekap Panjang Per Prog Per Prov'!AX46</f>
        <v>Kota Serang</v>
      </c>
      <c r="C23" s="396">
        <v>2000000000</v>
      </c>
      <c r="D23" s="396">
        <f>'Rekap Panjang Per Prog Per Prov'!BC46</f>
        <v>850000000</v>
      </c>
    </row>
    <row r="24" spans="1:4" s="7" customFormat="1" ht="18" customHeight="1">
      <c r="A24" s="37"/>
      <c r="B24" s="18" t="str">
        <f>'Rekap Panjang Per Prog Per Prov'!AX47</f>
        <v>Kab. Serang</v>
      </c>
      <c r="C24" s="396"/>
      <c r="D24" s="396">
        <f>'Rekap Panjang Per Prog Per Prov'!BC47</f>
        <v>850000000</v>
      </c>
    </row>
    <row r="25" spans="1:4" s="7" customFormat="1" ht="18" customHeight="1">
      <c r="A25" s="36">
        <v>6</v>
      </c>
      <c r="B25" s="18" t="s">
        <v>25</v>
      </c>
      <c r="C25" s="17">
        <f>SUM(C26:C28)</f>
        <v>5000000000</v>
      </c>
      <c r="D25" s="17">
        <f>SUM(D26:D28)</f>
        <v>850000000</v>
      </c>
    </row>
    <row r="26" spans="1:4" s="7" customFormat="1" ht="18" customHeight="1">
      <c r="A26" s="37"/>
      <c r="B26" s="18" t="s">
        <v>530</v>
      </c>
      <c r="C26" s="396">
        <v>2000000000</v>
      </c>
      <c r="D26" s="396"/>
    </row>
    <row r="27" spans="1:4" s="7" customFormat="1" ht="18" customHeight="1">
      <c r="A27" s="37"/>
      <c r="B27" s="18" t="s">
        <v>139</v>
      </c>
      <c r="C27" s="396">
        <v>2000000000</v>
      </c>
      <c r="D27" s="396">
        <f>'Rekap Panjang Per Prog Per Prov'!BC56</f>
        <v>850000000</v>
      </c>
    </row>
    <row r="28" spans="1:4" s="7" customFormat="1" ht="18" customHeight="1">
      <c r="A28" s="37"/>
      <c r="B28" s="18" t="s">
        <v>632</v>
      </c>
      <c r="C28" s="397">
        <v>1000000000</v>
      </c>
      <c r="D28" s="397"/>
    </row>
    <row r="29" spans="1:4" s="46" customFormat="1" ht="18" customHeight="1">
      <c r="A29" s="36">
        <v>7</v>
      </c>
      <c r="B29" s="18" t="s">
        <v>26</v>
      </c>
      <c r="C29" s="527">
        <f>SUM(C30:C39)</f>
        <v>8700000000</v>
      </c>
      <c r="D29" s="527">
        <f>SUM(D30:D40)</f>
        <v>300000000</v>
      </c>
    </row>
    <row r="30" spans="1:4" s="7" customFormat="1" ht="18" customHeight="1">
      <c r="A30" s="37"/>
      <c r="B30" s="18" t="s">
        <v>633</v>
      </c>
      <c r="C30" s="397">
        <v>750000000</v>
      </c>
      <c r="D30" s="397"/>
    </row>
    <row r="31" spans="1:4" s="7" customFormat="1" ht="18" customHeight="1">
      <c r="A31" s="37"/>
      <c r="B31" s="18" t="s">
        <v>634</v>
      </c>
      <c r="C31" s="396">
        <v>1500000000</v>
      </c>
      <c r="D31" s="396"/>
    </row>
    <row r="32" spans="1:4" s="7" customFormat="1" ht="18" customHeight="1">
      <c r="A32" s="37"/>
      <c r="B32" s="18" t="s">
        <v>635</v>
      </c>
      <c r="C32" s="396">
        <v>1000000000</v>
      </c>
      <c r="D32" s="396"/>
    </row>
    <row r="33" spans="1:4" s="7" customFormat="1" ht="18" customHeight="1">
      <c r="A33" s="37"/>
      <c r="B33" s="18" t="s">
        <v>636</v>
      </c>
      <c r="C33" s="396">
        <v>1000000000</v>
      </c>
      <c r="D33" s="396"/>
    </row>
    <row r="34" spans="1:4" s="7" customFormat="1" ht="18" customHeight="1">
      <c r="A34" s="37"/>
      <c r="B34" s="18" t="s">
        <v>637</v>
      </c>
      <c r="C34" s="396">
        <v>1000000000</v>
      </c>
      <c r="D34" s="396"/>
    </row>
    <row r="35" spans="1:4" s="7" customFormat="1" ht="18" customHeight="1">
      <c r="A35" s="37"/>
      <c r="B35" s="18" t="s">
        <v>638</v>
      </c>
      <c r="C35" s="396">
        <v>300000000</v>
      </c>
      <c r="D35" s="396"/>
    </row>
    <row r="36" spans="1:4" s="7" customFormat="1" ht="18" customHeight="1">
      <c r="A36" s="37"/>
      <c r="B36" s="18" t="s">
        <v>639</v>
      </c>
      <c r="C36" s="397">
        <v>800000000</v>
      </c>
      <c r="D36" s="397"/>
    </row>
    <row r="37" spans="1:4" s="7" customFormat="1" ht="18" customHeight="1">
      <c r="A37" s="37"/>
      <c r="B37" s="18" t="s">
        <v>640</v>
      </c>
      <c r="C37" s="396">
        <v>650000000</v>
      </c>
      <c r="D37" s="396"/>
    </row>
    <row r="38" spans="1:4" s="7" customFormat="1" ht="18" customHeight="1">
      <c r="A38" s="37"/>
      <c r="B38" s="18" t="s">
        <v>641</v>
      </c>
      <c r="C38" s="396">
        <v>700000000</v>
      </c>
      <c r="D38" s="396"/>
    </row>
    <row r="39" spans="1:4" s="7" customFormat="1" ht="18" customHeight="1">
      <c r="A39" s="38"/>
      <c r="B39" s="18" t="s">
        <v>657</v>
      </c>
      <c r="C39" s="396">
        <v>1000000000</v>
      </c>
      <c r="D39" s="396"/>
    </row>
    <row r="40" spans="1:4" s="7" customFormat="1" ht="18" customHeight="1">
      <c r="A40" s="37"/>
      <c r="B40" s="39" t="str">
        <f>'Rekap Panjang Per Prog Per Prov'!AX68</f>
        <v>Kab. Sragen</v>
      </c>
      <c r="C40" s="397"/>
      <c r="D40" s="397">
        <f>'Rekap Panjang Per Prog Per Prov'!BC68</f>
        <v>300000000</v>
      </c>
    </row>
    <row r="41" spans="1:4" s="7" customFormat="1" ht="18" customHeight="1">
      <c r="A41" s="36">
        <v>8</v>
      </c>
      <c r="B41" s="39" t="s">
        <v>27</v>
      </c>
      <c r="C41" s="45">
        <f>SUM(C42:C45)</f>
        <v>2921900000</v>
      </c>
      <c r="D41" s="45">
        <f>SUM(D42:D45)</f>
        <v>0</v>
      </c>
    </row>
    <row r="42" spans="1:4" s="7" customFormat="1" ht="18" customHeight="1">
      <c r="A42" s="37"/>
      <c r="B42" s="18" t="s">
        <v>642</v>
      </c>
      <c r="C42" s="396">
        <v>600000000</v>
      </c>
      <c r="D42" s="396"/>
    </row>
    <row r="43" spans="1:4" s="7" customFormat="1" ht="18" customHeight="1">
      <c r="A43" s="37"/>
      <c r="B43" s="18" t="s">
        <v>643</v>
      </c>
      <c r="C43" s="397">
        <v>821900000</v>
      </c>
      <c r="D43" s="397"/>
    </row>
    <row r="44" spans="1:4" s="7" customFormat="1" ht="18" customHeight="1">
      <c r="A44" s="37"/>
      <c r="B44" s="18" t="s">
        <v>644</v>
      </c>
      <c r="C44" s="396">
        <v>500000000</v>
      </c>
      <c r="D44" s="396"/>
    </row>
    <row r="45" spans="1:4" s="7" customFormat="1" ht="18" customHeight="1">
      <c r="A45" s="38"/>
      <c r="B45" s="18" t="s">
        <v>645</v>
      </c>
      <c r="C45" s="396">
        <v>1000000000</v>
      </c>
      <c r="D45" s="396"/>
    </row>
    <row r="46" spans="1:4" s="7" customFormat="1" ht="18" customHeight="1">
      <c r="A46" s="36">
        <v>9</v>
      </c>
      <c r="B46" s="18" t="s">
        <v>28</v>
      </c>
      <c r="C46" s="17">
        <f>SUM(C47:C51)</f>
        <v>2650000000</v>
      </c>
      <c r="D46" s="17">
        <f>SUM(D47:D54)</f>
        <v>2400000000</v>
      </c>
    </row>
    <row r="47" spans="1:4" s="7" customFormat="1" ht="18" customHeight="1">
      <c r="A47" s="37"/>
      <c r="B47" s="18" t="s">
        <v>646</v>
      </c>
      <c r="C47" s="396">
        <v>500000000</v>
      </c>
      <c r="D47" s="396">
        <f>'Rekap Panjang Per Prog Per Prov'!BC82</f>
        <v>0</v>
      </c>
    </row>
    <row r="48" spans="1:4" s="7" customFormat="1" ht="18" customHeight="1">
      <c r="A48" s="37"/>
      <c r="B48" s="18" t="s">
        <v>647</v>
      </c>
      <c r="C48" s="396">
        <v>500000000</v>
      </c>
      <c r="D48" s="396"/>
    </row>
    <row r="49" spans="1:4" s="7" customFormat="1" ht="18" customHeight="1">
      <c r="A49" s="37"/>
      <c r="B49" s="18" t="s">
        <v>648</v>
      </c>
      <c r="C49" s="396">
        <v>600000000</v>
      </c>
      <c r="D49" s="396"/>
    </row>
    <row r="50" spans="1:4" s="7" customFormat="1" ht="18" customHeight="1">
      <c r="A50" s="37"/>
      <c r="B50" s="18" t="s">
        <v>649</v>
      </c>
      <c r="C50" s="396">
        <v>650000000</v>
      </c>
      <c r="D50" s="396">
        <f>'Rekap Panjang Per Prog Per Prov'!BC84</f>
        <v>300000000</v>
      </c>
    </row>
    <row r="51" spans="1:4" s="7" customFormat="1" ht="18" customHeight="1">
      <c r="A51" s="38"/>
      <c r="B51" s="18" t="s">
        <v>658</v>
      </c>
      <c r="C51" s="396">
        <v>400000000</v>
      </c>
      <c r="D51" s="396"/>
    </row>
    <row r="52" spans="1:4" s="7" customFormat="1" ht="18" customHeight="1">
      <c r="A52" s="37"/>
      <c r="B52" s="18" t="str">
        <f>'Rekap Panjang Per Prog Per Prov'!AX80</f>
        <v>Kab. Malang</v>
      </c>
      <c r="C52" s="396"/>
      <c r="D52" s="396">
        <f>'Rekap Panjang Per Prog Per Prov'!BC80</f>
        <v>850000000</v>
      </c>
    </row>
    <row r="53" spans="1:4" s="7" customFormat="1" ht="18" customHeight="1">
      <c r="A53" s="37"/>
      <c r="B53" s="18" t="str">
        <f>'Rekap Panjang Per Prog Per Prov'!AX87</f>
        <v>Kab. Pacitan</v>
      </c>
      <c r="C53" s="396"/>
      <c r="D53" s="396">
        <f>'Rekap Panjang Per Prog Per Prov'!BC87</f>
        <v>400000000</v>
      </c>
    </row>
    <row r="54" spans="1:4" s="7" customFormat="1" ht="18" customHeight="1">
      <c r="A54" s="37"/>
      <c r="B54" s="18" t="str">
        <f>'Rekap Panjang Per Prog Per Prov'!AX88</f>
        <v>Kab. Situbondo</v>
      </c>
      <c r="C54" s="396"/>
      <c r="D54" s="396">
        <f>'Rekap Panjang Per Prog Per Prov'!BC88</f>
        <v>850000000</v>
      </c>
    </row>
    <row r="55" spans="1:4" s="7" customFormat="1" ht="18" customHeight="1">
      <c r="A55" s="36">
        <v>10</v>
      </c>
      <c r="B55" s="18" t="s">
        <v>35</v>
      </c>
      <c r="C55" s="17">
        <f>SUM(C56:C57)</f>
        <v>2000000000</v>
      </c>
      <c r="D55" s="17">
        <f>SUM(D56:D57)</f>
        <v>0</v>
      </c>
    </row>
    <row r="56" spans="1:4" s="7" customFormat="1" ht="18" customHeight="1">
      <c r="A56" s="37"/>
      <c r="B56" s="18" t="s">
        <v>165</v>
      </c>
      <c r="C56" s="396">
        <v>500000000</v>
      </c>
      <c r="D56" s="396"/>
    </row>
    <row r="57" spans="1:4" s="7" customFormat="1" ht="18" customHeight="1">
      <c r="A57" s="38"/>
      <c r="B57" s="18" t="s">
        <v>168</v>
      </c>
      <c r="C57" s="396">
        <v>1500000000</v>
      </c>
      <c r="D57" s="396"/>
    </row>
    <row r="58" spans="1:4" s="7" customFormat="1" ht="18" customHeight="1">
      <c r="A58" s="36">
        <v>11</v>
      </c>
      <c r="B58" s="18" t="s">
        <v>36</v>
      </c>
      <c r="C58" s="17">
        <f>SUM(C59)</f>
        <v>350000000</v>
      </c>
      <c r="D58" s="17">
        <f>SUM(D59)</f>
        <v>0</v>
      </c>
    </row>
    <row r="59" spans="1:4" s="7" customFormat="1" ht="18" customHeight="1">
      <c r="A59" s="38"/>
      <c r="B59" s="18" t="s">
        <v>654</v>
      </c>
      <c r="C59" s="396">
        <v>350000000</v>
      </c>
      <c r="D59" s="396"/>
    </row>
    <row r="60" spans="1:4" s="7" customFormat="1" ht="18" customHeight="1">
      <c r="A60" s="36">
        <v>12</v>
      </c>
      <c r="B60" s="18" t="s">
        <v>37</v>
      </c>
      <c r="C60" s="17">
        <f>SUM(C61:C61)</f>
        <v>2000000000</v>
      </c>
      <c r="D60" s="17">
        <f>SUM(D61:D61)</f>
        <v>0</v>
      </c>
    </row>
    <row r="61" spans="1:4" s="7" customFormat="1" ht="18" customHeight="1">
      <c r="A61" s="37"/>
      <c r="B61" s="18" t="s">
        <v>162</v>
      </c>
      <c r="C61" s="396">
        <v>2000000000</v>
      </c>
      <c r="D61" s="396"/>
    </row>
    <row r="62" spans="1:4" s="7" customFormat="1" ht="18" customHeight="1">
      <c r="A62" s="36">
        <v>13</v>
      </c>
      <c r="B62" s="18" t="s">
        <v>38</v>
      </c>
      <c r="C62" s="17">
        <f>SUM(C63)</f>
        <v>300000000</v>
      </c>
      <c r="D62" s="17">
        <f>SUM(D63)</f>
        <v>0</v>
      </c>
    </row>
    <row r="63" spans="1:4" s="7" customFormat="1" ht="18" customHeight="1">
      <c r="A63" s="38"/>
      <c r="B63" s="18" t="s">
        <v>655</v>
      </c>
      <c r="C63" s="396">
        <v>300000000</v>
      </c>
      <c r="D63" s="396"/>
    </row>
    <row r="64" spans="1:4" s="7" customFormat="1" ht="18" customHeight="1">
      <c r="A64" s="36">
        <v>14</v>
      </c>
      <c r="B64" s="18" t="s">
        <v>39</v>
      </c>
      <c r="C64" s="17">
        <f>SUM(C65:C68)</f>
        <v>5000000000</v>
      </c>
      <c r="D64" s="17">
        <f>SUM(D65:D69)</f>
        <v>850000000</v>
      </c>
    </row>
    <row r="65" spans="1:4" s="7" customFormat="1" ht="18" customHeight="1">
      <c r="A65" s="37"/>
      <c r="B65" s="18" t="s">
        <v>650</v>
      </c>
      <c r="C65" s="396">
        <v>2000000000</v>
      </c>
      <c r="D65" s="396"/>
    </row>
    <row r="66" spans="1:4" s="7" customFormat="1" ht="18" customHeight="1">
      <c r="A66" s="37"/>
      <c r="B66" s="18" t="s">
        <v>651</v>
      </c>
      <c r="C66" s="396">
        <v>1000000000</v>
      </c>
      <c r="D66" s="396"/>
    </row>
    <row r="67" spans="1:4" s="7" customFormat="1" ht="18" customHeight="1">
      <c r="A67" s="37"/>
      <c r="B67" s="18" t="s">
        <v>652</v>
      </c>
      <c r="C67" s="396">
        <v>1000000000</v>
      </c>
      <c r="D67" s="396"/>
    </row>
    <row r="68" spans="1:4" s="7" customFormat="1" ht="18" customHeight="1">
      <c r="A68" s="38"/>
      <c r="B68" s="18" t="s">
        <v>653</v>
      </c>
      <c r="C68" s="396">
        <v>1000000000</v>
      </c>
      <c r="D68" s="396"/>
    </row>
    <row r="69" spans="1:4" s="7" customFormat="1" ht="18" customHeight="1">
      <c r="A69" s="37"/>
      <c r="B69" s="18" t="str">
        <f>'Rekap Panjang Per Prog Per Prov'!AX132</f>
        <v>Kab. Bantaeng</v>
      </c>
      <c r="C69" s="396"/>
      <c r="D69" s="396">
        <f>'Rekap Panjang Per Prog Per Prov'!BC132</f>
        <v>850000000</v>
      </c>
    </row>
    <row r="70" spans="1:4" s="7" customFormat="1" ht="18" customHeight="1">
      <c r="A70" s="36">
        <v>15</v>
      </c>
      <c r="B70" s="18" t="s">
        <v>44</v>
      </c>
      <c r="C70" s="17">
        <f>SUM(C71:C71)</f>
        <v>2500000000</v>
      </c>
      <c r="D70" s="17">
        <f>SUM(D71:D71)</f>
        <v>600000000</v>
      </c>
    </row>
    <row r="71" spans="1:4" s="7" customFormat="1" ht="18" customHeight="1">
      <c r="A71" s="37"/>
      <c r="B71" s="18" t="s">
        <v>130</v>
      </c>
      <c r="C71" s="396">
        <v>2500000000</v>
      </c>
      <c r="D71" s="396">
        <f>'Rekap Panjang Per Prog Per Prov'!BC167</f>
        <v>600000000</v>
      </c>
    </row>
    <row r="72" spans="1:4" s="7" customFormat="1" ht="18" hidden="1" customHeight="1">
      <c r="A72" s="38"/>
      <c r="B72" s="32" t="s">
        <v>132</v>
      </c>
      <c r="C72" s="17">
        <v>2000000000</v>
      </c>
      <c r="D72" s="17">
        <v>2000000000</v>
      </c>
    </row>
    <row r="73" spans="1:4" s="257" customFormat="1" ht="18" customHeight="1">
      <c r="A73" s="1663" t="s">
        <v>2</v>
      </c>
      <c r="B73" s="1664"/>
      <c r="C73" s="15">
        <f>C10+C12+C17+C20+C25+C29+C41+C46+C55+C58+C60+C62+C64+C70</f>
        <v>34521900000</v>
      </c>
      <c r="D73" s="15">
        <f>D10+D12+D17+D20+D22+D25+D29+D41+D46+D55+D58+D60+D62+D64+D70</f>
        <v>8810000000</v>
      </c>
    </row>
    <row r="75" spans="1:4" s="635" customFormat="1" ht="15.75">
      <c r="A75" s="636"/>
      <c r="B75" s="636"/>
      <c r="C75" s="639"/>
      <c r="D75" s="639"/>
    </row>
  </sheetData>
  <mergeCells count="8">
    <mergeCell ref="A1:D1"/>
    <mergeCell ref="A2:D2"/>
    <mergeCell ref="B5:B8"/>
    <mergeCell ref="A73:B73"/>
    <mergeCell ref="A5:A8"/>
    <mergeCell ref="A3:C3"/>
    <mergeCell ref="C5:D5"/>
    <mergeCell ref="C6:D6"/>
  </mergeCells>
  <printOptions horizontalCentered="1"/>
  <pageMargins left="0.39370078740157483" right="0.39370078740157483" top="0.39370078740157483" bottom="0.39370078740157483" header="0.31496062992125984" footer="0.31496062992125984"/>
  <pageSetup paperSize="258" scale="80" orientation="portrait" r:id="rId1"/>
  <rowBreaks count="1" manualBreakCount="1">
    <brk id="54" max="3" man="1"/>
  </rowBreaks>
</worksheet>
</file>

<file path=xl/worksheets/sheet10.xml><?xml version="1.0" encoding="utf-8"?>
<worksheet xmlns="http://schemas.openxmlformats.org/spreadsheetml/2006/main" xmlns:r="http://schemas.openxmlformats.org/officeDocument/2006/relationships">
  <sheetPr>
    <tabColor rgb="FFFFFF00"/>
  </sheetPr>
  <dimension ref="A1:U84"/>
  <sheetViews>
    <sheetView view="pageBreakPreview" topLeftCell="A6" zoomScale="60" zoomScaleNormal="85" workbookViewId="0">
      <selection activeCell="J47" sqref="J47"/>
    </sheetView>
  </sheetViews>
  <sheetFormatPr defaultColWidth="9" defaultRowHeight="12.75"/>
  <cols>
    <col min="1" max="1" width="4.7109375" style="210" customWidth="1"/>
    <col min="2" max="2" width="22.140625" style="210" customWidth="1"/>
    <col min="3" max="3" width="20" style="210" customWidth="1"/>
    <col min="4" max="4" width="21.140625" style="210" customWidth="1"/>
    <col min="5" max="5" width="21.28515625" style="210" customWidth="1"/>
    <col min="6" max="6" width="21.7109375" style="210" customWidth="1"/>
    <col min="7" max="7" width="20.42578125" style="210" customWidth="1"/>
    <col min="8" max="8" width="19.42578125" style="210" customWidth="1"/>
    <col min="9" max="9" width="21" style="210" customWidth="1"/>
    <col min="10" max="10" width="23.5703125" style="210" customWidth="1"/>
    <col min="11" max="11" width="20.7109375" style="210" customWidth="1"/>
    <col min="12" max="12" width="18.7109375" style="210" customWidth="1"/>
    <col min="13" max="13" width="25" style="210" customWidth="1"/>
    <col min="14" max="14" width="9" style="177"/>
    <col min="15" max="15" width="24.140625" style="177" customWidth="1"/>
    <col min="16" max="17" width="14.28515625" style="177" bestFit="1" customWidth="1"/>
    <col min="18" max="18" width="13.85546875" style="177" bestFit="1" customWidth="1"/>
    <col min="19" max="19" width="15" style="177" bestFit="1" customWidth="1"/>
    <col min="20" max="16384" width="9" style="177"/>
  </cols>
  <sheetData>
    <row r="1" spans="1:21" ht="15">
      <c r="A1" s="1713" t="s">
        <v>46</v>
      </c>
      <c r="B1" s="1713"/>
      <c r="C1" s="1713"/>
      <c r="D1" s="1713"/>
      <c r="E1" s="1713"/>
      <c r="F1" s="1713"/>
      <c r="G1" s="1713"/>
      <c r="H1" s="1713"/>
      <c r="I1" s="1713"/>
      <c r="J1" s="1713"/>
      <c r="K1" s="1713"/>
      <c r="L1" s="1713"/>
      <c r="M1" s="1713"/>
    </row>
    <row r="2" spans="1:21" ht="15">
      <c r="A2" s="1713" t="s">
        <v>0</v>
      </c>
      <c r="B2" s="1713"/>
      <c r="C2" s="1713"/>
      <c r="D2" s="1713"/>
      <c r="E2" s="1713"/>
      <c r="F2" s="1713"/>
      <c r="G2" s="1713"/>
      <c r="H2" s="1713"/>
      <c r="I2" s="1713"/>
      <c r="J2" s="1713"/>
      <c r="K2" s="1713"/>
      <c r="L2" s="1713"/>
      <c r="M2" s="1713"/>
    </row>
    <row r="3" spans="1:21" ht="6" customHeight="1">
      <c r="A3" s="1714"/>
      <c r="B3" s="1714"/>
      <c r="C3" s="1714"/>
      <c r="D3" s="1714"/>
      <c r="E3" s="1714"/>
      <c r="F3" s="1714"/>
      <c r="G3" s="1714"/>
      <c r="H3" s="1714"/>
      <c r="I3" s="1714"/>
      <c r="J3" s="1714"/>
      <c r="K3" s="178"/>
      <c r="L3" s="179"/>
      <c r="M3" s="180"/>
      <c r="N3" s="181"/>
      <c r="O3" s="181"/>
      <c r="P3" s="181"/>
    </row>
    <row r="4" spans="1:21" ht="17.25" customHeight="1">
      <c r="A4" s="1723" t="s">
        <v>247</v>
      </c>
      <c r="B4" s="1723" t="s">
        <v>248</v>
      </c>
      <c r="C4" s="1728" t="s">
        <v>47</v>
      </c>
      <c r="D4" s="1728"/>
      <c r="E4" s="1728"/>
      <c r="F4" s="1728"/>
      <c r="G4" s="1728"/>
      <c r="H4" s="1728"/>
      <c r="I4" s="1728"/>
      <c r="J4" s="1728"/>
      <c r="K4" s="1728"/>
      <c r="L4" s="1728"/>
      <c r="M4" s="1720" t="s">
        <v>249</v>
      </c>
      <c r="N4" s="181"/>
      <c r="O4" s="181"/>
      <c r="P4" s="181"/>
    </row>
    <row r="5" spans="1:21" ht="17.25" customHeight="1">
      <c r="A5" s="1724"/>
      <c r="B5" s="1726"/>
      <c r="C5" s="1728" t="s">
        <v>246</v>
      </c>
      <c r="D5" s="1728"/>
      <c r="E5" s="1728"/>
      <c r="F5" s="1728"/>
      <c r="G5" s="1728"/>
      <c r="H5" s="1728"/>
      <c r="I5" s="1728"/>
      <c r="J5" s="1728"/>
      <c r="K5" s="1728"/>
      <c r="L5" s="1728"/>
      <c r="M5" s="1721"/>
      <c r="N5" s="181"/>
      <c r="O5" s="181"/>
      <c r="P5" s="181"/>
    </row>
    <row r="6" spans="1:21" ht="15" customHeight="1">
      <c r="A6" s="1724"/>
      <c r="B6" s="1726"/>
      <c r="C6" s="1715" t="s">
        <v>53</v>
      </c>
      <c r="D6" s="1715"/>
      <c r="E6" s="1715"/>
      <c r="F6" s="1715"/>
      <c r="G6" s="1715"/>
      <c r="H6" s="1715"/>
      <c r="I6" s="1715"/>
      <c r="J6" s="1715"/>
      <c r="K6" s="1715"/>
      <c r="L6" s="1716"/>
      <c r="M6" s="1721"/>
      <c r="N6" s="182"/>
      <c r="O6" s="183"/>
      <c r="P6" s="183"/>
    </row>
    <row r="7" spans="1:21" ht="87.75" customHeight="1">
      <c r="A7" s="1724"/>
      <c r="B7" s="1726"/>
      <c r="C7" s="1717" t="str">
        <f>'Rekap Panjang Per Prog Per Prov'!Y8</f>
        <v>Kegiatan Fasilitasi Pemberdayaan Adat dan Sosial Budaya Masyarakat</v>
      </c>
      <c r="D7" s="1717"/>
      <c r="E7" s="1718"/>
      <c r="F7" s="184" t="str">
        <f>'Rekap Panjang Per Prog Per Prov'!V8</f>
        <v>Kegiatan Peningkatan Kapasitas Penyelenggaraan Pemerintahan Desa dan Kelurahan</v>
      </c>
      <c r="G7" s="1719" t="str">
        <f>'Rekap Panjang Per Prog Per Prov'!AB8</f>
        <v>Kegiatan Pengembangan Usaha Ekonomi Masyarakat</v>
      </c>
      <c r="H7" s="1717"/>
      <c r="I7" s="1717"/>
      <c r="J7" s="184" t="str">
        <f>'Rekap Panjang Per Prog Per Prov'!X8</f>
        <v>Kegiatan Peningkatan Kemandirian Masyarakat Perdesaan</v>
      </c>
      <c r="K7" s="184" t="str">
        <f>'Rekap Panjang Per Prog Per Prov'!W8</f>
        <v>Kegiatan Peningkatan Kapasitas Kelembagaan dan Pelatihan Masyarakat</v>
      </c>
      <c r="L7" s="184" t="str">
        <f>'Rekap Panjang Per Prog Per Prov'!U8</f>
        <v>Kegiatan Dukungan Manajemen dan Dukungan Teknis Lainnya Ditjen PMD</v>
      </c>
      <c r="M7" s="1721"/>
    </row>
    <row r="8" spans="1:21" ht="21" customHeight="1">
      <c r="A8" s="1724"/>
      <c r="B8" s="1726"/>
      <c r="C8" s="1717" t="s">
        <v>318</v>
      </c>
      <c r="D8" s="1717"/>
      <c r="E8" s="1717"/>
      <c r="F8" s="1717"/>
      <c r="G8" s="1717"/>
      <c r="H8" s="1717"/>
      <c r="I8" s="1717"/>
      <c r="J8" s="1717"/>
      <c r="K8" s="1717"/>
      <c r="L8" s="1718"/>
      <c r="M8" s="1721"/>
    </row>
    <row r="9" spans="1:21" ht="206.25" customHeight="1">
      <c r="A9" s="1724"/>
      <c r="B9" s="1726"/>
      <c r="C9" s="262" t="str">
        <f>'Rekap Panjang Per Prog Per Prov'!Y9</f>
        <v>Jumlah Provinsi yang Difasilitasi dalam Peningkatan Kesejahteraan Sosial melalui Sosialisasi, dan Penguatan Kelembagaan HIV/AIDS di Daerah</v>
      </c>
      <c r="D9" s="188" t="str">
        <f>'Rekap Panjang Per Prog Per Prov'!AA9</f>
        <v>Jumlah Provinsi dan Kabupaten yang Difasilitasi dalam Pemberdayaan dan Kesejahteraan Keluarga (PKK) melalui Penguatan Kelembagaan Posyandu, Peningkatan Peran Posyandu dalam Kesehatan Keluarga, Pelaksanaan Bangdesmadu</v>
      </c>
      <c r="E9" s="188" t="str">
        <f>'Rekap Panjang Per Prog Per Prov'!Z9</f>
        <v xml:space="preserve">Cakupan Penerapan PNPM MP Generasi </v>
      </c>
      <c r="F9" s="188" t="str">
        <f>'Rekap Panjang Per Prog Per Prov'!V9</f>
        <v>Cakupan Fasilitasi Peningkatan Kapasitas melalui TOT, Bintek Peningkatan Kapasitas Aparat Desa dan Kelurahan</v>
      </c>
      <c r="G9" s="188" t="str">
        <f>'Rekap Panjang Per Prog Per Prov'!AB9</f>
        <v>Jumlah Provinsi yang Difasilitasi Dalam Pelaksanaan Usaha Perkreditan dan Simpan Pinjam dan Lembaga Keuangan Mikro Pedesaan/UED-SP Melalui Bimtek, Koordinasi, dan Pemberian Stimulan Kepada Kelompok Masyarakat.</v>
      </c>
      <c r="H9" s="188" t="str">
        <f>'Rekap Panjang Per Prog Per Prov'!AD9</f>
        <v>Jumlah Provinsi yang Difasilitasi Pengembangan dan Pengelolaan Pasar Desa Pasar Lokal  dan Pengembangan Informasi Pasar Melalui Bimtek Pengelolaan Pasar Desa Bagi Aparat Pemerintah Desa, Pengelola Pasar dan BPD, Memberikan Stimulan Kepada Pasar Desa.</v>
      </c>
      <c r="I9" s="188" t="str">
        <f>'Rekap Panjang Per Prog Per Prov'!AC9</f>
        <v>Jumlah Provinsi yang akan Difasilitasi dalam Usaha Ekonomi Masyarakat Tertinggal Melalui Pelatihan, Pemetaan/Identifikasi, Koordinasi, Sosialisasi, Penyusunan Proksi Kemiskinan Serta Pengembangan Usaha Ekonomi Bagi Kelompok Masyarakat di Desa Tertinggal</v>
      </c>
      <c r="J9" s="188" t="str">
        <f>'Rekap Panjang Per Prog Per Prov'!X9</f>
        <v>Cakupan Penerapan PNPM-MP dan Penguatan PNPM</v>
      </c>
      <c r="K9" s="242" t="str">
        <f>'Rekap Panjang Per Prog Per Prov'!W9</f>
        <v>Jumlah Provinsi dan Kabupaten/Kota yang Difasilitasi Dalam Pendataan Potensi Desa Melalui Pendataan dan Pendayagunaan Profil Desa/Kelurahan Penyelenggaraan Lomba Desa/Kelurahan</v>
      </c>
      <c r="L9" s="242" t="str">
        <f>'Rekap Panjang Per Prog Per Prov'!U9</f>
        <v>Persentase Terlaksananya Penyusunan Dokumen Perencanaan Program dan Anggaran yang Direncanakan</v>
      </c>
      <c r="M9" s="1721"/>
    </row>
    <row r="10" spans="1:21">
      <c r="A10" s="1724"/>
      <c r="B10" s="1726"/>
      <c r="C10" s="1717" t="s">
        <v>94</v>
      </c>
      <c r="D10" s="1717"/>
      <c r="E10" s="1717"/>
      <c r="F10" s="1717"/>
      <c r="G10" s="1717"/>
      <c r="H10" s="1717"/>
      <c r="I10" s="1717"/>
      <c r="J10" s="1717"/>
      <c r="K10" s="1717"/>
      <c r="L10" s="1718"/>
      <c r="M10" s="1721"/>
    </row>
    <row r="11" spans="1:21" s="185" customFormat="1" ht="114.75" customHeight="1">
      <c r="A11" s="1725"/>
      <c r="B11" s="1727"/>
      <c r="C11" s="263" t="str">
        <f>'Rekap Panjang Per Prog Per Prov'!Y10</f>
        <v>Fasilitasi Penguatan Kelembagaan Komisi Penanggulangan HIV/AIDS di daerah</v>
      </c>
      <c r="D11" s="243" t="str">
        <f>'Rekap Panjang Per Prog Per Prov'!AA10</f>
        <v xml:space="preserve">Fasilitasi Penguatan Sistem Informasi Posyandu di Daerah melalui Koordinasi dan Pelatihan Ulang </v>
      </c>
      <c r="E11" s="243" t="str">
        <f>'Rekap Panjang Per Prog Per Prov'!Z10</f>
        <v xml:space="preserve">Fasilitasi Pembinaan dan Pengendalian PNPM Generasi </v>
      </c>
      <c r="F11" s="243" t="str">
        <f>'Rekap Panjang Per Prog Per Prov'!V10</f>
        <v>Pelatihan Manajemen Pemerintahan Desa bagi Kepala Desa</v>
      </c>
      <c r="G11" s="243" t="str">
        <f>'Rekap Panjang Per Prog Per Prov'!AB10</f>
        <v xml:space="preserve">Pelatihan Kapasitas Kelembagaan UED SP/BUMDesa </v>
      </c>
      <c r="H11" s="243" t="str">
        <f>'Rekap Panjang Per Prog Per Prov'!AD10</f>
        <v>Fasilitasi Penguatan Kelembagaan Pasar Desa</v>
      </c>
      <c r="I11" s="243" t="str">
        <f>'Rekap Panjang Per Prog Per Prov'!AC10</f>
        <v xml:space="preserve">Penguatan Kelembagaan Tim Koordinasi Penanggulangan Kemiskinan Daerah (TKPKD) </v>
      </c>
      <c r="J11" s="243" t="str">
        <f>'Rekap Panjang Per Prog Per Prov'!X10</f>
        <v>PNPM-Mandiri Perdesaan</v>
      </c>
      <c r="K11" s="243" t="str">
        <f>'Rekap Panjang Per Prog Per Prov'!W10</f>
        <v>Fasilitasi Penyusunan Profil Desa dan Kelurahan</v>
      </c>
      <c r="L11" s="243" t="str">
        <f>'Rekap Panjang Per Prog Per Prov'!U10</f>
        <v>Penguatan Program dan Kelembagaan Pemberdayaan Masyarakat dan Pemerintahan Desa</v>
      </c>
      <c r="M11" s="1722"/>
      <c r="O11" s="244"/>
      <c r="P11" s="244"/>
      <c r="Q11" s="244"/>
      <c r="R11" s="244"/>
      <c r="S11" s="244"/>
    </row>
    <row r="12" spans="1:21" s="185" customFormat="1" ht="15">
      <c r="A12" s="286"/>
      <c r="B12" s="287"/>
      <c r="C12" s="1712" t="s">
        <v>516</v>
      </c>
      <c r="D12" s="1712"/>
      <c r="E12" s="1712"/>
      <c r="F12" s="1712"/>
      <c r="G12" s="1712"/>
      <c r="H12" s="1712"/>
      <c r="I12" s="1712"/>
      <c r="J12" s="1712"/>
      <c r="K12" s="1712"/>
      <c r="L12" s="1712"/>
      <c r="M12" s="285"/>
      <c r="O12" s="244"/>
      <c r="P12" s="244"/>
      <c r="Q12" s="244"/>
      <c r="R12" s="244"/>
      <c r="S12" s="244"/>
    </row>
    <row r="13" spans="1:21" ht="15.75" customHeight="1">
      <c r="A13" s="186" t="s">
        <v>192</v>
      </c>
      <c r="B13" s="186" t="s">
        <v>193</v>
      </c>
      <c r="C13" s="186" t="s">
        <v>250</v>
      </c>
      <c r="D13" s="186" t="s">
        <v>194</v>
      </c>
      <c r="E13" s="186">
        <v>5</v>
      </c>
      <c r="F13" s="187">
        <v>6</v>
      </c>
      <c r="G13" s="186">
        <v>7</v>
      </c>
      <c r="H13" s="186">
        <v>8</v>
      </c>
      <c r="I13" s="186">
        <v>9</v>
      </c>
      <c r="J13" s="242">
        <v>10</v>
      </c>
      <c r="K13" s="242">
        <v>11</v>
      </c>
      <c r="L13" s="242">
        <v>12</v>
      </c>
      <c r="M13" s="189">
        <v>13</v>
      </c>
      <c r="O13" s="190"/>
      <c r="P13" s="190"/>
      <c r="Q13" s="190"/>
      <c r="R13" s="190"/>
      <c r="S13" s="190"/>
    </row>
    <row r="14" spans="1:21" ht="17.25" customHeight="1">
      <c r="A14" s="191">
        <v>1</v>
      </c>
      <c r="B14" s="192" t="s">
        <v>251</v>
      </c>
      <c r="C14" s="66">
        <f>'Rekap Panjang Per Prog Per Prov'!Y13</f>
        <v>72450000</v>
      </c>
      <c r="D14" s="30">
        <f>'Rekap Panjang Per Prog Per Prov'!AA13</f>
        <v>92160000</v>
      </c>
      <c r="E14" s="30">
        <f>'Rekap Panjang Per Prog Per Prov'!Z13</f>
        <v>0</v>
      </c>
      <c r="F14" s="65">
        <f>'Rekap Panjang Per Prog Per Prov'!V13</f>
        <v>200839000</v>
      </c>
      <c r="G14" s="67">
        <f>'Rekap Panjang Per Prog Per Prov'!AB13</f>
        <v>0</v>
      </c>
      <c r="H14" s="30">
        <f>'Rekap Panjang Per Prog Per Prov'!AD13</f>
        <v>150000000</v>
      </c>
      <c r="I14" s="30">
        <f>'Rekap Panjang Per Prog Per Prov'!AC13</f>
        <v>104730000</v>
      </c>
      <c r="J14" s="30">
        <f>'Rekap Panjang Per Prog Per Prov'!X13</f>
        <v>78706104000</v>
      </c>
      <c r="K14" s="30">
        <f>'Rekap Panjang Per Prog Per Prov'!W13</f>
        <v>220850000</v>
      </c>
      <c r="L14" s="64">
        <f>'Rekap Panjang Per Prog Per Prov'!U13</f>
        <v>159040000</v>
      </c>
      <c r="M14" s="193">
        <f>SUM(C14:L14)</f>
        <v>79706173000</v>
      </c>
      <c r="N14" s="194"/>
      <c r="O14" s="195"/>
      <c r="P14" s="196"/>
      <c r="Q14" s="196"/>
      <c r="R14" s="196"/>
      <c r="S14" s="196"/>
      <c r="T14" s="197"/>
      <c r="U14" s="197"/>
    </row>
    <row r="15" spans="1:21" ht="17.25" customHeight="1">
      <c r="A15" s="191">
        <v>2</v>
      </c>
      <c r="B15" s="192" t="s">
        <v>14</v>
      </c>
      <c r="C15" s="66">
        <f>'Rekap Panjang Per Prog Per Prov'!Y19</f>
        <v>86360000</v>
      </c>
      <c r="D15" s="30">
        <f>'Rekap Panjang Per Prog Per Prov'!AA19</f>
        <v>108160000</v>
      </c>
      <c r="E15" s="30">
        <f>'Rekap Panjang Per Prog Per Prov'!Z19</f>
        <v>0</v>
      </c>
      <c r="F15" s="65">
        <f>'Rekap Panjang Per Prog Per Prov'!V19</f>
        <v>187271000</v>
      </c>
      <c r="G15" s="67">
        <f>'Rekap Panjang Per Prog Per Prov'!AB19</f>
        <v>0</v>
      </c>
      <c r="H15" s="30">
        <f>'Rekap Panjang Per Prog Per Prov'!AD19</f>
        <v>150000000</v>
      </c>
      <c r="I15" s="30">
        <f>'Rekap Panjang Per Prog Per Prov'!AC19</f>
        <v>51200000</v>
      </c>
      <c r="J15" s="30">
        <f>'Rekap Panjang Per Prog Per Prov'!X19</f>
        <v>50330485000</v>
      </c>
      <c r="K15" s="30">
        <f>'Rekap Panjang Per Prog Per Prov'!W19</f>
        <v>944413000</v>
      </c>
      <c r="L15" s="64">
        <f>'Rekap Panjang Per Prog Per Prov'!U19</f>
        <v>1152170000</v>
      </c>
      <c r="M15" s="193">
        <f t="shared" ref="M15:M46" si="0">SUM(C15:L15)</f>
        <v>53010059000</v>
      </c>
      <c r="N15" s="194"/>
      <c r="O15" s="195"/>
      <c r="P15" s="196"/>
      <c r="Q15" s="196"/>
      <c r="R15" s="196"/>
      <c r="S15" s="196"/>
      <c r="T15" s="197"/>
      <c r="U15" s="197"/>
    </row>
    <row r="16" spans="1:21" ht="17.25" customHeight="1">
      <c r="A16" s="191">
        <v>3</v>
      </c>
      <c r="B16" s="192" t="s">
        <v>252</v>
      </c>
      <c r="C16" s="66">
        <f>'Rekap Panjang Per Prog Per Prov'!Y24</f>
        <v>101550000</v>
      </c>
      <c r="D16" s="30">
        <f>'Rekap Panjang Per Prog Per Prov'!AA24</f>
        <v>81630000</v>
      </c>
      <c r="E16" s="30">
        <f>'Rekap Panjang Per Prog Per Prov'!Z24</f>
        <v>0</v>
      </c>
      <c r="F16" s="65">
        <f>'Rekap Panjang Per Prog Per Prov'!V24</f>
        <v>163726000</v>
      </c>
      <c r="G16" s="67">
        <f>'Rekap Panjang Per Prog Per Prov'!AB24</f>
        <v>0</v>
      </c>
      <c r="H16" s="30">
        <f>'Rekap Panjang Per Prog Per Prov'!AD24</f>
        <v>150000000</v>
      </c>
      <c r="I16" s="30">
        <f>'Rekap Panjang Per Prog Per Prov'!AC24</f>
        <v>89130000</v>
      </c>
      <c r="J16" s="30">
        <f>'Rekap Panjang Per Prog Per Prov'!X24</f>
        <v>23930905000</v>
      </c>
      <c r="K16" s="30">
        <f>'Rekap Panjang Per Prog Per Prov'!W24</f>
        <v>538950000</v>
      </c>
      <c r="L16" s="64">
        <f>'Rekap Panjang Per Prog Per Prov'!U24</f>
        <v>153630000</v>
      </c>
      <c r="M16" s="193">
        <f t="shared" si="0"/>
        <v>25209521000</v>
      </c>
      <c r="N16" s="194"/>
      <c r="O16" s="195"/>
      <c r="P16" s="196"/>
      <c r="Q16" s="196"/>
      <c r="R16" s="196"/>
      <c r="S16" s="196"/>
      <c r="T16" s="197"/>
      <c r="U16" s="197"/>
    </row>
    <row r="17" spans="1:21" ht="17.25" customHeight="1">
      <c r="A17" s="191">
        <v>4</v>
      </c>
      <c r="B17" s="192" t="s">
        <v>16</v>
      </c>
      <c r="C17" s="66">
        <f>'Rekap Panjang Per Prog Per Prov'!Y30</f>
        <v>83380000</v>
      </c>
      <c r="D17" s="30">
        <f>'Rekap Panjang Per Prog Per Prov'!AA30</f>
        <v>68315000</v>
      </c>
      <c r="E17" s="30">
        <f>'Rekap Panjang Per Prog Per Prov'!Z30</f>
        <v>0</v>
      </c>
      <c r="F17" s="65">
        <f>'Rekap Panjang Per Prog Per Prov'!V30</f>
        <v>176547000</v>
      </c>
      <c r="G17" s="68">
        <f>'Rekap Panjang Per Prog Per Prov'!AB30</f>
        <v>0</v>
      </c>
      <c r="H17" s="30">
        <f>'Rekap Panjang Per Prog Per Prov'!AD30</f>
        <v>150000000</v>
      </c>
      <c r="I17" s="30">
        <f>'Rekap Panjang Per Prog Per Prov'!AC30</f>
        <v>94430000</v>
      </c>
      <c r="J17" s="30">
        <f>'Rekap Panjang Per Prog Per Prov'!X30</f>
        <v>14849109000</v>
      </c>
      <c r="K17" s="30">
        <f>'Rekap Panjang Per Prog Per Prov'!W30</f>
        <v>404531000</v>
      </c>
      <c r="L17" s="64">
        <f>'Rekap Panjang Per Prog Per Prov'!U30</f>
        <v>153910000</v>
      </c>
      <c r="M17" s="193">
        <f t="shared" si="0"/>
        <v>15980222000</v>
      </c>
      <c r="N17" s="194"/>
      <c r="O17" s="195"/>
      <c r="P17" s="196"/>
      <c r="Q17" s="196"/>
      <c r="R17" s="196"/>
      <c r="S17" s="196"/>
      <c r="T17" s="197"/>
      <c r="U17" s="197"/>
    </row>
    <row r="18" spans="1:21" ht="17.25" customHeight="1">
      <c r="A18" s="191">
        <v>5</v>
      </c>
      <c r="B18" s="192" t="s">
        <v>17</v>
      </c>
      <c r="C18" s="66">
        <f>'Rekap Panjang Per Prog Per Prov'!Y31</f>
        <v>85830000</v>
      </c>
      <c r="D18" s="30">
        <f>'Rekap Panjang Per Prog Per Prov'!AA31</f>
        <v>60500000</v>
      </c>
      <c r="E18" s="30">
        <f>'Rekap Panjang Per Prog Per Prov'!Z31</f>
        <v>0</v>
      </c>
      <c r="F18" s="65">
        <f>'Rekap Panjang Per Prog Per Prov'!V31</f>
        <v>173964000</v>
      </c>
      <c r="G18" s="68">
        <f>'Rekap Panjang Per Prog Per Prov'!AB31</f>
        <v>508200000</v>
      </c>
      <c r="H18" s="30">
        <f>'Rekap Panjang Per Prog Per Prov'!AD31</f>
        <v>150000000</v>
      </c>
      <c r="I18" s="30">
        <f>'Rekap Panjang Per Prog Per Prov'!AC31</f>
        <v>95715000</v>
      </c>
      <c r="J18" s="30">
        <f>'Rekap Panjang Per Prog Per Prov'!X31</f>
        <v>11626508000</v>
      </c>
      <c r="K18" s="30">
        <f>'Rekap Panjang Per Prog Per Prov'!W31</f>
        <v>762916000</v>
      </c>
      <c r="L18" s="64">
        <f>'Rekap Panjang Per Prog Per Prov'!U31</f>
        <v>153890000</v>
      </c>
      <c r="M18" s="193">
        <f t="shared" si="0"/>
        <v>13617523000</v>
      </c>
      <c r="N18" s="194"/>
      <c r="O18" s="195"/>
      <c r="P18" s="196"/>
      <c r="Q18" s="196"/>
      <c r="R18" s="196"/>
      <c r="S18" s="196"/>
      <c r="T18" s="197"/>
      <c r="U18" s="197"/>
    </row>
    <row r="19" spans="1:21" ht="17.25" customHeight="1">
      <c r="A19" s="191">
        <v>6</v>
      </c>
      <c r="B19" s="192" t="s">
        <v>18</v>
      </c>
      <c r="C19" s="66">
        <f>'Rekap Panjang Per Prog Per Prov'!Y36</f>
        <v>83480000</v>
      </c>
      <c r="D19" s="30">
        <f>'Rekap Panjang Per Prog Per Prov'!AA36</f>
        <v>66318000</v>
      </c>
      <c r="E19" s="30">
        <f>'Rekap Panjang Per Prog Per Prov'!Z36</f>
        <v>0</v>
      </c>
      <c r="F19" s="65">
        <f>'Rekap Panjang Per Prog Per Prov'!V36</f>
        <v>175905000</v>
      </c>
      <c r="G19" s="67">
        <f>'Rekap Panjang Per Prog Per Prov'!AB36</f>
        <v>0</v>
      </c>
      <c r="H19" s="30">
        <f>'Rekap Panjang Per Prog Per Prov'!AD36</f>
        <v>150000000</v>
      </c>
      <c r="I19" s="30">
        <f>'Rekap Panjang Per Prog Per Prov'!AC36</f>
        <v>93040000</v>
      </c>
      <c r="J19" s="30">
        <f>'Rekap Panjang Per Prog Per Prov'!X36</f>
        <v>16643065000</v>
      </c>
      <c r="K19" s="30">
        <f>'Rekap Panjang Per Prog Per Prov'!W36</f>
        <v>683203000</v>
      </c>
      <c r="L19" s="64">
        <f>'Rekap Panjang Per Prog Per Prov'!U36</f>
        <v>154690000</v>
      </c>
      <c r="M19" s="193">
        <f t="shared" si="0"/>
        <v>18049701000</v>
      </c>
      <c r="N19" s="194"/>
      <c r="O19" s="195"/>
      <c r="P19" s="196"/>
      <c r="Q19" s="196"/>
      <c r="R19" s="196"/>
      <c r="S19" s="196"/>
      <c r="T19" s="197"/>
      <c r="U19" s="197"/>
    </row>
    <row r="20" spans="1:21" ht="17.25" customHeight="1">
      <c r="A20" s="191">
        <v>7</v>
      </c>
      <c r="B20" s="192" t="s">
        <v>19</v>
      </c>
      <c r="C20" s="66">
        <f>'Rekap Panjang Per Prog Per Prov'!Y37</f>
        <v>90750000</v>
      </c>
      <c r="D20" s="30">
        <f>'Rekap Panjang Per Prog Per Prov'!AA37</f>
        <v>70600000</v>
      </c>
      <c r="E20" s="30">
        <f>'Rekap Panjang Per Prog Per Prov'!Z37</f>
        <v>0</v>
      </c>
      <c r="F20" s="65">
        <f>'Rekap Panjang Per Prog Per Prov'!V37</f>
        <v>163947000</v>
      </c>
      <c r="G20" s="67">
        <f>'Rekap Panjang Per Prog Per Prov'!AB37</f>
        <v>0</v>
      </c>
      <c r="H20" s="30">
        <f>'Rekap Panjang Per Prog Per Prov'!AD37</f>
        <v>150000000</v>
      </c>
      <c r="I20" s="30">
        <f>'Rekap Panjang Per Prog Per Prov'!AC37</f>
        <v>51200000</v>
      </c>
      <c r="J20" s="30">
        <f>'Rekap Panjang Per Prog Per Prov'!X37</f>
        <v>20574452000</v>
      </c>
      <c r="K20" s="30">
        <f>'Rekap Panjang Per Prog Per Prov'!W37</f>
        <v>1008039000</v>
      </c>
      <c r="L20" s="64">
        <f>'Rekap Panjang Per Prog Per Prov'!U37</f>
        <v>155070000</v>
      </c>
      <c r="M20" s="193">
        <f t="shared" si="0"/>
        <v>22264058000</v>
      </c>
      <c r="N20" s="194"/>
      <c r="O20" s="195"/>
      <c r="P20" s="196"/>
      <c r="Q20" s="196"/>
      <c r="R20" s="196"/>
      <c r="S20" s="196"/>
      <c r="T20" s="197"/>
      <c r="U20" s="197"/>
    </row>
    <row r="21" spans="1:21" ht="17.25" customHeight="1">
      <c r="A21" s="191">
        <v>8</v>
      </c>
      <c r="B21" s="192" t="s">
        <v>20</v>
      </c>
      <c r="C21" s="66">
        <f>'Rekap Panjang Per Prog Per Prov'!Y38</f>
        <v>69540000</v>
      </c>
      <c r="D21" s="30">
        <f>'Rekap Panjang Per Prog Per Prov'!AA38</f>
        <v>60700000</v>
      </c>
      <c r="E21" s="30">
        <f>'Rekap Panjang Per Prog Per Prov'!Z38</f>
        <v>0</v>
      </c>
      <c r="F21" s="65">
        <f>'Rekap Panjang Per Prog Per Prov'!V38</f>
        <v>165737000</v>
      </c>
      <c r="G21" s="67">
        <f>'Rekap Panjang Per Prog Per Prov'!AB38</f>
        <v>0</v>
      </c>
      <c r="H21" s="30">
        <f>'Rekap Panjang Per Prog Per Prov'!AD38</f>
        <v>150000000</v>
      </c>
      <c r="I21" s="30">
        <f>'Rekap Panjang Per Prog Per Prov'!AC38</f>
        <v>51200000</v>
      </c>
      <c r="J21" s="30">
        <f>'Rekap Panjang Per Prog Per Prov'!X38</f>
        <v>4948383000</v>
      </c>
      <c r="K21" s="30">
        <f>'Rekap Panjang Per Prog Per Prov'!W38</f>
        <v>235850000</v>
      </c>
      <c r="L21" s="64">
        <f>'Rekap Panjang Per Prog Per Prov'!U38</f>
        <v>155290000</v>
      </c>
      <c r="M21" s="193">
        <f t="shared" si="0"/>
        <v>5836700000</v>
      </c>
      <c r="N21" s="194"/>
      <c r="O21" s="195"/>
      <c r="P21" s="196"/>
      <c r="Q21" s="196"/>
      <c r="R21" s="196"/>
      <c r="S21" s="196"/>
      <c r="T21" s="197"/>
      <c r="U21" s="197"/>
    </row>
    <row r="22" spans="1:21" ht="17.25" customHeight="1">
      <c r="A22" s="191">
        <v>9</v>
      </c>
      <c r="B22" s="192" t="s">
        <v>21</v>
      </c>
      <c r="C22" s="66">
        <f>'Rekap Panjang Per Prog Per Prov'!Y39</f>
        <v>83240000</v>
      </c>
      <c r="D22" s="30">
        <f>'Rekap Panjang Per Prog Per Prov'!AA39</f>
        <v>63086000</v>
      </c>
      <c r="E22" s="30">
        <f>'Rekap Panjang Per Prog Per Prov'!Z39</f>
        <v>0</v>
      </c>
      <c r="F22" s="65">
        <f>'Rekap Panjang Per Prog Per Prov'!V39</f>
        <v>213237000</v>
      </c>
      <c r="G22" s="67">
        <f>'Rekap Panjang Per Prog Per Prov'!AB39</f>
        <v>440060000</v>
      </c>
      <c r="H22" s="30">
        <f>'Rekap Panjang Per Prog Per Prov'!AD39</f>
        <v>150000000</v>
      </c>
      <c r="I22" s="30">
        <f>'Rekap Panjang Per Prog Per Prov'!AC39</f>
        <v>51200000</v>
      </c>
      <c r="J22" s="30">
        <f>'Rekap Panjang Per Prog Per Prov'!X39</f>
        <v>16030476000</v>
      </c>
      <c r="K22" s="30">
        <f>'Rekap Panjang Per Prog Per Prov'!W39</f>
        <v>264743000</v>
      </c>
      <c r="L22" s="64">
        <f>'Rekap Panjang Per Prog Per Prov'!U39</f>
        <v>154250000</v>
      </c>
      <c r="M22" s="193">
        <f t="shared" si="0"/>
        <v>17450292000</v>
      </c>
      <c r="N22" s="194"/>
      <c r="O22" s="195"/>
      <c r="P22" s="196"/>
      <c r="Q22" s="196"/>
      <c r="R22" s="196"/>
      <c r="S22" s="196"/>
      <c r="T22" s="197"/>
      <c r="U22" s="197"/>
    </row>
    <row r="23" spans="1:21" ht="17.25" customHeight="1">
      <c r="A23" s="191">
        <v>10</v>
      </c>
      <c r="B23" s="192" t="s">
        <v>22</v>
      </c>
      <c r="C23" s="66">
        <f>'Rekap Panjang Per Prog Per Prov'!Y43</f>
        <v>93190000</v>
      </c>
      <c r="D23" s="30">
        <f>'Rekap Panjang Per Prog Per Prov'!AA43</f>
        <v>72075000</v>
      </c>
      <c r="E23" s="30">
        <f>'Rekap Panjang Per Prog Per Prov'!Z43</f>
        <v>0</v>
      </c>
      <c r="F23" s="65">
        <f>'Rekap Panjang Per Prog Per Prov'!V43</f>
        <v>184606000</v>
      </c>
      <c r="G23" s="68">
        <f>'Rekap Panjang Per Prog Per Prov'!AB43</f>
        <v>0</v>
      </c>
      <c r="H23" s="30">
        <f>'Rekap Panjang Per Prog Per Prov'!AD43</f>
        <v>150000000</v>
      </c>
      <c r="I23" s="30">
        <f>'Rekap Panjang Per Prog Per Prov'!AC43</f>
        <v>100990000</v>
      </c>
      <c r="J23" s="30">
        <f>'Rekap Panjang Per Prog Per Prov'!X43</f>
        <v>23034576000</v>
      </c>
      <c r="K23" s="30">
        <f>'Rekap Panjang Per Prog Per Prov'!W43</f>
        <v>570350000</v>
      </c>
      <c r="L23" s="64">
        <f>'Rekap Panjang Per Prog Per Prov'!U43</f>
        <v>156190000</v>
      </c>
      <c r="M23" s="193">
        <f t="shared" si="0"/>
        <v>24361977000</v>
      </c>
      <c r="N23" s="194"/>
      <c r="O23" s="195"/>
      <c r="P23" s="196"/>
      <c r="Q23" s="196"/>
      <c r="R23" s="196"/>
      <c r="S23" s="196"/>
      <c r="T23" s="197"/>
      <c r="U23" s="197"/>
    </row>
    <row r="24" spans="1:21" ht="17.25" customHeight="1">
      <c r="A24" s="191">
        <v>11</v>
      </c>
      <c r="B24" s="192" t="s">
        <v>23</v>
      </c>
      <c r="C24" s="66">
        <f>'Rekap Panjang Per Prog Per Prov'!Y45</f>
        <v>73230000</v>
      </c>
      <c r="D24" s="30">
        <f>'Rekap Panjang Per Prog Per Prov'!AA45</f>
        <v>61935000</v>
      </c>
      <c r="E24" s="30">
        <f>'Rekap Panjang Per Prog Per Prov'!Z43</f>
        <v>0</v>
      </c>
      <c r="F24" s="65">
        <f>'Rekap Panjang Per Prog Per Prov'!V45</f>
        <v>178275000</v>
      </c>
      <c r="G24" s="67">
        <f>'Rekap Panjang Per Prog Per Prov'!AB45</f>
        <v>0</v>
      </c>
      <c r="H24" s="30">
        <f>'Rekap Panjang Per Prog Per Prov'!AD45</f>
        <v>150000000</v>
      </c>
      <c r="I24" s="30">
        <f>'Rekap Panjang Per Prog Per Prov'!AC45</f>
        <v>90755000</v>
      </c>
      <c r="J24" s="30">
        <f>'Rekap Panjang Per Prog Per Prov'!X45</f>
        <v>16213374000</v>
      </c>
      <c r="K24" s="30">
        <f>'Rekap Panjang Per Prog Per Prov'!W45</f>
        <v>570784000</v>
      </c>
      <c r="L24" s="64">
        <f>'Rekap Panjang Per Prog Per Prov'!U45</f>
        <v>158310000</v>
      </c>
      <c r="M24" s="193">
        <f t="shared" si="0"/>
        <v>17496663000</v>
      </c>
      <c r="N24" s="194"/>
      <c r="O24" s="195"/>
      <c r="P24" s="196"/>
      <c r="Q24" s="196"/>
      <c r="R24" s="196"/>
      <c r="S24" s="196"/>
      <c r="T24" s="197"/>
      <c r="U24" s="197"/>
    </row>
    <row r="25" spans="1:21" ht="17.25" customHeight="1">
      <c r="A25" s="191">
        <v>12</v>
      </c>
      <c r="B25" s="192" t="s">
        <v>257</v>
      </c>
      <c r="C25" s="30">
        <f>'Rekap Panjang Per Prog Per Prov'!Y48</f>
        <v>0</v>
      </c>
      <c r="D25" s="30">
        <f>'Rekap Panjang Per Prog Per Prov'!AA48</f>
        <v>0</v>
      </c>
      <c r="E25" s="31">
        <f>'Rekap Panjang Per Prog Per Prov'!Z45</f>
        <v>0</v>
      </c>
      <c r="F25" s="30">
        <f>'Rekap Panjang Per Prog Per Prov'!V48</f>
        <v>0</v>
      </c>
      <c r="G25" s="68">
        <f>'Rekap Panjang Per Prog Per Prov'!AB48</f>
        <v>0</v>
      </c>
      <c r="H25" s="30">
        <f>'Rekap Panjang Per Prog Per Prov'!AD48</f>
        <v>0</v>
      </c>
      <c r="I25" s="30">
        <f>'Rekap Panjang Per Prog Per Prov'!AC48</f>
        <v>0</v>
      </c>
      <c r="J25" s="31">
        <f>'Rekap Panjang Per Prog Per Prov'!X48</f>
        <v>0</v>
      </c>
      <c r="K25" s="31">
        <f>'Rekap Panjang Per Prog Per Prov'!W48</f>
        <v>0</v>
      </c>
      <c r="L25" s="64">
        <f>'Rekap Panjang Per Prog Per Prov'!U48</f>
        <v>0</v>
      </c>
      <c r="M25" s="193">
        <f t="shared" si="0"/>
        <v>0</v>
      </c>
      <c r="N25" s="194"/>
      <c r="O25" s="195"/>
      <c r="P25" s="196"/>
      <c r="Q25" s="196"/>
      <c r="R25" s="196"/>
      <c r="S25" s="196"/>
      <c r="T25" s="197"/>
      <c r="U25" s="197"/>
    </row>
    <row r="26" spans="1:21" ht="17.25" customHeight="1">
      <c r="A26" s="191">
        <v>13</v>
      </c>
      <c r="B26" s="192" t="s">
        <v>25</v>
      </c>
      <c r="C26" s="66">
        <f>'Rekap Panjang Per Prog Per Prov'!Y49</f>
        <v>96120000</v>
      </c>
      <c r="D26" s="30">
        <f>'Rekap Panjang Per Prog Per Prov'!AA49</f>
        <v>107970000</v>
      </c>
      <c r="E26" s="30">
        <f>'Rekap Panjang Per Prog Per Prov'!Z49</f>
        <v>8201258000</v>
      </c>
      <c r="F26" s="30">
        <f>'Rekap Panjang Per Prog Per Prov'!V49</f>
        <v>185263000</v>
      </c>
      <c r="G26" s="68">
        <f>'Rekap Panjang Per Prog Per Prov'!AB49</f>
        <v>757040000</v>
      </c>
      <c r="H26" s="30">
        <f>'Rekap Panjang Per Prog Per Prov'!AD49</f>
        <v>150000000</v>
      </c>
      <c r="I26" s="30">
        <f>'Rekap Panjang Per Prog Per Prov'!AC49</f>
        <v>46800000</v>
      </c>
      <c r="J26" s="30">
        <f>'Rekap Panjang Per Prog Per Prov'!X49</f>
        <v>61706854000</v>
      </c>
      <c r="K26" s="30">
        <f>'Rekap Panjang Per Prog Per Prov'!W49</f>
        <v>2380693000</v>
      </c>
      <c r="L26" s="64">
        <f>'Rekap Panjang Per Prog Per Prov'!U49</f>
        <v>160000000</v>
      </c>
      <c r="M26" s="193">
        <f t="shared" si="0"/>
        <v>73791998000</v>
      </c>
      <c r="N26" s="194"/>
      <c r="O26" s="195"/>
      <c r="P26" s="196"/>
      <c r="Q26" s="196"/>
      <c r="R26" s="196"/>
      <c r="S26" s="196"/>
      <c r="T26" s="197"/>
      <c r="U26" s="197"/>
    </row>
    <row r="27" spans="1:21" ht="17.25" customHeight="1">
      <c r="A27" s="191">
        <v>14</v>
      </c>
      <c r="B27" s="192" t="s">
        <v>253</v>
      </c>
      <c r="C27" s="66">
        <f>'Rekap Panjang Per Prog Per Prov'!Y59</f>
        <v>87250000</v>
      </c>
      <c r="D27" s="30">
        <f>'Rekap Panjang Per Prog Per Prov'!AA59</f>
        <v>119700000</v>
      </c>
      <c r="E27" s="30">
        <f>'Rekap Panjang Per Prog Per Prov'!Z59</f>
        <v>0</v>
      </c>
      <c r="F27" s="30">
        <f>'Rekap Panjang Per Prog Per Prov'!V59</f>
        <v>170459000</v>
      </c>
      <c r="G27" s="68">
        <f>'Rekap Panjang Per Prog Per Prov'!AB59</f>
        <v>0</v>
      </c>
      <c r="H27" s="30">
        <f>'Rekap Panjang Per Prog Per Prov'!AD59</f>
        <v>150000000</v>
      </c>
      <c r="I27" s="30">
        <f>'Rekap Panjang Per Prog Per Prov'!AC59</f>
        <v>92810000</v>
      </c>
      <c r="J27" s="30">
        <f>'Rekap Panjang Per Prog Per Prov'!X59</f>
        <v>58439895000</v>
      </c>
      <c r="K27" s="30">
        <f>'Rekap Panjang Per Prog Per Prov'!W59</f>
        <v>1600219000</v>
      </c>
      <c r="L27" s="64">
        <f>'Rekap Panjang Per Prog Per Prov'!U59</f>
        <v>155070000</v>
      </c>
      <c r="M27" s="193">
        <f t="shared" si="0"/>
        <v>60815403000</v>
      </c>
      <c r="N27" s="194"/>
      <c r="O27" s="195"/>
      <c r="P27" s="196"/>
      <c r="Q27" s="196"/>
      <c r="R27" s="196"/>
      <c r="S27" s="196"/>
      <c r="T27" s="197"/>
      <c r="U27" s="197"/>
    </row>
    <row r="28" spans="1:21" ht="17.25" customHeight="1">
      <c r="A28" s="191">
        <v>15</v>
      </c>
      <c r="B28" s="192" t="s">
        <v>254</v>
      </c>
      <c r="C28" s="71">
        <f>'Rekap Panjang Per Prog Per Prov'!Y71</f>
        <v>70010000</v>
      </c>
      <c r="D28" s="43">
        <f>'Rekap Panjang Per Prog Per Prov'!AA71</f>
        <v>60000000</v>
      </c>
      <c r="E28" s="43">
        <f>'Rekap Panjang Per Prog Per Prov'!Z71</f>
        <v>0</v>
      </c>
      <c r="F28" s="43">
        <f>'Rekap Panjang Per Prog Per Prov'!V71</f>
        <v>190843000</v>
      </c>
      <c r="G28" s="72">
        <f>'Rekap Panjang Per Prog Per Prov'!AB71</f>
        <v>384510000</v>
      </c>
      <c r="H28" s="43">
        <f>'Rekap Panjang Per Prog Per Prov'!AD71</f>
        <v>150000000</v>
      </c>
      <c r="I28" s="43">
        <f>'Rekap Panjang Per Prog Per Prov'!AC71</f>
        <v>92645000</v>
      </c>
      <c r="J28" s="43">
        <f>'Rekap Panjang Per Prog Per Prov'!X71</f>
        <v>7169009000</v>
      </c>
      <c r="K28" s="43">
        <f>'Rekap Panjang Per Prog Per Prov'!W71</f>
        <v>596675000</v>
      </c>
      <c r="L28" s="70">
        <f>'Rekap Panjang Per Prog Per Prov'!U71</f>
        <v>154910000</v>
      </c>
      <c r="M28" s="193">
        <f t="shared" si="0"/>
        <v>8868602000</v>
      </c>
      <c r="N28" s="194"/>
      <c r="O28" s="195"/>
      <c r="P28" s="196"/>
      <c r="Q28" s="196"/>
      <c r="R28" s="196"/>
      <c r="S28" s="196"/>
      <c r="T28" s="197"/>
      <c r="U28" s="197"/>
    </row>
    <row r="29" spans="1:21" ht="17.25" customHeight="1">
      <c r="A29" s="191">
        <v>16</v>
      </c>
      <c r="B29" s="192" t="s">
        <v>28</v>
      </c>
      <c r="C29" s="66">
        <f>'Rekap Panjang Per Prog Per Prov'!Y76</f>
        <v>86320000</v>
      </c>
      <c r="D29" s="30">
        <f>'Rekap Panjang Per Prog Per Prov'!AA76</f>
        <v>126470000</v>
      </c>
      <c r="E29" s="30">
        <f>'Rekap Panjang Per Prog Per Prov'!Z76</f>
        <v>5229344000</v>
      </c>
      <c r="F29" s="30">
        <f>'Rekap Panjang Per Prog Per Prov'!V76</f>
        <v>0</v>
      </c>
      <c r="G29" s="68">
        <f>'Rekap Panjang Per Prog Per Prov'!AB76</f>
        <v>873325000</v>
      </c>
      <c r="H29" s="30">
        <f>'Rekap Panjang Per Prog Per Prov'!AD76</f>
        <v>150000000</v>
      </c>
      <c r="I29" s="30">
        <f>'Rekap Panjang Per Prog Per Prov'!AC76</f>
        <v>96320000</v>
      </c>
      <c r="J29" s="30">
        <f>'Rekap Panjang Per Prog Per Prov'!X76</f>
        <v>68522070000</v>
      </c>
      <c r="K29" s="30">
        <f>'Rekap Panjang Per Prog Per Prov'!W76</f>
        <v>1097146000</v>
      </c>
      <c r="L29" s="64">
        <f>'Rekap Panjang Per Prog Per Prov'!U76</f>
        <v>157010000</v>
      </c>
      <c r="M29" s="193">
        <f t="shared" si="0"/>
        <v>76338005000</v>
      </c>
      <c r="N29" s="194"/>
      <c r="O29" s="195"/>
      <c r="P29" s="196"/>
      <c r="Q29" s="196"/>
      <c r="R29" s="196"/>
      <c r="S29" s="196"/>
      <c r="T29" s="197"/>
      <c r="U29" s="197"/>
    </row>
    <row r="30" spans="1:21" ht="17.25" customHeight="1">
      <c r="A30" s="191">
        <v>17</v>
      </c>
      <c r="B30" s="192" t="s">
        <v>29</v>
      </c>
      <c r="C30" s="66">
        <f>'Rekap Panjang Per Prog Per Prov'!Y89</f>
        <v>83970000</v>
      </c>
      <c r="D30" s="30">
        <f>'Rekap Panjang Per Prog Per Prov'!AA89</f>
        <v>75000000</v>
      </c>
      <c r="E30" s="30">
        <f>'Rekap Panjang Per Prog Per Prov'!Z89</f>
        <v>0</v>
      </c>
      <c r="F30" s="65">
        <f>'Rekap Panjang Per Prog Per Prov'!V89</f>
        <v>276715000</v>
      </c>
      <c r="G30" s="67">
        <f>'Rekap Panjang Per Prog Per Prov'!AB89</f>
        <v>0</v>
      </c>
      <c r="H30" s="30">
        <f>'Rekap Panjang Per Prog Per Prov'!AD89</f>
        <v>150000000</v>
      </c>
      <c r="I30" s="30">
        <f>'Rekap Panjang Per Prog Per Prov'!AC89</f>
        <v>46800000</v>
      </c>
      <c r="J30" s="30">
        <f>'Rekap Panjang Per Prog Per Prov'!X89</f>
        <v>10983349000</v>
      </c>
      <c r="K30" s="30">
        <f>'Rekap Panjang Per Prog Per Prov'!W89</f>
        <v>785744000</v>
      </c>
      <c r="L30" s="64">
        <f>'Rekap Panjang Per Prog Per Prov'!U89</f>
        <v>153050000</v>
      </c>
      <c r="M30" s="193">
        <f t="shared" si="0"/>
        <v>12554628000</v>
      </c>
      <c r="N30" s="194"/>
      <c r="O30" s="195"/>
      <c r="P30" s="196"/>
      <c r="Q30" s="196"/>
      <c r="R30" s="196"/>
      <c r="S30" s="196"/>
      <c r="T30" s="197"/>
      <c r="U30" s="197"/>
    </row>
    <row r="31" spans="1:21" ht="17.25" customHeight="1">
      <c r="A31" s="191">
        <v>18</v>
      </c>
      <c r="B31" s="192" t="s">
        <v>30</v>
      </c>
      <c r="C31" s="66">
        <f>'Rekap Panjang Per Prog Per Prov'!Y92</f>
        <v>86680000</v>
      </c>
      <c r="D31" s="30">
        <f>'Rekap Panjang Per Prog Per Prov'!AA92</f>
        <v>69675000</v>
      </c>
      <c r="E31" s="30">
        <f>'Rekap Panjang Per Prog Per Prov'!Z92</f>
        <v>0</v>
      </c>
      <c r="F31" s="65">
        <f>'Rekap Panjang Per Prog Per Prov'!V92</f>
        <v>171647000</v>
      </c>
      <c r="G31" s="67">
        <f>'Rekap Panjang Per Prog Per Prov'!AB92</f>
        <v>0</v>
      </c>
      <c r="H31" s="30">
        <f>'Rekap Panjang Per Prog Per Prov'!AD92</f>
        <v>150000000</v>
      </c>
      <c r="I31" s="30">
        <f>'Rekap Panjang Per Prog Per Prov'!AC92</f>
        <v>90390000</v>
      </c>
      <c r="J31" s="30">
        <f>'Rekap Panjang Per Prog Per Prov'!X92</f>
        <v>27649064000</v>
      </c>
      <c r="K31" s="30">
        <f>'Rekap Panjang Per Prog Per Prov'!W92</f>
        <v>460595000</v>
      </c>
      <c r="L31" s="64">
        <f>'Rekap Panjang Per Prog Per Prov'!U92</f>
        <v>153950000</v>
      </c>
      <c r="M31" s="193">
        <f t="shared" si="0"/>
        <v>28832001000</v>
      </c>
      <c r="N31" s="194"/>
      <c r="O31" s="195"/>
      <c r="P31" s="196"/>
      <c r="Q31" s="196"/>
      <c r="R31" s="196"/>
      <c r="S31" s="196"/>
      <c r="T31" s="197"/>
      <c r="U31" s="197"/>
    </row>
    <row r="32" spans="1:21" ht="17.25" customHeight="1">
      <c r="A32" s="191">
        <v>19</v>
      </c>
      <c r="B32" s="192" t="s">
        <v>31</v>
      </c>
      <c r="C32" s="66">
        <f>'Rekap Panjang Per Prog Per Prov'!Y100</f>
        <v>79860000</v>
      </c>
      <c r="D32" s="30">
        <f>'Rekap Panjang Per Prog Per Prov'!AA100</f>
        <v>72079000</v>
      </c>
      <c r="E32" s="30">
        <f>'Rekap Panjang Per Prog Per Prov'!Z100</f>
        <v>0</v>
      </c>
      <c r="F32" s="65">
        <f>'Rekap Panjang Per Prog Per Prov'!V100</f>
        <v>186733000</v>
      </c>
      <c r="G32" s="67">
        <f>'Rekap Panjang Per Prog Per Prov'!AB100</f>
        <v>0</v>
      </c>
      <c r="H32" s="30">
        <f>'Rekap Panjang Per Prog Per Prov'!AD100</f>
        <v>150000000</v>
      </c>
      <c r="I32" s="30">
        <f>'Rekap Panjang Per Prog Per Prov'!AC100</f>
        <v>56200000</v>
      </c>
      <c r="J32" s="30">
        <f>'Rekap Panjang Per Prog Per Prov'!X100</f>
        <v>24727849000</v>
      </c>
      <c r="K32" s="30">
        <f>'Rekap Panjang Per Prog Per Prov'!W100</f>
        <v>352119000</v>
      </c>
      <c r="L32" s="64">
        <f>'Rekap Panjang Per Prog Per Prov'!U100</f>
        <v>153570000</v>
      </c>
      <c r="M32" s="193">
        <f t="shared" si="0"/>
        <v>25778410000</v>
      </c>
      <c r="N32" s="194"/>
      <c r="O32" s="195"/>
      <c r="P32" s="196"/>
      <c r="Q32" s="196"/>
      <c r="R32" s="196"/>
      <c r="S32" s="196"/>
      <c r="T32" s="197"/>
      <c r="U32" s="197"/>
    </row>
    <row r="33" spans="1:21" ht="17.25" customHeight="1">
      <c r="A33" s="191">
        <v>20</v>
      </c>
      <c r="B33" s="192" t="s">
        <v>32</v>
      </c>
      <c r="C33" s="66">
        <f>'Rekap Panjang Per Prog Per Prov'!Y101</f>
        <v>81180000</v>
      </c>
      <c r="D33" s="30">
        <f>'Rekap Panjang Per Prog Per Prov'!AA101</f>
        <v>70450000</v>
      </c>
      <c r="E33" s="30">
        <f>'Rekap Panjang Per Prog Per Prov'!Z101</f>
        <v>0</v>
      </c>
      <c r="F33" s="65">
        <f>'Rekap Panjang Per Prog Per Prov'!V101</f>
        <v>201975000</v>
      </c>
      <c r="G33" s="67">
        <f>'Rekap Panjang Per Prog Per Prov'!AB101</f>
        <v>451170000</v>
      </c>
      <c r="H33" s="30">
        <f>'Rekap Panjang Per Prog Per Prov'!AD101</f>
        <v>150000000</v>
      </c>
      <c r="I33" s="30">
        <f>'Rekap Panjang Per Prog Per Prov'!AC101</f>
        <v>98340000</v>
      </c>
      <c r="J33" s="30">
        <f>'Rekap Panjang Per Prog Per Prov'!X101</f>
        <v>23973654000</v>
      </c>
      <c r="K33" s="30">
        <f>'Rekap Panjang Per Prog Per Prov'!W101</f>
        <v>592746000</v>
      </c>
      <c r="L33" s="64">
        <f>'Rekap Panjang Per Prog Per Prov'!U101</f>
        <v>153690000</v>
      </c>
      <c r="M33" s="193">
        <f t="shared" si="0"/>
        <v>25773205000</v>
      </c>
      <c r="N33" s="194"/>
      <c r="O33" s="195"/>
      <c r="P33" s="196"/>
      <c r="Q33" s="196"/>
      <c r="R33" s="196"/>
      <c r="S33" s="196"/>
      <c r="T33" s="197"/>
      <c r="U33" s="197"/>
    </row>
    <row r="34" spans="1:21" ht="17.25" customHeight="1">
      <c r="A34" s="191">
        <v>21</v>
      </c>
      <c r="B34" s="192" t="s">
        <v>33</v>
      </c>
      <c r="C34" s="66">
        <f>'Rekap Panjang Per Prog Per Prov'!Y103</f>
        <v>78236000</v>
      </c>
      <c r="D34" s="30">
        <f>'Rekap Panjang Per Prog Per Prov'!AA103</f>
        <v>77930000</v>
      </c>
      <c r="E34" s="30">
        <f>'Rekap Panjang Per Prog Per Prov'!Z103</f>
        <v>0</v>
      </c>
      <c r="F34" s="65">
        <f>'Rekap Panjang Per Prog Per Prov'!V103</f>
        <v>211290000</v>
      </c>
      <c r="G34" s="67">
        <f>'Rekap Panjang Per Prog Per Prov'!AB103</f>
        <v>580270000</v>
      </c>
      <c r="H34" s="30">
        <f>'Rekap Panjang Per Prog Per Prov'!AD103</f>
        <v>150000000</v>
      </c>
      <c r="I34" s="30">
        <f>'Rekap Panjang Per Prog Per Prov'!AC103</f>
        <v>100230000</v>
      </c>
      <c r="J34" s="30">
        <f>'Rekap Panjang Per Prog Per Prov'!X103</f>
        <v>25655259000</v>
      </c>
      <c r="K34" s="30">
        <f>'Rekap Panjang Per Prog Per Prov'!W103</f>
        <v>507498000</v>
      </c>
      <c r="L34" s="64">
        <f>'Rekap Panjang Per Prog Per Prov'!U103</f>
        <v>152050000</v>
      </c>
      <c r="M34" s="193">
        <f t="shared" si="0"/>
        <v>27512763000</v>
      </c>
      <c r="N34" s="194"/>
      <c r="O34" s="195"/>
      <c r="P34" s="196"/>
      <c r="Q34" s="196"/>
      <c r="R34" s="196"/>
      <c r="S34" s="196"/>
      <c r="T34" s="197"/>
      <c r="U34" s="197"/>
    </row>
    <row r="35" spans="1:21" ht="17.25" customHeight="1">
      <c r="A35" s="191">
        <v>22</v>
      </c>
      <c r="B35" s="192" t="s">
        <v>34</v>
      </c>
      <c r="C35" s="66">
        <f>'Rekap Panjang Per Prog Per Prov'!Y106</f>
        <v>84910000</v>
      </c>
      <c r="D35" s="30">
        <f>'Rekap Panjang Per Prog Per Prov'!AA106</f>
        <v>81200000</v>
      </c>
      <c r="E35" s="30">
        <f>'Rekap Panjang Per Prog Per Prov'!Z106</f>
        <v>3056094000</v>
      </c>
      <c r="F35" s="30">
        <f>'Rekap Panjang Per Prog Per Prov'!V106</f>
        <v>181439000</v>
      </c>
      <c r="G35" s="68">
        <f>'Rekap Panjang Per Prog Per Prov'!AB106</f>
        <v>669990000</v>
      </c>
      <c r="H35" s="30">
        <f>'Rekap Panjang Per Prog Per Prov'!AD106</f>
        <v>150000000</v>
      </c>
      <c r="I35" s="30">
        <f>'Rekap Panjang Per Prog Per Prov'!AC106</f>
        <v>51200000</v>
      </c>
      <c r="J35" s="30">
        <f>'Rekap Panjang Per Prog Per Prov'!X106</f>
        <v>24445115000</v>
      </c>
      <c r="K35" s="30">
        <f>'Rekap Panjang Per Prog Per Prov'!W106</f>
        <v>461791000</v>
      </c>
      <c r="L35" s="64">
        <f>'Rekap Panjang Per Prog Per Prov'!U106</f>
        <v>149750000</v>
      </c>
      <c r="M35" s="193">
        <f t="shared" si="0"/>
        <v>29331489000</v>
      </c>
      <c r="N35" s="194"/>
      <c r="O35" s="195"/>
      <c r="P35" s="196"/>
      <c r="Q35" s="196"/>
      <c r="R35" s="196"/>
      <c r="S35" s="196"/>
      <c r="T35" s="197"/>
      <c r="U35" s="197"/>
    </row>
    <row r="36" spans="1:21" ht="17.25" customHeight="1">
      <c r="A36" s="191">
        <v>23</v>
      </c>
      <c r="B36" s="192" t="s">
        <v>35</v>
      </c>
      <c r="C36" s="66">
        <f>'Rekap Panjang Per Prog Per Prov'!Y113</f>
        <v>75092000</v>
      </c>
      <c r="D36" s="30">
        <f>'Rekap Panjang Per Prog Per Prov'!AA113</f>
        <v>59075000</v>
      </c>
      <c r="E36" s="30">
        <f>'Rekap Panjang Per Prog Per Prov'!Z113</f>
        <v>3076000000</v>
      </c>
      <c r="F36" s="30">
        <f>'Rekap Panjang Per Prog Per Prov'!V113</f>
        <v>229073000</v>
      </c>
      <c r="G36" s="68">
        <f>'Rekap Panjang Per Prog Per Prov'!AB113</f>
        <v>0</v>
      </c>
      <c r="H36" s="30">
        <f>'Rekap Panjang Per Prog Per Prov'!AD113</f>
        <v>150000000</v>
      </c>
      <c r="I36" s="30">
        <f>'Rekap Panjang Per Prog Per Prov'!AC113</f>
        <v>51200000</v>
      </c>
      <c r="J36" s="30">
        <f>'Rekap Panjang Per Prog Per Prov'!X113</f>
        <v>11333395000</v>
      </c>
      <c r="K36" s="30">
        <f>'Rekap Panjang Per Prog Per Prov'!W113</f>
        <v>461905000</v>
      </c>
      <c r="L36" s="64">
        <f>'Rekap Panjang Per Prog Per Prov'!U113</f>
        <v>150270000</v>
      </c>
      <c r="M36" s="193">
        <f t="shared" si="0"/>
        <v>15586010000</v>
      </c>
      <c r="N36" s="194"/>
      <c r="O36" s="195"/>
      <c r="P36" s="196"/>
      <c r="Q36" s="196"/>
      <c r="R36" s="196"/>
      <c r="S36" s="196"/>
      <c r="T36" s="197"/>
      <c r="U36" s="197"/>
    </row>
    <row r="37" spans="1:21" ht="17.25" customHeight="1">
      <c r="A37" s="191">
        <v>24</v>
      </c>
      <c r="B37" s="192" t="s">
        <v>36</v>
      </c>
      <c r="C37" s="66">
        <f>'Rekap Panjang Per Prog Per Prov'!Y118</f>
        <v>81450000</v>
      </c>
      <c r="D37" s="30">
        <f>'Rekap Panjang Per Prog Per Prov'!AA118</f>
        <v>72996000</v>
      </c>
      <c r="E37" s="30">
        <f>'Rekap Panjang Per Prog Per Prov'!Z118</f>
        <v>0</v>
      </c>
      <c r="F37" s="30">
        <f>'Rekap Panjang Per Prog Per Prov'!V118</f>
        <v>169451000</v>
      </c>
      <c r="G37" s="68">
        <f>'Rekap Panjang Per Prog Per Prov'!AB118</f>
        <v>737740000</v>
      </c>
      <c r="H37" s="30">
        <f>'Rekap Panjang Per Prog Per Prov'!AD118</f>
        <v>150000000</v>
      </c>
      <c r="I37" s="30">
        <f>'Rekap Panjang Per Prog Per Prov'!AC118</f>
        <v>51200000</v>
      </c>
      <c r="J37" s="30">
        <f>'Rekap Panjang Per Prog Per Prov'!X118</f>
        <v>26904320000</v>
      </c>
      <c r="K37" s="30">
        <f>'Rekap Panjang Per Prog Per Prov'!W118</f>
        <v>299612000</v>
      </c>
      <c r="L37" s="64">
        <f>'Rekap Panjang Per Prog Per Prov'!U118</f>
        <v>149590000</v>
      </c>
      <c r="M37" s="193">
        <f t="shared" si="0"/>
        <v>28616359000</v>
      </c>
      <c r="N37" s="194"/>
      <c r="O37" s="195"/>
      <c r="P37" s="196"/>
      <c r="Q37" s="196"/>
      <c r="R37" s="196"/>
      <c r="S37" s="196"/>
      <c r="T37" s="197"/>
      <c r="U37" s="197"/>
    </row>
    <row r="38" spans="1:21" ht="17.25" customHeight="1">
      <c r="A38" s="191">
        <v>25</v>
      </c>
      <c r="B38" s="192" t="s">
        <v>37</v>
      </c>
      <c r="C38" s="66">
        <f>'Rekap Panjang Per Prog Per Prov'!Y120</f>
        <v>71650000</v>
      </c>
      <c r="D38" s="30">
        <f>'Rekap Panjang Per Prog Per Prov'!AA120</f>
        <v>58200000</v>
      </c>
      <c r="E38" s="30">
        <f>'Rekap Panjang Per Prog Per Prov'!Z120</f>
        <v>2767166000</v>
      </c>
      <c r="F38" s="30">
        <f>'Rekap Panjang Per Prog Per Prov'!V120</f>
        <v>173314000</v>
      </c>
      <c r="G38" s="67">
        <f>'Rekap Panjang Per Prog Per Prov'!AB120</f>
        <v>0</v>
      </c>
      <c r="H38" s="30">
        <f>'Rekap Panjang Per Prog Per Prov'!AD120</f>
        <v>150000000</v>
      </c>
      <c r="I38" s="30">
        <f>'Rekap Panjang Per Prog Per Prov'!AC120</f>
        <v>51200000</v>
      </c>
      <c r="J38" s="30">
        <f>'Rekap Panjang Per Prog Per Prov'!X120</f>
        <v>10795442000</v>
      </c>
      <c r="K38" s="30">
        <f>'Rekap Panjang Per Prog Per Prov'!W120</f>
        <v>276719000</v>
      </c>
      <c r="L38" s="64">
        <f>'Rekap Panjang Per Prog Per Prov'!U120</f>
        <v>150050000</v>
      </c>
      <c r="M38" s="193">
        <f t="shared" si="0"/>
        <v>14493741000</v>
      </c>
      <c r="N38" s="194"/>
      <c r="O38" s="195"/>
      <c r="P38" s="196"/>
      <c r="Q38" s="196"/>
      <c r="R38" s="196"/>
      <c r="S38" s="196"/>
      <c r="T38" s="197"/>
      <c r="U38" s="197"/>
    </row>
    <row r="39" spans="1:21" ht="17.25" customHeight="1">
      <c r="A39" s="191">
        <v>26</v>
      </c>
      <c r="B39" s="192" t="s">
        <v>38</v>
      </c>
      <c r="C39" s="66">
        <f>'Rekap Panjang Per Prog Per Prov'!Y124</f>
        <v>77690000</v>
      </c>
      <c r="D39" s="30">
        <f>'Rekap Panjang Per Prog Per Prov'!AA124</f>
        <v>74685000</v>
      </c>
      <c r="E39" s="30">
        <f>'Rekap Panjang Per Prog Per Prov'!Z124</f>
        <v>0</v>
      </c>
      <c r="F39" s="30">
        <f>'Rekap Panjang Per Prog Per Prov'!V124</f>
        <v>188441000</v>
      </c>
      <c r="G39" s="68">
        <f>'Rekap Panjang Per Prog Per Prov'!AB124</f>
        <v>0</v>
      </c>
      <c r="H39" s="30">
        <f>'Rekap Panjang Per Prog Per Prov'!AD124</f>
        <v>150000000</v>
      </c>
      <c r="I39" s="30">
        <f>'Rekap Panjang Per Prog Per Prov'!AC124</f>
        <v>51200000</v>
      </c>
      <c r="J39" s="30">
        <f>'Rekap Panjang Per Prog Per Prov'!X124</f>
        <v>29028189000</v>
      </c>
      <c r="K39" s="30">
        <f>'Rekap Panjang Per Prog Per Prov'!W124</f>
        <v>338895000</v>
      </c>
      <c r="L39" s="64">
        <f>'Rekap Panjang Per Prog Per Prov'!U124</f>
        <v>151330000</v>
      </c>
      <c r="M39" s="193">
        <f t="shared" si="0"/>
        <v>30060430000</v>
      </c>
      <c r="N39" s="194"/>
      <c r="O39" s="195"/>
      <c r="P39" s="196"/>
      <c r="Q39" s="196"/>
      <c r="R39" s="196"/>
      <c r="S39" s="196"/>
      <c r="T39" s="197"/>
      <c r="U39" s="197"/>
    </row>
    <row r="40" spans="1:21" ht="17.25" customHeight="1">
      <c r="A40" s="191">
        <v>27</v>
      </c>
      <c r="B40" s="192" t="s">
        <v>39</v>
      </c>
      <c r="C40" s="66">
        <f>'Rekap Panjang Per Prog Per Prov'!Y127</f>
        <v>106945000</v>
      </c>
      <c r="D40" s="30">
        <f>'Rekap Panjang Per Prog Per Prov'!AA127</f>
        <v>94630000</v>
      </c>
      <c r="E40" s="30">
        <f>'Rekap Panjang Per Prog Per Prov'!Z127</f>
        <v>0</v>
      </c>
      <c r="F40" s="30">
        <f>'Rekap Panjang Per Prog Per Prov'!V127</f>
        <v>226413000</v>
      </c>
      <c r="G40" s="68">
        <f>'Rekap Panjang Per Prog Per Prov'!AB127</f>
        <v>709370000</v>
      </c>
      <c r="H40" s="30">
        <f>'Rekap Panjang Per Prog Per Prov'!AD127</f>
        <v>150000000</v>
      </c>
      <c r="I40" s="30">
        <f>'Rekap Panjang Per Prog Per Prov'!AC127</f>
        <v>102880000</v>
      </c>
      <c r="J40" s="30">
        <f>'Rekap Panjang Per Prog Per Prov'!X127</f>
        <v>44666271000</v>
      </c>
      <c r="K40" s="30">
        <f>'Rekap Panjang Per Prog Per Prov'!W127</f>
        <v>365050000</v>
      </c>
      <c r="L40" s="64">
        <f>'Rekap Panjang Per Prog Per Prov'!U127</f>
        <v>151990000</v>
      </c>
      <c r="M40" s="193">
        <f t="shared" si="0"/>
        <v>46573549000</v>
      </c>
      <c r="N40" s="194"/>
      <c r="O40" s="195"/>
      <c r="P40" s="196"/>
      <c r="Q40" s="196"/>
      <c r="R40" s="196"/>
      <c r="S40" s="196"/>
      <c r="T40" s="197"/>
      <c r="U40" s="197"/>
    </row>
    <row r="41" spans="1:21" ht="17.25" customHeight="1">
      <c r="A41" s="191">
        <v>28</v>
      </c>
      <c r="B41" s="192" t="s">
        <v>255</v>
      </c>
      <c r="C41" s="66">
        <f>'Rekap Panjang Per Prog Per Prov'!Y137</f>
        <v>87205000</v>
      </c>
      <c r="D41" s="30">
        <f>'Rekap Panjang Per Prog Per Prov'!AA137</f>
        <v>71250000</v>
      </c>
      <c r="E41" s="30">
        <f>'Rekap Panjang Per Prog Per Prov'!Z137</f>
        <v>7240326000</v>
      </c>
      <c r="F41" s="65">
        <f>'Rekap Panjang Per Prog Per Prov'!V137</f>
        <v>201350000</v>
      </c>
      <c r="G41" s="67">
        <f>'Rekap Panjang Per Prog Per Prov'!AB137</f>
        <v>0</v>
      </c>
      <c r="H41" s="30">
        <f>'Rekap Panjang Per Prog Per Prov'!AD137</f>
        <v>150000000</v>
      </c>
      <c r="I41" s="30">
        <f>'Rekap Panjang Per Prog Per Prov'!AC137</f>
        <v>95580000</v>
      </c>
      <c r="J41" s="30">
        <f>'Rekap Panjang Per Prog Per Prov'!X137</f>
        <v>14288768000</v>
      </c>
      <c r="K41" s="30">
        <f>'Rekap Panjang Per Prog Per Prov'!W137</f>
        <v>316496000</v>
      </c>
      <c r="L41" s="64">
        <f>'Rekap Panjang Per Prog Per Prov'!U137</f>
        <v>153110000</v>
      </c>
      <c r="M41" s="193">
        <f t="shared" si="0"/>
        <v>22604085000</v>
      </c>
      <c r="N41" s="194"/>
      <c r="O41" s="195"/>
      <c r="P41" s="196"/>
      <c r="Q41" s="196"/>
      <c r="R41" s="196"/>
      <c r="S41" s="196"/>
      <c r="T41" s="197"/>
      <c r="U41" s="197"/>
    </row>
    <row r="42" spans="1:21" ht="17.25" customHeight="1">
      <c r="A42" s="191">
        <v>29</v>
      </c>
      <c r="B42" s="192" t="s">
        <v>256</v>
      </c>
      <c r="C42" s="66">
        <f>'Rekap Panjang Per Prog Per Prov'!Y148</f>
        <v>83590000</v>
      </c>
      <c r="D42" s="30">
        <f>'Rekap Panjang Per Prog Per Prov'!AA148</f>
        <v>87600000</v>
      </c>
      <c r="E42" s="30">
        <f>'Rekap Panjang Per Prog Per Prov'!Z148</f>
        <v>8587030000</v>
      </c>
      <c r="F42" s="65">
        <f>'Rekap Panjang Per Prog Per Prov'!V148</f>
        <v>186167000</v>
      </c>
      <c r="G42" s="68">
        <f>'Rekap Panjang Per Prog Per Prov'!AB148</f>
        <v>0</v>
      </c>
      <c r="H42" s="30">
        <f>'Rekap Panjang Per Prog Per Prov'!AD148</f>
        <v>150000000</v>
      </c>
      <c r="I42" s="30">
        <f>'Rekap Panjang Per Prog Per Prov'!AC148</f>
        <v>93670000</v>
      </c>
      <c r="J42" s="30">
        <f>'Rekap Panjang Per Prog Per Prov'!X148</f>
        <v>52533041000</v>
      </c>
      <c r="K42" s="30">
        <f>'Rekap Panjang Per Prog Per Prov'!W148</f>
        <v>264350000</v>
      </c>
      <c r="L42" s="64">
        <f>'Rekap Panjang Per Prog Per Prov'!U148</f>
        <v>149690000</v>
      </c>
      <c r="M42" s="193">
        <f t="shared" si="0"/>
        <v>62135138000</v>
      </c>
      <c r="N42" s="194"/>
      <c r="O42" s="195"/>
      <c r="P42" s="196"/>
      <c r="Q42" s="196"/>
      <c r="R42" s="196"/>
      <c r="S42" s="196"/>
      <c r="T42" s="197"/>
      <c r="U42" s="197"/>
    </row>
    <row r="43" spans="1:21" ht="17.25" customHeight="1">
      <c r="A43" s="191">
        <v>30</v>
      </c>
      <c r="B43" s="192" t="s">
        <v>42</v>
      </c>
      <c r="C43" s="66">
        <f>'Rekap Panjang Per Prog Per Prov'!Y159</f>
        <v>77870000</v>
      </c>
      <c r="D43" s="30">
        <f>'Rekap Panjang Per Prog Per Prov'!AA159</f>
        <v>78000000</v>
      </c>
      <c r="E43" s="30">
        <f>'Rekap Panjang Per Prog Per Prov'!Z159</f>
        <v>3140450000</v>
      </c>
      <c r="F43" s="30">
        <f>'Rekap Panjang Per Prog Per Prov'!V159</f>
        <v>185030000</v>
      </c>
      <c r="G43" s="68">
        <f>'Rekap Panjang Per Prog Per Prov'!AB159</f>
        <v>0</v>
      </c>
      <c r="H43" s="30">
        <f>'Rekap Panjang Per Prog Per Prov'!AD159</f>
        <v>150000000</v>
      </c>
      <c r="I43" s="30">
        <f>'Rekap Panjang Per Prog Per Prov'!AC159</f>
        <v>51200000</v>
      </c>
      <c r="J43" s="30">
        <f>'Rekap Panjang Per Prog Per Prov'!X159</f>
        <v>19665500000</v>
      </c>
      <c r="K43" s="30">
        <f>'Rekap Panjang Per Prog Per Prov'!W159</f>
        <v>147629000</v>
      </c>
      <c r="L43" s="64">
        <f>'Rekap Panjang Per Prog Per Prov'!U159</f>
        <v>153110000</v>
      </c>
      <c r="M43" s="193">
        <f t="shared" si="0"/>
        <v>23648789000</v>
      </c>
      <c r="N43" s="194"/>
      <c r="O43" s="195"/>
      <c r="P43" s="196"/>
      <c r="Q43" s="196"/>
      <c r="R43" s="196"/>
      <c r="S43" s="196"/>
      <c r="T43" s="197"/>
      <c r="U43" s="197"/>
    </row>
    <row r="44" spans="1:21" ht="17.25" customHeight="1">
      <c r="A44" s="191">
        <v>31</v>
      </c>
      <c r="B44" s="192" t="s">
        <v>43</v>
      </c>
      <c r="C44" s="66">
        <f>'Rekap Panjang Per Prog Per Prov'!Y163</f>
        <v>74250000</v>
      </c>
      <c r="D44" s="30">
        <f>'Rekap Panjang Per Prog Per Prov'!AA163</f>
        <v>75930000</v>
      </c>
      <c r="E44" s="30">
        <f>'Rekap Panjang Per Prog Per Prov'!Z163</f>
        <v>0</v>
      </c>
      <c r="F44" s="30">
        <f>'Rekap Panjang Per Prog Per Prov'!V163</f>
        <v>257043000</v>
      </c>
      <c r="G44" s="67">
        <f>'Rekap Panjang Per Prog Per Prov'!AB163</f>
        <v>587125000</v>
      </c>
      <c r="H44" s="30">
        <f>'Rekap Panjang Per Prog Per Prov'!AD163</f>
        <v>150000000</v>
      </c>
      <c r="I44" s="30">
        <f>'Rekap Panjang Per Prog Per Prov'!AC163</f>
        <v>97545000</v>
      </c>
      <c r="J44" s="30">
        <f>'Rekap Panjang Per Prog Per Prov'!X163</f>
        <v>19098437000</v>
      </c>
      <c r="K44" s="30">
        <f>'Rekap Panjang Per Prog Per Prov'!W163</f>
        <v>296680000</v>
      </c>
      <c r="L44" s="64">
        <f>'Rekap Panjang Per Prog Per Prov'!U163</f>
        <v>146830000</v>
      </c>
      <c r="M44" s="193">
        <f t="shared" si="0"/>
        <v>20783840000</v>
      </c>
      <c r="N44" s="194"/>
      <c r="O44" s="195"/>
      <c r="P44" s="196"/>
      <c r="Q44" s="196"/>
      <c r="R44" s="196"/>
      <c r="S44" s="196"/>
      <c r="T44" s="197"/>
      <c r="U44" s="197"/>
    </row>
    <row r="45" spans="1:21" ht="17.25" customHeight="1">
      <c r="A45" s="191">
        <v>32</v>
      </c>
      <c r="B45" s="192" t="s">
        <v>44</v>
      </c>
      <c r="C45" s="66">
        <f>'Rekap Panjang Per Prog Per Prov'!Y165</f>
        <v>97400000</v>
      </c>
      <c r="D45" s="30">
        <f>'Rekap Panjang Per Prog Per Prov'!AA165</f>
        <v>154290000</v>
      </c>
      <c r="E45" s="30">
        <f>'Rekap Panjang Per Prog Per Prov'!Z165</f>
        <v>0</v>
      </c>
      <c r="F45" s="30">
        <f>'Rekap Panjang Per Prog Per Prov'!V165</f>
        <v>338231000</v>
      </c>
      <c r="G45" s="67">
        <f>'Rekap Panjang Per Prog Per Prov'!AB165</f>
        <v>0</v>
      </c>
      <c r="H45" s="30">
        <f>'Rekap Panjang Per Prog Per Prov'!AD165</f>
        <v>0</v>
      </c>
      <c r="I45" s="30">
        <f>'Rekap Panjang Per Prog Per Prov'!AC165</f>
        <v>56000000</v>
      </c>
      <c r="J45" s="30">
        <f>'Rekap Panjang Per Prog Per Prov'!X165</f>
        <v>138248633000</v>
      </c>
      <c r="K45" s="30">
        <f>'Rekap Panjang Per Prog Per Prov'!W165</f>
        <v>156250000</v>
      </c>
      <c r="L45" s="64">
        <f>'Rekap Panjang Per Prog Per Prov'!U165</f>
        <v>143830000</v>
      </c>
      <c r="M45" s="193">
        <f t="shared" si="0"/>
        <v>139194634000</v>
      </c>
      <c r="N45" s="194"/>
      <c r="O45" s="195"/>
      <c r="P45" s="196"/>
      <c r="Q45" s="196"/>
      <c r="R45" s="196"/>
      <c r="S45" s="196"/>
      <c r="T45" s="197"/>
      <c r="U45" s="197"/>
    </row>
    <row r="46" spans="1:21" ht="17.25" customHeight="1">
      <c r="A46" s="191">
        <v>33</v>
      </c>
      <c r="B46" s="192" t="s">
        <v>45</v>
      </c>
      <c r="C46" s="66">
        <f>'Rekap Panjang Per Prog Per Prov'!Y171</f>
        <v>94000000</v>
      </c>
      <c r="D46" s="30">
        <f>'Rekap Panjang Per Prog Per Prov'!AA171</f>
        <v>104757000</v>
      </c>
      <c r="E46" s="30">
        <f>'Rekap Panjang Per Prog Per Prov'!Z171</f>
        <v>0</v>
      </c>
      <c r="F46" s="30">
        <f>'Rekap Panjang Per Prog Per Prov'!V171</f>
        <v>227743000</v>
      </c>
      <c r="G46" s="67">
        <f>'Rekap Panjang Per Prog Per Prov'!AB171</f>
        <v>0</v>
      </c>
      <c r="H46" s="30">
        <f>'Rekap Panjang Per Prog Per Prov'!AD171</f>
        <v>0</v>
      </c>
      <c r="I46" s="30">
        <f>'Rekap Panjang Per Prog Per Prov'!AC171</f>
        <v>53000000</v>
      </c>
      <c r="J46" s="30">
        <f>'Rekap Panjang Per Prog Per Prov'!X171</f>
        <v>41509549000</v>
      </c>
      <c r="K46" s="30">
        <f>'Rekap Panjang Per Prog Per Prov'!W171</f>
        <v>96250000</v>
      </c>
      <c r="L46" s="64">
        <f>'Rekap Panjang Per Prog Per Prov'!U171</f>
        <v>138910000</v>
      </c>
      <c r="M46" s="193">
        <f t="shared" si="0"/>
        <v>42224209000</v>
      </c>
      <c r="N46" s="194"/>
      <c r="O46" s="198"/>
      <c r="P46" s="196"/>
      <c r="Q46" s="196"/>
      <c r="R46" s="196"/>
      <c r="S46" s="196"/>
      <c r="T46" s="197"/>
      <c r="U46" s="197"/>
    </row>
    <row r="47" spans="1:21" ht="27" customHeight="1">
      <c r="A47" s="199"/>
      <c r="B47" s="200" t="s">
        <v>258</v>
      </c>
      <c r="C47" s="201">
        <f t="shared" ref="C47:L47" si="1">SUM(C14:C46)</f>
        <v>2684678000</v>
      </c>
      <c r="D47" s="201">
        <f t="shared" si="1"/>
        <v>2597366000</v>
      </c>
      <c r="E47" s="201">
        <f>SUM(E14:E46)</f>
        <v>41297668000</v>
      </c>
      <c r="F47" s="201">
        <f t="shared" si="1"/>
        <v>6142674000</v>
      </c>
      <c r="G47" s="201">
        <f t="shared" si="1"/>
        <v>6698800000</v>
      </c>
      <c r="H47" s="201">
        <f>SUM(H14:H46)</f>
        <v>4500000000</v>
      </c>
      <c r="I47" s="201">
        <f>SUM(I14:I46)</f>
        <v>2400000000</v>
      </c>
      <c r="J47" s="1362">
        <f t="shared" si="1"/>
        <v>1018231100000</v>
      </c>
      <c r="K47" s="261">
        <f t="shared" si="1"/>
        <v>18059691000</v>
      </c>
      <c r="L47" s="261">
        <f t="shared" si="1"/>
        <v>5888200000</v>
      </c>
      <c r="M47" s="202">
        <f>M14+M15+M16+M17+M18+M19+M20+M21+M22+M23+M24+M25+M26+M27+M28+M29+M30+M31+M32+M33+M34+M35+M36++M37+M38+M39+M40+M41+M42+M43+M44+M45+M46</f>
        <v>1108500177000</v>
      </c>
      <c r="N47" s="194"/>
      <c r="O47" s="203"/>
      <c r="P47" s="204"/>
      <c r="Q47" s="204"/>
      <c r="R47" s="204"/>
      <c r="S47" s="204"/>
    </row>
    <row r="48" spans="1:21" ht="27" customHeight="1">
      <c r="A48" s="265"/>
      <c r="B48" s="264"/>
      <c r="C48" s="266"/>
      <c r="D48" s="266"/>
      <c r="E48" s="266"/>
      <c r="F48" s="266"/>
      <c r="G48" s="266"/>
      <c r="H48" s="266"/>
      <c r="I48" s="266"/>
      <c r="J48" s="267"/>
      <c r="K48" s="267"/>
      <c r="L48" s="267"/>
      <c r="M48" s="268"/>
      <c r="N48" s="194"/>
      <c r="O48" s="203"/>
      <c r="P48" s="204"/>
      <c r="Q48" s="204"/>
      <c r="R48" s="204"/>
      <c r="S48" s="204"/>
    </row>
    <row r="49" spans="1:19" ht="27" customHeight="1">
      <c r="A49" s="265"/>
      <c r="B49" s="269" t="s">
        <v>319</v>
      </c>
      <c r="C49" s="269"/>
      <c r="D49" s="266"/>
      <c r="E49" s="266"/>
      <c r="F49" s="266"/>
      <c r="G49" s="266"/>
      <c r="H49" s="266"/>
      <c r="I49" s="266"/>
      <c r="J49" s="267"/>
      <c r="K49" s="267"/>
      <c r="L49" s="267"/>
      <c r="M49" s="268"/>
      <c r="N49" s="194"/>
      <c r="O49" s="203"/>
      <c r="P49" s="204"/>
      <c r="Q49" s="204"/>
      <c r="R49" s="204"/>
      <c r="S49" s="204"/>
    </row>
    <row r="50" spans="1:19" ht="7.5" customHeight="1">
      <c r="A50" s="205"/>
      <c r="B50" s="205"/>
      <c r="C50" s="205"/>
      <c r="D50" s="205"/>
      <c r="E50" s="205"/>
      <c r="F50" s="205"/>
      <c r="G50" s="205"/>
      <c r="H50" s="205"/>
      <c r="I50" s="205"/>
      <c r="J50" s="205"/>
      <c r="K50" s="205"/>
      <c r="L50" s="205"/>
      <c r="M50" s="205"/>
      <c r="O50" s="190"/>
      <c r="P50" s="190"/>
      <c r="Q50" s="190"/>
      <c r="R50" s="190"/>
      <c r="S50" s="190"/>
    </row>
    <row r="51" spans="1:19">
      <c r="A51" s="205"/>
      <c r="B51" s="205"/>
      <c r="C51" s="205"/>
      <c r="D51" s="205"/>
      <c r="E51" s="205"/>
      <c r="F51" s="205"/>
      <c r="G51" s="205"/>
      <c r="H51" s="205"/>
      <c r="I51" s="205"/>
      <c r="J51" s="1711" t="s">
        <v>259</v>
      </c>
      <c r="K51" s="1711"/>
      <c r="L51" s="1711"/>
      <c r="M51" s="205">
        <f>SUM(C47:L47)</f>
        <v>1108500177000</v>
      </c>
    </row>
    <row r="52" spans="1:19">
      <c r="A52" s="205"/>
      <c r="B52" s="205"/>
      <c r="C52" s="205"/>
      <c r="D52" s="205"/>
      <c r="E52" s="205"/>
      <c r="F52" s="205"/>
      <c r="G52" s="205"/>
      <c r="H52" s="205"/>
      <c r="I52" s="205"/>
      <c r="J52" s="1711" t="s">
        <v>260</v>
      </c>
      <c r="K52" s="1711"/>
      <c r="L52" s="1711"/>
      <c r="M52" s="205"/>
    </row>
    <row r="53" spans="1:19">
      <c r="A53" s="205"/>
      <c r="C53" s="205"/>
      <c r="D53" s="205"/>
      <c r="E53" s="205"/>
      <c r="F53" s="205"/>
      <c r="G53" s="205"/>
      <c r="H53" s="205"/>
      <c r="I53" s="205"/>
      <c r="J53" s="206"/>
      <c r="K53" s="206"/>
      <c r="L53" s="206"/>
      <c r="M53" s="205"/>
    </row>
    <row r="54" spans="1:19">
      <c r="A54" s="205"/>
      <c r="C54" s="205"/>
      <c r="D54" s="205"/>
      <c r="E54" s="205"/>
      <c r="F54" s="207"/>
      <c r="G54" s="207"/>
      <c r="H54" s="205"/>
      <c r="I54" s="205"/>
      <c r="J54" s="206"/>
      <c r="K54" s="206"/>
      <c r="L54" s="206"/>
      <c r="M54" s="205"/>
    </row>
    <row r="55" spans="1:19">
      <c r="A55" s="205"/>
      <c r="B55" s="205"/>
      <c r="C55" s="205"/>
      <c r="D55" s="205"/>
      <c r="E55" s="205"/>
      <c r="F55" s="207"/>
      <c r="G55" s="207"/>
      <c r="H55" s="205"/>
      <c r="I55" s="205"/>
      <c r="J55" s="208"/>
      <c r="K55" s="208"/>
      <c r="L55" s="208"/>
      <c r="M55" s="205"/>
    </row>
    <row r="56" spans="1:19">
      <c r="A56" s="205"/>
      <c r="B56" s="205"/>
      <c r="C56" s="205"/>
      <c r="D56" s="205"/>
      <c r="E56" s="205"/>
      <c r="F56" s="207"/>
      <c r="G56" s="207"/>
      <c r="H56" s="205"/>
      <c r="I56" s="205"/>
      <c r="J56" s="209"/>
      <c r="K56" s="209"/>
      <c r="L56" s="209"/>
      <c r="M56" s="205"/>
    </row>
    <row r="57" spans="1:19">
      <c r="A57" s="205"/>
      <c r="B57" s="205"/>
      <c r="C57" s="205"/>
      <c r="D57" s="205"/>
      <c r="E57" s="205"/>
      <c r="F57" s="207"/>
      <c r="G57" s="207"/>
      <c r="H57" s="205"/>
      <c r="I57" s="205"/>
      <c r="J57" s="1711" t="s">
        <v>261</v>
      </c>
      <c r="K57" s="1711"/>
      <c r="L57" s="1711"/>
      <c r="M57" s="205"/>
    </row>
    <row r="58" spans="1:19">
      <c r="A58" s="205"/>
      <c r="B58" s="205"/>
      <c r="C58" s="205"/>
      <c r="D58" s="205"/>
      <c r="E58" s="205"/>
      <c r="F58" s="207"/>
      <c r="G58" s="207"/>
      <c r="H58" s="205"/>
      <c r="I58" s="205"/>
      <c r="J58" s="1711" t="s">
        <v>262</v>
      </c>
      <c r="K58" s="1711"/>
      <c r="L58" s="1711"/>
      <c r="M58" s="205"/>
    </row>
    <row r="59" spans="1:19">
      <c r="A59" s="205"/>
      <c r="B59" s="205"/>
      <c r="C59" s="205"/>
      <c r="D59" s="205"/>
      <c r="E59" s="205"/>
      <c r="F59" s="207"/>
      <c r="G59" s="207"/>
      <c r="H59" s="205"/>
      <c r="I59" s="205"/>
      <c r="J59" s="1711" t="s">
        <v>263</v>
      </c>
      <c r="K59" s="1711"/>
      <c r="L59" s="1711"/>
      <c r="M59" s="205"/>
    </row>
    <row r="60" spans="1:19">
      <c r="A60" s="205"/>
      <c r="B60" s="205"/>
      <c r="C60" s="205"/>
      <c r="D60" s="205"/>
      <c r="E60" s="205"/>
      <c r="F60" s="207"/>
      <c r="G60" s="207"/>
      <c r="H60" s="205"/>
      <c r="I60" s="205"/>
      <c r="J60" s="205"/>
      <c r="K60" s="205"/>
      <c r="L60" s="205"/>
      <c r="M60" s="205"/>
    </row>
    <row r="61" spans="1:19">
      <c r="A61" s="205"/>
      <c r="B61" s="205"/>
      <c r="C61" s="205"/>
      <c r="D61" s="205"/>
      <c r="E61" s="205"/>
      <c r="F61" s="207"/>
      <c r="G61" s="207"/>
      <c r="H61" s="205"/>
      <c r="I61" s="205"/>
      <c r="J61" s="205"/>
      <c r="K61" s="205"/>
      <c r="L61" s="205"/>
      <c r="M61" s="205"/>
    </row>
    <row r="62" spans="1:19">
      <c r="A62" s="205"/>
      <c r="B62" s="205"/>
      <c r="C62" s="207"/>
      <c r="D62" s="207"/>
      <c r="E62" s="205"/>
      <c r="F62" s="207"/>
      <c r="G62" s="207"/>
      <c r="H62" s="205"/>
      <c r="I62" s="205"/>
      <c r="J62" s="207"/>
      <c r="K62" s="205"/>
      <c r="L62" s="205"/>
      <c r="M62" s="205"/>
    </row>
    <row r="63" spans="1:19">
      <c r="C63" s="207"/>
      <c r="D63" s="207"/>
      <c r="F63" s="207"/>
      <c r="G63" s="207"/>
      <c r="J63" s="207"/>
    </row>
    <row r="64" spans="1:19">
      <c r="C64" s="207"/>
      <c r="D64" s="207"/>
      <c r="F64" s="207"/>
      <c r="G64" s="207"/>
      <c r="J64" s="207"/>
    </row>
    <row r="65" spans="3:10">
      <c r="C65" s="207"/>
      <c r="D65" s="207"/>
      <c r="F65" s="207"/>
      <c r="G65" s="207"/>
      <c r="J65" s="207"/>
    </row>
    <row r="66" spans="3:10">
      <c r="C66" s="207"/>
      <c r="D66" s="207"/>
      <c r="F66" s="207"/>
      <c r="G66" s="207"/>
      <c r="J66" s="207"/>
    </row>
    <row r="67" spans="3:10">
      <c r="C67" s="207"/>
      <c r="D67" s="207"/>
      <c r="J67" s="207"/>
    </row>
    <row r="68" spans="3:10">
      <c r="C68" s="207"/>
      <c r="D68" s="207"/>
      <c r="J68" s="207"/>
    </row>
    <row r="69" spans="3:10">
      <c r="C69" s="207"/>
      <c r="D69" s="207"/>
      <c r="J69" s="207"/>
    </row>
    <row r="70" spans="3:10">
      <c r="C70" s="207"/>
      <c r="D70" s="207"/>
      <c r="J70" s="207"/>
    </row>
    <row r="71" spans="3:10">
      <c r="C71" s="207"/>
      <c r="D71" s="207"/>
      <c r="J71" s="207"/>
    </row>
    <row r="72" spans="3:10">
      <c r="C72" s="207"/>
      <c r="D72" s="207"/>
      <c r="J72" s="207"/>
    </row>
    <row r="73" spans="3:10">
      <c r="C73" s="207"/>
      <c r="D73" s="207"/>
      <c r="J73" s="207"/>
    </row>
    <row r="74" spans="3:10">
      <c r="J74" s="207"/>
    </row>
    <row r="75" spans="3:10">
      <c r="J75" s="207"/>
    </row>
    <row r="76" spans="3:10">
      <c r="J76" s="207"/>
    </row>
    <row r="77" spans="3:10">
      <c r="J77" s="207"/>
    </row>
    <row r="78" spans="3:10">
      <c r="J78" s="207"/>
    </row>
    <row r="79" spans="3:10">
      <c r="J79" s="207"/>
    </row>
    <row r="82" spans="7:7">
      <c r="G82" s="205"/>
    </row>
    <row r="83" spans="7:7">
      <c r="G83" s="205"/>
    </row>
    <row r="84" spans="7:7">
      <c r="G84" s="205"/>
    </row>
  </sheetData>
  <mergeCells count="19">
    <mergeCell ref="C12:L12"/>
    <mergeCell ref="A1:M1"/>
    <mergeCell ref="A2:M2"/>
    <mergeCell ref="A3:J3"/>
    <mergeCell ref="C6:L6"/>
    <mergeCell ref="C7:E7"/>
    <mergeCell ref="G7:I7"/>
    <mergeCell ref="M4:M11"/>
    <mergeCell ref="A4:A11"/>
    <mergeCell ref="B4:B11"/>
    <mergeCell ref="C4:L4"/>
    <mergeCell ref="C5:L5"/>
    <mergeCell ref="C8:L8"/>
    <mergeCell ref="C10:L10"/>
    <mergeCell ref="J51:L51"/>
    <mergeCell ref="J52:L52"/>
    <mergeCell ref="J57:L57"/>
    <mergeCell ref="J58:L58"/>
    <mergeCell ref="J59:L59"/>
  </mergeCells>
  <printOptions horizontalCentered="1"/>
  <pageMargins left="0.23622047244094491" right="0.23622047244094491" top="0.39370078740157483" bottom="0.39370078740157483" header="0.19685039370078741" footer="0.15748031496062992"/>
  <pageSetup paperSize="258" scale="60" orientation="landscape" r:id="rId1"/>
  <rowBreaks count="1" manualBreakCount="1">
    <brk id="50" max="12" man="1"/>
  </rowBreaks>
</worksheet>
</file>

<file path=xl/worksheets/sheet11.xml><?xml version="1.0" encoding="utf-8"?>
<worksheet xmlns="http://schemas.openxmlformats.org/spreadsheetml/2006/main" xmlns:r="http://schemas.openxmlformats.org/officeDocument/2006/relationships">
  <sheetPr>
    <tabColor rgb="FFFFFF00"/>
  </sheetPr>
  <dimension ref="A1:F77"/>
  <sheetViews>
    <sheetView view="pageBreakPreview" zoomScale="60" zoomScaleNormal="85" workbookViewId="0">
      <selection activeCell="D32" sqref="D32"/>
    </sheetView>
  </sheetViews>
  <sheetFormatPr defaultColWidth="9" defaultRowHeight="12.75"/>
  <cols>
    <col min="1" max="1" width="6.7109375" style="211" customWidth="1"/>
    <col min="2" max="2" width="36.7109375" style="211" customWidth="1"/>
    <col min="3" max="3" width="43.140625" style="236" customWidth="1"/>
    <col min="4" max="4" width="24.5703125" style="211" customWidth="1"/>
    <col min="5" max="5" width="0" style="211" hidden="1" customWidth="1"/>
    <col min="6" max="6" width="33.42578125" style="211" customWidth="1"/>
    <col min="7" max="16384" width="9" style="211"/>
  </cols>
  <sheetData>
    <row r="1" spans="1:6" ht="15.75">
      <c r="A1" s="1729" t="s">
        <v>264</v>
      </c>
      <c r="B1" s="1729"/>
      <c r="C1" s="1729"/>
      <c r="D1" s="1729"/>
    </row>
    <row r="2" spans="1:6" ht="15.75">
      <c r="A2" s="1729" t="s">
        <v>0</v>
      </c>
      <c r="B2" s="1729"/>
      <c r="C2" s="1729"/>
      <c r="D2" s="1729"/>
    </row>
    <row r="3" spans="1:6" ht="9" customHeight="1">
      <c r="A3" s="1729"/>
      <c r="B3" s="1729"/>
      <c r="C3" s="1729"/>
      <c r="D3" s="1729"/>
    </row>
    <row r="4" spans="1:6" s="213" customFormat="1" ht="11.25" customHeight="1">
      <c r="A4" s="212"/>
      <c r="B4" s="212"/>
      <c r="C4" s="212"/>
      <c r="D4" s="212"/>
    </row>
    <row r="5" spans="1:6" ht="15.75">
      <c r="A5" s="1730" t="s">
        <v>247</v>
      </c>
      <c r="B5" s="1733" t="s">
        <v>265</v>
      </c>
      <c r="C5" s="214" t="s">
        <v>47</v>
      </c>
      <c r="D5" s="1733" t="s">
        <v>266</v>
      </c>
      <c r="F5" s="1737"/>
    </row>
    <row r="6" spans="1:6" ht="39.75" customHeight="1">
      <c r="A6" s="1731"/>
      <c r="B6" s="1734"/>
      <c r="C6" s="245" t="str">
        <f>'Rekap Panjang Per Prog Per Prov'!AY7</f>
        <v xml:space="preserve">PROGRAM PEMBERDAYAAN MASYARAKAT DAN DESA </v>
      </c>
      <c r="D6" s="1734"/>
      <c r="F6" s="1737"/>
    </row>
    <row r="7" spans="1:6" ht="15.75">
      <c r="A7" s="1731"/>
      <c r="B7" s="1734"/>
      <c r="C7" s="245" t="s">
        <v>53</v>
      </c>
      <c r="D7" s="1734"/>
      <c r="F7" s="1737"/>
    </row>
    <row r="8" spans="1:6" ht="39.75" customHeight="1">
      <c r="A8" s="1731"/>
      <c r="B8" s="1734"/>
      <c r="C8" s="248" t="str">
        <f>'Rekap Panjang Per Prog Per Prov'!AY8</f>
        <v>Kegiatan Fasilitasi Pemberdayaan Adat dan Sosial Budaya Masyarakat</v>
      </c>
      <c r="D8" s="1734"/>
      <c r="F8" s="1737"/>
    </row>
    <row r="9" spans="1:6" ht="15.75">
      <c r="A9" s="1731"/>
      <c r="B9" s="1734"/>
      <c r="C9" s="245" t="s">
        <v>318</v>
      </c>
      <c r="D9" s="1734"/>
      <c r="F9" s="1737"/>
    </row>
    <row r="10" spans="1:6" ht="15.75">
      <c r="A10" s="1731"/>
      <c r="B10" s="1734"/>
      <c r="C10" s="247" t="str">
        <f>'Rekap Panjang Per Prog Per Prov'!AY9</f>
        <v xml:space="preserve">Cakupan Penerapan PNPM MP Generasi </v>
      </c>
      <c r="D10" s="1734"/>
      <c r="F10" s="1737"/>
    </row>
    <row r="11" spans="1:6" ht="31.5">
      <c r="A11" s="1731"/>
      <c r="B11" s="1734"/>
      <c r="C11" s="245" t="s">
        <v>94</v>
      </c>
      <c r="D11" s="1734"/>
      <c r="F11" s="1737"/>
    </row>
    <row r="12" spans="1:6" ht="37.5" customHeight="1">
      <c r="A12" s="1732"/>
      <c r="B12" s="1735"/>
      <c r="C12" s="246" t="str">
        <f>'Rekap Panjang Per Prog Per Prov'!AY10</f>
        <v xml:space="preserve">Fasilitasi Pembinaan dan Pengendalian PNPM Generasi </v>
      </c>
      <c r="D12" s="1735"/>
      <c r="F12" s="1737"/>
    </row>
    <row r="13" spans="1:6" ht="15.75">
      <c r="A13" s="215" t="s">
        <v>192</v>
      </c>
      <c r="B13" s="215" t="s">
        <v>193</v>
      </c>
      <c r="C13" s="216">
        <v>3</v>
      </c>
      <c r="D13" s="217">
        <v>4</v>
      </c>
    </row>
    <row r="14" spans="1:6" ht="15.75">
      <c r="A14" s="218">
        <v>1</v>
      </c>
      <c r="B14" s="219" t="s">
        <v>267</v>
      </c>
      <c r="C14" s="220"/>
      <c r="D14" s="220">
        <f>SUM(C15:C21)</f>
        <v>89422584000</v>
      </c>
      <c r="E14" s="221"/>
      <c r="F14" s="222"/>
    </row>
    <row r="15" spans="1:6" ht="15.75">
      <c r="A15" s="223"/>
      <c r="B15" s="224" t="s">
        <v>268</v>
      </c>
      <c r="C15" s="225">
        <v>18740813000</v>
      </c>
      <c r="D15" s="225"/>
      <c r="E15" s="221"/>
      <c r="F15" s="222"/>
    </row>
    <row r="16" spans="1:6" ht="15.75">
      <c r="A16" s="223"/>
      <c r="B16" s="224" t="s">
        <v>269</v>
      </c>
      <c r="C16" s="225">
        <v>10326854000</v>
      </c>
      <c r="D16" s="225"/>
      <c r="E16" s="221"/>
      <c r="F16" s="222"/>
    </row>
    <row r="17" spans="1:6" ht="15.75">
      <c r="A17" s="223"/>
      <c r="B17" s="224" t="s">
        <v>270</v>
      </c>
      <c r="C17" s="225">
        <v>18935846000</v>
      </c>
      <c r="D17" s="225"/>
      <c r="E17" s="221"/>
      <c r="F17" s="222"/>
    </row>
    <row r="18" spans="1:6" ht="15.75">
      <c r="A18" s="223"/>
      <c r="B18" s="224" t="s">
        <v>271</v>
      </c>
      <c r="C18" s="225">
        <v>15362950000</v>
      </c>
      <c r="D18" s="225"/>
      <c r="E18" s="221"/>
      <c r="F18" s="222"/>
    </row>
    <row r="19" spans="1:6" ht="15.75">
      <c r="A19" s="223"/>
      <c r="B19" s="224" t="s">
        <v>272</v>
      </c>
      <c r="C19" s="225">
        <v>3008309000</v>
      </c>
      <c r="D19" s="225"/>
      <c r="E19" s="221"/>
      <c r="F19" s="222"/>
    </row>
    <row r="20" spans="1:6" ht="15.75">
      <c r="A20" s="223"/>
      <c r="B20" s="224" t="s">
        <v>273</v>
      </c>
      <c r="C20" s="225">
        <v>8557547000</v>
      </c>
      <c r="D20" s="225"/>
      <c r="E20" s="221"/>
      <c r="F20" s="222"/>
    </row>
    <row r="21" spans="1:6" ht="15.75">
      <c r="A21" s="223"/>
      <c r="B21" s="224" t="s">
        <v>274</v>
      </c>
      <c r="C21" s="225">
        <v>14490265000</v>
      </c>
      <c r="D21" s="225"/>
      <c r="E21" s="221"/>
      <c r="F21" s="222"/>
    </row>
    <row r="22" spans="1:6" ht="15.75">
      <c r="A22" s="218">
        <v>2</v>
      </c>
      <c r="B22" s="219" t="s">
        <v>275</v>
      </c>
      <c r="C22" s="226"/>
      <c r="D22" s="220">
        <f>SUM(C23:C27)</f>
        <v>41868815000</v>
      </c>
      <c r="E22" s="221"/>
      <c r="F22" s="222"/>
    </row>
    <row r="23" spans="1:6" ht="15.75">
      <c r="A23" s="223"/>
      <c r="B23" s="224" t="s">
        <v>276</v>
      </c>
      <c r="C23" s="225">
        <v>6499839000</v>
      </c>
      <c r="D23" s="225"/>
      <c r="E23" s="221"/>
      <c r="F23" s="222"/>
    </row>
    <row r="24" spans="1:6" ht="15.75">
      <c r="A24" s="223"/>
      <c r="B24" s="224" t="s">
        <v>277</v>
      </c>
      <c r="C24" s="225">
        <v>7151249000</v>
      </c>
      <c r="D24" s="225"/>
      <c r="E24" s="221"/>
      <c r="F24" s="222"/>
    </row>
    <row r="25" spans="1:6" ht="15.75">
      <c r="A25" s="223"/>
      <c r="B25" s="224" t="s">
        <v>278</v>
      </c>
      <c r="C25" s="225">
        <v>7839569000</v>
      </c>
      <c r="D25" s="225"/>
      <c r="E25" s="221"/>
      <c r="F25" s="222"/>
    </row>
    <row r="26" spans="1:6" ht="15.75">
      <c r="A26" s="223"/>
      <c r="B26" s="224" t="s">
        <v>279</v>
      </c>
      <c r="C26" s="225">
        <v>11208265000</v>
      </c>
      <c r="D26" s="225"/>
      <c r="E26" s="221"/>
      <c r="F26" s="222"/>
    </row>
    <row r="27" spans="1:6" ht="15.75">
      <c r="A27" s="223"/>
      <c r="B27" s="224" t="s">
        <v>280</v>
      </c>
      <c r="C27" s="225">
        <v>9169893000</v>
      </c>
      <c r="D27" s="225"/>
      <c r="E27" s="221"/>
      <c r="F27" s="222"/>
    </row>
    <row r="28" spans="1:6" ht="15.75">
      <c r="A28" s="218">
        <v>3</v>
      </c>
      <c r="B28" s="219" t="s">
        <v>281</v>
      </c>
      <c r="C28" s="226"/>
      <c r="D28" s="220">
        <f>SUM(C29:C36)</f>
        <v>112649865000</v>
      </c>
      <c r="E28" s="221"/>
      <c r="F28" s="222"/>
    </row>
    <row r="29" spans="1:6" ht="15.75">
      <c r="A29" s="223"/>
      <c r="B29" s="224" t="s">
        <v>282</v>
      </c>
      <c r="C29" s="225">
        <v>20000134000</v>
      </c>
      <c r="D29" s="225"/>
      <c r="E29" s="221"/>
      <c r="F29" s="222"/>
    </row>
    <row r="30" spans="1:6" ht="15.75">
      <c r="A30" s="223"/>
      <c r="B30" s="224" t="s">
        <v>283</v>
      </c>
      <c r="C30" s="225">
        <v>18684587000</v>
      </c>
      <c r="D30" s="225"/>
      <c r="E30" s="221"/>
      <c r="F30" s="222"/>
    </row>
    <row r="31" spans="1:6" ht="15.75">
      <c r="A31" s="223"/>
      <c r="B31" s="224" t="s">
        <v>284</v>
      </c>
      <c r="C31" s="225">
        <v>16603980000</v>
      </c>
      <c r="D31" s="225"/>
      <c r="E31" s="221"/>
      <c r="F31" s="222"/>
    </row>
    <row r="32" spans="1:6" ht="15.75">
      <c r="A32" s="223"/>
      <c r="B32" s="224" t="s">
        <v>285</v>
      </c>
      <c r="C32" s="225">
        <v>4975733000</v>
      </c>
      <c r="D32" s="225"/>
      <c r="E32" s="221"/>
      <c r="F32" s="222"/>
    </row>
    <row r="33" spans="1:6" ht="15.75">
      <c r="A33" s="223"/>
      <c r="B33" s="224" t="s">
        <v>286</v>
      </c>
      <c r="C33" s="225">
        <v>15189871000</v>
      </c>
      <c r="D33" s="225"/>
      <c r="E33" s="221"/>
      <c r="F33" s="222"/>
    </row>
    <row r="34" spans="1:6" ht="15.75">
      <c r="A34" s="223"/>
      <c r="B34" s="224" t="s">
        <v>287</v>
      </c>
      <c r="C34" s="225">
        <v>9583856000</v>
      </c>
      <c r="D34" s="225"/>
      <c r="E34" s="221"/>
      <c r="F34" s="222"/>
    </row>
    <row r="35" spans="1:6" ht="15.75">
      <c r="A35" s="223"/>
      <c r="B35" s="224" t="s">
        <v>288</v>
      </c>
      <c r="C35" s="225">
        <v>13296364000</v>
      </c>
      <c r="D35" s="225"/>
      <c r="E35" s="221"/>
      <c r="F35" s="222"/>
    </row>
    <row r="36" spans="1:6" ht="15.75">
      <c r="A36" s="223"/>
      <c r="B36" s="224" t="s">
        <v>289</v>
      </c>
      <c r="C36" s="225">
        <v>14315340000</v>
      </c>
      <c r="D36" s="225"/>
      <c r="E36" s="221"/>
      <c r="F36" s="222"/>
    </row>
    <row r="37" spans="1:6" ht="15.75">
      <c r="A37" s="218">
        <v>4</v>
      </c>
      <c r="B37" s="219" t="s">
        <v>290</v>
      </c>
      <c r="C37" s="226"/>
      <c r="D37" s="220">
        <f>SUM(C38:C46)</f>
        <v>115712760000</v>
      </c>
      <c r="E37" s="221"/>
      <c r="F37" s="222"/>
    </row>
    <row r="38" spans="1:6" ht="15.75">
      <c r="A38" s="223"/>
      <c r="B38" s="224" t="s">
        <v>291</v>
      </c>
      <c r="C38" s="226">
        <v>33986781000</v>
      </c>
      <c r="D38" s="226"/>
      <c r="E38" s="221"/>
      <c r="F38" s="222"/>
    </row>
    <row r="39" spans="1:6" ht="15.75">
      <c r="A39" s="223"/>
      <c r="B39" s="224" t="s">
        <v>292</v>
      </c>
      <c r="C39" s="226">
        <v>9878243000</v>
      </c>
      <c r="D39" s="226"/>
      <c r="E39" s="221"/>
      <c r="F39" s="1738"/>
    </row>
    <row r="40" spans="1:6" ht="15.75">
      <c r="A40" s="223"/>
      <c r="B40" s="224" t="s">
        <v>293</v>
      </c>
      <c r="C40" s="226">
        <v>4147509000</v>
      </c>
      <c r="D40" s="226"/>
      <c r="E40" s="221"/>
      <c r="F40" s="1738"/>
    </row>
    <row r="41" spans="1:6" ht="15.75">
      <c r="A41" s="223"/>
      <c r="B41" s="224" t="s">
        <v>294</v>
      </c>
      <c r="C41" s="226">
        <v>3667650000</v>
      </c>
      <c r="D41" s="226"/>
      <c r="E41" s="221"/>
      <c r="F41" s="222"/>
    </row>
    <row r="42" spans="1:6" ht="15.75">
      <c r="A42" s="223"/>
      <c r="B42" s="224" t="s">
        <v>295</v>
      </c>
      <c r="C42" s="226">
        <v>12630159000</v>
      </c>
      <c r="D42" s="226"/>
      <c r="E42" s="221"/>
      <c r="F42" s="222"/>
    </row>
    <row r="43" spans="1:6" ht="15.75">
      <c r="A43" s="223"/>
      <c r="B43" s="224" t="s">
        <v>296</v>
      </c>
      <c r="C43" s="226">
        <v>4199930000</v>
      </c>
      <c r="D43" s="226"/>
      <c r="E43" s="221"/>
      <c r="F43" s="222"/>
    </row>
    <row r="44" spans="1:6" ht="15.75">
      <c r="A44" s="223"/>
      <c r="B44" s="224" t="s">
        <v>297</v>
      </c>
      <c r="C44" s="226">
        <v>6671446000</v>
      </c>
      <c r="D44" s="226"/>
      <c r="E44" s="221"/>
      <c r="F44" s="222"/>
    </row>
    <row r="45" spans="1:6" ht="15.75">
      <c r="A45" s="223"/>
      <c r="B45" s="224" t="s">
        <v>298</v>
      </c>
      <c r="C45" s="226">
        <v>12595538000</v>
      </c>
      <c r="D45" s="226"/>
      <c r="E45" s="221"/>
      <c r="F45" s="222"/>
    </row>
    <row r="46" spans="1:6" ht="15.75">
      <c r="A46" s="223"/>
      <c r="B46" s="224" t="s">
        <v>299</v>
      </c>
      <c r="C46" s="226">
        <v>27935504000</v>
      </c>
      <c r="D46" s="226"/>
      <c r="E46" s="221"/>
      <c r="F46" s="222"/>
    </row>
    <row r="47" spans="1:6" ht="15.75">
      <c r="A47" s="218">
        <v>5</v>
      </c>
      <c r="B47" s="219" t="s">
        <v>300</v>
      </c>
      <c r="C47" s="226"/>
      <c r="D47" s="220">
        <f>SUM(C48:C50)</f>
        <v>29897132000</v>
      </c>
      <c r="E47" s="221"/>
      <c r="F47" s="222"/>
    </row>
    <row r="48" spans="1:6" ht="15.75">
      <c r="A48" s="223"/>
      <c r="B48" s="224" t="s">
        <v>301</v>
      </c>
      <c r="C48" s="225">
        <v>5985298000</v>
      </c>
      <c r="D48" s="225"/>
      <c r="E48" s="221"/>
      <c r="F48" s="222"/>
    </row>
    <row r="49" spans="1:6" ht="15" customHeight="1">
      <c r="A49" s="223"/>
      <c r="B49" s="224" t="s">
        <v>302</v>
      </c>
      <c r="C49" s="225">
        <v>14127440000</v>
      </c>
      <c r="D49" s="225"/>
      <c r="E49" s="221"/>
      <c r="F49" s="222"/>
    </row>
    <row r="50" spans="1:6" ht="15" customHeight="1">
      <c r="A50" s="223"/>
      <c r="B50" s="224" t="s">
        <v>303</v>
      </c>
      <c r="C50" s="225">
        <v>9784394000</v>
      </c>
      <c r="D50" s="225"/>
      <c r="E50" s="221"/>
      <c r="F50" s="222"/>
    </row>
    <row r="51" spans="1:6" ht="15.75">
      <c r="A51" s="218">
        <v>6</v>
      </c>
      <c r="B51" s="219" t="s">
        <v>304</v>
      </c>
      <c r="C51" s="226"/>
      <c r="D51" s="220">
        <f>SUM(C52:C54)</f>
        <v>36361772000</v>
      </c>
      <c r="E51" s="221"/>
      <c r="F51" s="222"/>
    </row>
    <row r="52" spans="1:6" ht="15.75">
      <c r="A52" s="223"/>
      <c r="B52" s="224" t="s">
        <v>305</v>
      </c>
      <c r="C52" s="225">
        <v>12587683000</v>
      </c>
      <c r="D52" s="225"/>
      <c r="E52" s="221"/>
      <c r="F52" s="222"/>
    </row>
    <row r="53" spans="1:6" ht="15.75">
      <c r="A53" s="223"/>
      <c r="B53" s="224" t="s">
        <v>306</v>
      </c>
      <c r="C53" s="225">
        <v>7837705000</v>
      </c>
      <c r="D53" s="225"/>
      <c r="E53" s="221"/>
      <c r="F53" s="222"/>
    </row>
    <row r="54" spans="1:6" ht="15.75">
      <c r="A54" s="223"/>
      <c r="B54" s="224" t="s">
        <v>307</v>
      </c>
      <c r="C54" s="225">
        <v>15936384000</v>
      </c>
      <c r="D54" s="225"/>
      <c r="E54" s="221"/>
      <c r="F54" s="222"/>
    </row>
    <row r="55" spans="1:6" ht="15.75">
      <c r="A55" s="218">
        <v>7</v>
      </c>
      <c r="B55" s="219" t="s">
        <v>308</v>
      </c>
      <c r="C55" s="226"/>
      <c r="D55" s="220">
        <f>SUM(C56:C59)</f>
        <v>22815178000</v>
      </c>
      <c r="E55" s="221"/>
      <c r="F55" s="222"/>
    </row>
    <row r="56" spans="1:6" ht="15.75">
      <c r="A56" s="223"/>
      <c r="B56" s="224" t="s">
        <v>309</v>
      </c>
      <c r="C56" s="226">
        <v>5847820000</v>
      </c>
      <c r="D56" s="226"/>
      <c r="E56" s="221"/>
      <c r="F56" s="222"/>
    </row>
    <row r="57" spans="1:6" ht="15.75">
      <c r="A57" s="223"/>
      <c r="B57" s="224" t="s">
        <v>310</v>
      </c>
      <c r="C57" s="226">
        <v>9907989000</v>
      </c>
      <c r="D57" s="226"/>
      <c r="E57" s="221"/>
      <c r="F57" s="222"/>
    </row>
    <row r="58" spans="1:6" ht="15.75">
      <c r="A58" s="223"/>
      <c r="B58" s="224" t="s">
        <v>311</v>
      </c>
      <c r="C58" s="226">
        <v>3486426000</v>
      </c>
      <c r="D58" s="226"/>
      <c r="E58" s="221"/>
      <c r="F58" s="222"/>
    </row>
    <row r="59" spans="1:6" ht="15.75">
      <c r="A59" s="223"/>
      <c r="B59" s="224" t="s">
        <v>312</v>
      </c>
      <c r="C59" s="226">
        <v>3572943000</v>
      </c>
      <c r="D59" s="226"/>
      <c r="E59" s="221"/>
      <c r="F59" s="222"/>
    </row>
    <row r="60" spans="1:6" ht="15.75">
      <c r="A60" s="218">
        <v>8</v>
      </c>
      <c r="B60" s="219" t="s">
        <v>313</v>
      </c>
      <c r="C60" s="226"/>
      <c r="D60" s="220">
        <f>SUM(C61:C63)</f>
        <v>43539574000</v>
      </c>
      <c r="E60" s="221"/>
      <c r="F60" s="222"/>
    </row>
    <row r="61" spans="1:6" ht="15.75">
      <c r="A61" s="223"/>
      <c r="B61" s="224" t="s">
        <v>314</v>
      </c>
      <c r="C61" s="226">
        <v>22698293000</v>
      </c>
      <c r="D61" s="226"/>
      <c r="E61" s="221"/>
      <c r="F61" s="222"/>
    </row>
    <row r="62" spans="1:6" ht="15.75">
      <c r="A62" s="223"/>
      <c r="B62" s="224" t="s">
        <v>315</v>
      </c>
      <c r="C62" s="226">
        <v>11298115000</v>
      </c>
      <c r="D62" s="226"/>
      <c r="E62" s="221"/>
      <c r="F62" s="222"/>
    </row>
    <row r="63" spans="1:6" ht="19.5" customHeight="1">
      <c r="A63" s="223"/>
      <c r="B63" s="224" t="s">
        <v>316</v>
      </c>
      <c r="C63" s="226">
        <v>9543166000</v>
      </c>
      <c r="D63" s="226"/>
      <c r="E63" s="221"/>
      <c r="F63" s="222"/>
    </row>
    <row r="64" spans="1:6" ht="23.25" customHeight="1">
      <c r="A64" s="227"/>
      <c r="B64" s="227" t="s">
        <v>258</v>
      </c>
      <c r="C64" s="228">
        <f>SUM(C14:C63)</f>
        <v>492267680000</v>
      </c>
      <c r="D64" s="229">
        <f>D14+D22+D28+D37+D47+D51+D55+D60</f>
        <v>492267680000</v>
      </c>
      <c r="E64" s="221"/>
    </row>
    <row r="65" spans="1:4" ht="18.75">
      <c r="A65" s="1677" t="s">
        <v>319</v>
      </c>
      <c r="B65" s="1677"/>
      <c r="C65" s="230"/>
      <c r="D65" s="221"/>
    </row>
    <row r="66" spans="1:4" ht="17.25">
      <c r="A66" s="221"/>
      <c r="B66" s="221"/>
      <c r="C66" s="1736"/>
      <c r="D66" s="1736"/>
    </row>
    <row r="67" spans="1:4" ht="17.25">
      <c r="A67" s="221"/>
      <c r="B67" s="221"/>
      <c r="C67" s="1736"/>
      <c r="D67" s="1736"/>
    </row>
    <row r="68" spans="1:4" ht="17.25">
      <c r="A68" s="221"/>
      <c r="B68" s="231"/>
      <c r="C68" s="232"/>
      <c r="D68" s="233"/>
    </row>
    <row r="69" spans="1:4" ht="17.25">
      <c r="A69" s="221"/>
      <c r="B69" s="231"/>
      <c r="C69" s="232"/>
      <c r="D69" s="233"/>
    </row>
    <row r="70" spans="1:4" ht="17.25">
      <c r="A70" s="221"/>
      <c r="B70" s="221"/>
      <c r="C70" s="234"/>
      <c r="D70" s="235"/>
    </row>
    <row r="71" spans="1:4" ht="17.25">
      <c r="A71" s="221"/>
      <c r="B71" s="221"/>
      <c r="C71" s="234"/>
      <c r="D71" s="235"/>
    </row>
    <row r="72" spans="1:4" ht="17.25">
      <c r="A72" s="221"/>
      <c r="B72" s="221"/>
      <c r="C72" s="1736"/>
      <c r="D72" s="1736"/>
    </row>
    <row r="73" spans="1:4" ht="17.25">
      <c r="A73" s="221"/>
      <c r="B73" s="221"/>
      <c r="C73" s="1736"/>
      <c r="D73" s="1736"/>
    </row>
    <row r="74" spans="1:4" ht="17.25">
      <c r="A74" s="221"/>
      <c r="B74" s="221"/>
      <c r="C74" s="1736"/>
      <c r="D74" s="1736"/>
    </row>
    <row r="75" spans="1:4">
      <c r="A75" s="221"/>
      <c r="B75" s="221"/>
      <c r="C75" s="230"/>
      <c r="D75" s="221"/>
    </row>
    <row r="76" spans="1:4">
      <c r="A76" s="221"/>
      <c r="B76" s="221"/>
      <c r="C76" s="230"/>
      <c r="D76" s="221"/>
    </row>
    <row r="77" spans="1:4">
      <c r="A77" s="221"/>
      <c r="B77" s="221"/>
      <c r="C77" s="230"/>
      <c r="D77" s="221"/>
    </row>
  </sheetData>
  <mergeCells count="14">
    <mergeCell ref="C74:D74"/>
    <mergeCell ref="F5:F12"/>
    <mergeCell ref="F39:F40"/>
    <mergeCell ref="C66:D66"/>
    <mergeCell ref="C67:D67"/>
    <mergeCell ref="C72:D72"/>
    <mergeCell ref="C73:D73"/>
    <mergeCell ref="A65:B65"/>
    <mergeCell ref="A1:D1"/>
    <mergeCell ref="A2:D2"/>
    <mergeCell ref="A3:D3"/>
    <mergeCell ref="A5:A12"/>
    <mergeCell ref="B5:B12"/>
    <mergeCell ref="D5:D12"/>
  </mergeCells>
  <printOptions horizontalCentered="1"/>
  <pageMargins left="0.47244094488188981" right="0.31496062992125984" top="0.39370078740157483" bottom="0.39370078740157483" header="0.31496062992125984" footer="0.31496062992125984"/>
  <pageSetup paperSize="258" scale="80" orientation="portrait" r:id="rId1"/>
</worksheet>
</file>

<file path=xl/worksheets/sheet12.xml><?xml version="1.0" encoding="utf-8"?>
<worksheet xmlns="http://schemas.openxmlformats.org/spreadsheetml/2006/main" xmlns:r="http://schemas.openxmlformats.org/officeDocument/2006/relationships">
  <sheetPr>
    <tabColor rgb="FFFF0000"/>
  </sheetPr>
  <dimension ref="A1:Y124"/>
  <sheetViews>
    <sheetView view="pageBreakPreview" zoomScale="50" zoomScaleNormal="50" zoomScaleSheetLayoutView="50" workbookViewId="0">
      <selection activeCell="O109" sqref="O109"/>
    </sheetView>
  </sheetViews>
  <sheetFormatPr defaultRowHeight="15.75"/>
  <cols>
    <col min="1" max="1" width="7.28515625" style="326" customWidth="1"/>
    <col min="2" max="2" width="21.7109375" style="327" customWidth="1"/>
    <col min="3" max="3" width="21.140625" style="328" customWidth="1"/>
    <col min="4" max="4" width="22.85546875" style="328" customWidth="1"/>
    <col min="5" max="5" width="21.5703125" style="328" customWidth="1"/>
    <col min="6" max="6" width="19.42578125" style="328" customWidth="1"/>
    <col min="7" max="7" width="20.5703125" style="328" customWidth="1"/>
    <col min="8" max="8" width="23.7109375" style="328" customWidth="1"/>
    <col min="9" max="9" width="23.140625" style="329" customWidth="1"/>
    <col min="10" max="10" width="25.140625" style="328" customWidth="1"/>
    <col min="11" max="11" width="22.28515625" style="330" customWidth="1"/>
    <col min="12" max="12" width="25" style="329" customWidth="1"/>
    <col min="13" max="13" width="24.7109375" style="328" customWidth="1"/>
    <col min="14" max="15" width="28.28515625" style="328" customWidth="1"/>
    <col min="16" max="16" width="19.42578125" style="327" customWidth="1"/>
    <col min="17" max="17" width="20" style="7" hidden="1" customWidth="1"/>
    <col min="18" max="18" width="7.28515625" style="61" hidden="1" customWidth="1"/>
    <col min="19" max="19" width="21.7109375" style="7" hidden="1" customWidth="1"/>
    <col min="20" max="20" width="20" style="291" hidden="1" customWidth="1"/>
    <col min="21" max="22" width="17.7109375" style="10" hidden="1" customWidth="1"/>
    <col min="23" max="23" width="22" style="10" hidden="1" customWidth="1"/>
    <col min="24" max="24" width="21.7109375" style="7" hidden="1" customWidth="1"/>
    <col min="25" max="25" width="20.5703125" style="2" bestFit="1" customWidth="1"/>
    <col min="26" max="16384" width="9.140625" style="2"/>
  </cols>
  <sheetData>
    <row r="1" spans="1:24" s="258" customFormat="1" ht="21">
      <c r="A1" s="1700" t="s">
        <v>190</v>
      </c>
      <c r="B1" s="1700"/>
      <c r="C1" s="1700"/>
      <c r="D1" s="1700"/>
      <c r="E1" s="1700"/>
      <c r="F1" s="1700"/>
      <c r="G1" s="1700"/>
      <c r="H1" s="1700"/>
      <c r="I1" s="1700"/>
      <c r="J1" s="1700"/>
      <c r="K1" s="1700"/>
      <c r="L1" s="1700"/>
      <c r="M1" s="1700"/>
      <c r="N1" s="1700"/>
      <c r="O1" s="1700"/>
      <c r="P1" s="1700"/>
      <c r="Q1" s="1700"/>
      <c r="R1" s="1700" t="s">
        <v>190</v>
      </c>
      <c r="S1" s="1700"/>
      <c r="T1" s="1700"/>
      <c r="U1" s="1700"/>
      <c r="V1" s="1700"/>
      <c r="W1" s="1700"/>
      <c r="X1" s="1700"/>
    </row>
    <row r="2" spans="1:24" s="258" customFormat="1" ht="21">
      <c r="A2" s="1700" t="s">
        <v>191</v>
      </c>
      <c r="B2" s="1700"/>
      <c r="C2" s="1700"/>
      <c r="D2" s="1700"/>
      <c r="E2" s="1700"/>
      <c r="F2" s="1700"/>
      <c r="G2" s="1700"/>
      <c r="H2" s="1700"/>
      <c r="I2" s="1700"/>
      <c r="J2" s="1700"/>
      <c r="K2" s="1700"/>
      <c r="L2" s="1700"/>
      <c r="M2" s="1700"/>
      <c r="N2" s="1700"/>
      <c r="O2" s="1700"/>
      <c r="P2" s="1700"/>
      <c r="Q2" s="1700"/>
      <c r="R2" s="1700" t="s">
        <v>191</v>
      </c>
      <c r="S2" s="1700"/>
      <c r="T2" s="1700"/>
      <c r="U2" s="1700"/>
      <c r="V2" s="1700"/>
      <c r="W2" s="1700"/>
      <c r="X2" s="1700"/>
    </row>
    <row r="3" spans="1:24" s="258" customFormat="1" ht="21">
      <c r="A3" s="1700" t="s">
        <v>0</v>
      </c>
      <c r="B3" s="1700"/>
      <c r="C3" s="1700"/>
      <c r="D3" s="1700"/>
      <c r="E3" s="1700"/>
      <c r="F3" s="1700"/>
      <c r="G3" s="1700"/>
      <c r="H3" s="1700"/>
      <c r="I3" s="1700"/>
      <c r="J3" s="1700"/>
      <c r="K3" s="1700"/>
      <c r="L3" s="1700"/>
      <c r="M3" s="1700"/>
      <c r="N3" s="1700"/>
      <c r="O3" s="1700"/>
      <c r="P3" s="1700"/>
      <c r="Q3" s="1700"/>
      <c r="R3" s="1700" t="s">
        <v>0</v>
      </c>
      <c r="S3" s="1700"/>
      <c r="T3" s="1700"/>
      <c r="U3" s="1700"/>
      <c r="V3" s="1700"/>
      <c r="W3" s="1700"/>
      <c r="X3" s="1700"/>
    </row>
    <row r="4" spans="1:24" s="7" customFormat="1">
      <c r="A4" s="1668"/>
      <c r="B4" s="1668"/>
      <c r="C4" s="1668"/>
      <c r="D4" s="1668"/>
      <c r="E4" s="1668"/>
      <c r="F4" s="1668"/>
      <c r="G4" s="1668"/>
      <c r="H4" s="1668"/>
      <c r="I4" s="1668"/>
      <c r="J4" s="1668"/>
      <c r="K4" s="1668"/>
      <c r="L4" s="1668"/>
      <c r="M4" s="1668"/>
      <c r="N4" s="1668"/>
      <c r="O4" s="1668"/>
      <c r="P4" s="1668"/>
      <c r="Q4" s="1668"/>
      <c r="R4" s="1668"/>
      <c r="S4" s="1668"/>
      <c r="T4" s="1668"/>
      <c r="U4" s="1668"/>
      <c r="V4" s="1668"/>
      <c r="W4" s="1668"/>
      <c r="X4" s="1668"/>
    </row>
    <row r="5" spans="1:24" s="7" customFormat="1" ht="7.5" customHeight="1">
      <c r="A5" s="326"/>
      <c r="B5" s="327"/>
      <c r="C5" s="328"/>
      <c r="D5" s="328"/>
      <c r="E5" s="328"/>
      <c r="F5" s="328"/>
      <c r="G5" s="328"/>
      <c r="H5" s="328"/>
      <c r="I5" s="329"/>
      <c r="J5" s="328"/>
      <c r="K5" s="330"/>
      <c r="L5" s="329"/>
      <c r="M5" s="328"/>
      <c r="N5" s="328"/>
      <c r="O5" s="328"/>
      <c r="P5" s="327"/>
      <c r="R5" s="61"/>
      <c r="T5" s="291"/>
      <c r="U5" s="10"/>
      <c r="V5" s="10"/>
      <c r="W5" s="10"/>
    </row>
    <row r="6" spans="1:24" s="321" customFormat="1" ht="46.5" customHeight="1">
      <c r="A6" s="1741" t="s">
        <v>1</v>
      </c>
      <c r="B6" s="1744" t="s">
        <v>12</v>
      </c>
      <c r="C6" s="1752" t="s">
        <v>351</v>
      </c>
      <c r="D6" s="1753"/>
      <c r="E6" s="1753"/>
      <c r="F6" s="1753"/>
      <c r="G6" s="1753"/>
      <c r="H6" s="1753"/>
      <c r="I6" s="1753"/>
      <c r="J6" s="1753"/>
      <c r="K6" s="1753"/>
      <c r="L6" s="1753"/>
      <c r="M6" s="1753"/>
      <c r="N6" s="1753"/>
      <c r="O6" s="1753"/>
      <c r="P6" s="1754"/>
      <c r="Q6" s="1749" t="s">
        <v>206</v>
      </c>
      <c r="R6" s="1760" t="s">
        <v>1</v>
      </c>
      <c r="S6" s="1763" t="s">
        <v>12</v>
      </c>
      <c r="T6" s="322" t="s">
        <v>352</v>
      </c>
      <c r="U6" s="1747" t="s">
        <v>189</v>
      </c>
      <c r="V6" s="1748"/>
      <c r="W6" s="1749" t="s">
        <v>207</v>
      </c>
      <c r="X6" s="1739"/>
    </row>
    <row r="7" spans="1:24" s="321" customFormat="1" ht="75.75" customHeight="1">
      <c r="A7" s="1742"/>
      <c r="B7" s="1745"/>
      <c r="C7" s="1752" t="str">
        <f>'Rekap Panjang Per Prog Per Prov'!AH8</f>
        <v>Kegiatan Penyelenggaraan Hubungan Pusat dan Daerah Serta Kerjasama Daerah</v>
      </c>
      <c r="D7" s="1754"/>
      <c r="E7" s="1752" t="str">
        <f>'Rekap Panjang Per Prog Per Prov'!AJ8</f>
        <v>Kegiatan Pengembangan dan Penataan Wilayah Administrasi dan Perbatasan</v>
      </c>
      <c r="F7" s="1753"/>
      <c r="G7" s="1753"/>
      <c r="H7" s="1754"/>
      <c r="I7" s="1752" t="str">
        <f>'Rekap Panjang Per Prog Per Prov'!AN8</f>
        <v>Kegiatan Pembinaan Ketenteraman, Ketertiban dan Perlindungan Masyarakat</v>
      </c>
      <c r="J7" s="1754"/>
      <c r="K7" s="1752" t="str">
        <f>'Rekap Panjang Per Prog Per Prov'!AP8</f>
        <v>Kegiatan Pembinaan dan Pengembangan Kawasan dan Pertanahan</v>
      </c>
      <c r="L7" s="1754"/>
      <c r="M7" s="1752" t="str">
        <f>'Rekap Panjang Per Prog Per Prov'!AR8</f>
        <v>Kegiatan Fasilitasi Pencegahan dan Penanggulangan Bencana</v>
      </c>
      <c r="N7" s="1753"/>
      <c r="O7" s="1754"/>
      <c r="P7" s="1757" t="s">
        <v>2</v>
      </c>
      <c r="Q7" s="1750"/>
      <c r="R7" s="1761"/>
      <c r="S7" s="1739"/>
      <c r="T7" s="323" t="s">
        <v>219</v>
      </c>
      <c r="U7" s="324" t="s">
        <v>78</v>
      </c>
      <c r="V7" s="324" t="s">
        <v>353</v>
      </c>
      <c r="W7" s="1750"/>
      <c r="X7" s="1739"/>
    </row>
    <row r="8" spans="1:24" s="321" customFormat="1" ht="204" customHeight="1">
      <c r="A8" s="1742"/>
      <c r="B8" s="1745"/>
      <c r="C8" s="300" t="str">
        <f>'Rekap Panjang Per Prog Per Prov'!AH9</f>
        <v xml:space="preserve">Jumlah Daerah yang Menerima Manfaat dari Kerjasama Daerah dalam Bidang Ekonomi, Prasarana dan Pelayanan Publik </v>
      </c>
      <c r="D8" s="300" t="str">
        <f>'Rekap Panjang Per Prog Per Prov'!AI9</f>
        <v xml:space="preserve">Jumlah Provinsi yang Dibina dalam rangka Peningkatan Peran Gubernur sebagai Wakil Pemerintah di Wilayah Provinsi </v>
      </c>
      <c r="E8" s="300" t="str">
        <f>'Rekap Panjang Per Prog Per Prov'!AJ9</f>
        <v>Jumlah Segmen Penataan dan Penegasan Batas Wilayah Administrasi Perbatasan antar Daerah yang Ditetapkan dengan Peraturan Perundangan</v>
      </c>
      <c r="F8" s="300" t="str">
        <f>'Rekap Panjang Per Prog Per Prov'!AK9</f>
        <v>Jumlah Segmen Penataan dan Penegasan Batas Wilayah Administrasi Perbatasan antar Daerah yang Ditetapkan dengan Peraturan Perundangan</v>
      </c>
      <c r="G8" s="300" t="str">
        <f>'Rekap Panjang Per Prog Per Prov'!AL9</f>
        <v>Jumlah Laporan Monitoring dan Evaluasi Bidang Tugas Penataan Wilayah Administrasi dan Penegasan Batas Daerah, Pengembangan Wilayah Perbatasan, dan Toponimi</v>
      </c>
      <c r="H8" s="300" t="str">
        <f>'Rekap Panjang Per Prog Per Prov'!AM9</f>
        <v>Jumlah Provinsi yang Melaksanakan Kerjasama Perbatasan antar negara (JIM,SOSEKMALINDO, JBC RI-RDTL, JBC RI-PNG) (PNB)</v>
      </c>
      <c r="I8" s="300" t="str">
        <f>'Rekap Panjang Per Prog Per Prov'!AN9</f>
        <v>Jumlah Daerah yang Ditingkatkan Kapasitas Kelembagaan Sat Pol PP sesuai Peraturan Perundangan</v>
      </c>
      <c r="J8" s="300" t="str">
        <f>'Rekap Panjang Per Prog Per Prov'!AO9</f>
        <v>Jumlah Daerah yang Ditingkatkan Kapasitas Kelembagaan Sat Pol PP sesuai Peraturan Perundangan</v>
      </c>
      <c r="K8" s="300" t="str">
        <f>'Rekap Panjang Per Prog Per Prov'!AP9</f>
        <v>Jumlah Daerah yang Difasilitasi di Bidang Kawasan Ekonomi, Industri dan Perdagangan Bebas, serta Kawasan Khusus dan Pertanahan yang Dikelola dan Dikembangkan</v>
      </c>
      <c r="L8" s="300" t="str">
        <f>'Rekap Panjang Per Prog Per Prov'!AQ9</f>
        <v>Jumlah Daerah yang Difasilitasi di Bidang Kawasan Ekonomi, Industri dan Perdagangan Bebas, serta Kawasan Khusus dan Pertanahan yang Dikelola dan Dikembangkan</v>
      </c>
      <c r="M8" s="300" t="str">
        <f>'Rekap Panjang Per Prog Per Prov'!AR9</f>
        <v>Jumlah Daerah yang Difasilitasi dalam Peningkatan Kapasitas Aparat dalam Upaya Penanggulangan Bencana dan Bahaya Kebakaran</v>
      </c>
      <c r="N8" s="300" t="s">
        <v>11</v>
      </c>
      <c r="O8" s="300" t="str">
        <f>'Rekap Panjang Per Prog Per Prov'!AT9</f>
        <v>Jumlah Daerah yang Difasilitasi dalam Peningkatan Kapasitas Aparat dalam Upaya Penanggulangan Bencana dan Bahaya Kebakaran</v>
      </c>
      <c r="P8" s="1758"/>
      <c r="Q8" s="1750"/>
      <c r="R8" s="1761"/>
      <c r="S8" s="1739"/>
      <c r="T8" s="323" t="s">
        <v>321</v>
      </c>
      <c r="U8" s="324" t="s">
        <v>229</v>
      </c>
      <c r="V8" s="324" t="s">
        <v>355</v>
      </c>
      <c r="W8" s="1750"/>
      <c r="X8" s="1739"/>
    </row>
    <row r="9" spans="1:24" s="321" customFormat="1" ht="182.25" customHeight="1">
      <c r="A9" s="1743"/>
      <c r="B9" s="1746"/>
      <c r="C9" s="318" t="str">
        <f>'Rekap Panjang Per Prog Per Prov'!AH10</f>
        <v>Pengembangan Kerjasama Daerah</v>
      </c>
      <c r="D9" s="318" t="str">
        <f>'Rekap Panjang Per Prog Per Prov'!AI10</f>
        <v>Peningkatan Peran Gubernur sebagai Wakil Pemerintah Pusat di Wilayah Provinsi</v>
      </c>
      <c r="E9" s="318" t="str">
        <f>'Rekap Panjang Per Prog Per Prov'!AJ10</f>
        <v>Koordinasi dan Fasilitasi Penegasan Batas Daerah secara Pasti di Lapangan antar Daerah Provinsi, Kab/Kota</v>
      </c>
      <c r="F9" s="318" t="str">
        <f>'Rekap Panjang Per Prog Per Prov'!AK10</f>
        <v>Koordinasi dan Fasilitasi Penegasan Batas Daerah Secara Pasti di Lapangan antar Daerah Provinsi, Kab/Kota</v>
      </c>
      <c r="G9" s="318" t="str">
        <f>'Rekap Panjang Per Prog Per Prov'!AL10</f>
        <v>Pembakuan dan Pembinaan Nama Rupabumi Unsur Alami</v>
      </c>
      <c r="H9" s="318" t="str">
        <f>'Rekap Panjang Per Prog Per Prov'!AM10</f>
        <v>Fasilitasi Penegasan Status Hukum Batas antar Negara, Peningkatan Kapasitas Aparat, dan Peningkatan Kegiatan Sosekbud dengan Negara Tetangga</v>
      </c>
      <c r="I9" s="318" t="str">
        <f>'Rekap Panjang Per Prog Per Prov'!AN10</f>
        <v>Fasilitasi Pencitraan Satpol PP di Daerah</v>
      </c>
      <c r="J9" s="318" t="str">
        <f>'Rekap Panjang Per Prog Per Prov'!AO10</f>
        <v xml:space="preserve">Peningkatan Kapasitas SDM Polisi Pamong Praja  dalam Penyelenggaraan Ketertiban Umum dan Ketenteraman Masyarakat </v>
      </c>
      <c r="K9" s="319" t="str">
        <f>'Rekap Panjang Per Prog Per Prov'!AP10</f>
        <v xml:space="preserve">Peningkatan Kapasitas Aparat Pemerintah Daerah dalam Pengelolaan Kawasan Sumber Daya Alam </v>
      </c>
      <c r="L9" s="320" t="str">
        <f>'Rekap Panjang Per Prog Per Prov'!AQ10</f>
        <v>Fasilitasi Gubernur terhadap Kabupaten/Kota di Bidang Ekonomi, Industri dan Perdagangan Bebas</v>
      </c>
      <c r="M9" s="301" t="str">
        <f>'Rekap Panjang Per Prog Per Prov'!AR10</f>
        <v>Fasilitasi Peningkatan Kapasitas Pemerintahan Kabupaten/Kota dalam Penyelenggaraan Pencegahan dan Penanggulangan Kebakaran untuk Mendukung Pengurangan Resiko Kebakaran</v>
      </c>
      <c r="N9" s="301" t="str">
        <f>'Rekap Panjang Per Prog Per Prov'!AS10</f>
        <v>Fasilitasi dan Sosialisasi Pelaksanaan Perpres Nomor 30 Tahun 2011, Pembentukan Kelembagaan Komisi Provinsi Pengendalian Zoonosis dan Komisi Kabupaten/Kota Pengendalian Zoonosis, dan Percepatan Pengendalian Zoonosis</v>
      </c>
      <c r="O9" s="301" t="str">
        <f>'Rekap Panjang Per Prog Per Prov'!AT10</f>
        <v>Peningkatan Kapasitas Aparat dalam Pengurangan Resiko Bencana di Daerah</v>
      </c>
      <c r="P9" s="1759"/>
      <c r="Q9" s="1751"/>
      <c r="R9" s="1762"/>
      <c r="S9" s="1740"/>
      <c r="T9" s="322" t="s">
        <v>213</v>
      </c>
      <c r="U9" s="325" t="s">
        <v>218</v>
      </c>
      <c r="V9" s="325" t="s">
        <v>354</v>
      </c>
      <c r="W9" s="1751"/>
      <c r="X9" s="1740"/>
    </row>
    <row r="10" spans="1:24" s="259" customFormat="1">
      <c r="A10" s="302" t="s">
        <v>192</v>
      </c>
      <c r="B10" s="302" t="s">
        <v>193</v>
      </c>
      <c r="C10" s="331" t="s">
        <v>250</v>
      </c>
      <c r="D10" s="331" t="s">
        <v>194</v>
      </c>
      <c r="E10" s="331" t="s">
        <v>195</v>
      </c>
      <c r="F10" s="331" t="s">
        <v>196</v>
      </c>
      <c r="G10" s="331" t="s">
        <v>197</v>
      </c>
      <c r="H10" s="331" t="s">
        <v>198</v>
      </c>
      <c r="I10" s="331" t="s">
        <v>199</v>
      </c>
      <c r="J10" s="331" t="s">
        <v>200</v>
      </c>
      <c r="K10" s="331" t="s">
        <v>201</v>
      </c>
      <c r="L10" s="331" t="s">
        <v>202</v>
      </c>
      <c r="M10" s="303" t="s">
        <v>203</v>
      </c>
      <c r="N10" s="303" t="s">
        <v>204</v>
      </c>
      <c r="O10" s="303" t="s">
        <v>204</v>
      </c>
      <c r="P10" s="303" t="s">
        <v>205</v>
      </c>
      <c r="Q10" s="78" t="s">
        <v>222</v>
      </c>
      <c r="R10" s="137" t="s">
        <v>192</v>
      </c>
      <c r="S10" s="137" t="s">
        <v>193</v>
      </c>
      <c r="T10" s="294" t="s">
        <v>250</v>
      </c>
      <c r="U10" s="78" t="s">
        <v>194</v>
      </c>
      <c r="V10" s="78" t="s">
        <v>194</v>
      </c>
      <c r="W10" s="78" t="s">
        <v>195</v>
      </c>
      <c r="X10" s="77" t="s">
        <v>196</v>
      </c>
    </row>
    <row r="11" spans="1:24" s="7" customFormat="1" ht="18" customHeight="1">
      <c r="A11" s="313">
        <v>1</v>
      </c>
      <c r="B11" s="305" t="s">
        <v>13</v>
      </c>
      <c r="C11" s="332"/>
      <c r="D11" s="332">
        <v>6500000000</v>
      </c>
      <c r="E11" s="332">
        <v>350000000</v>
      </c>
      <c r="F11" s="332"/>
      <c r="G11" s="332"/>
      <c r="H11" s="332"/>
      <c r="I11" s="312">
        <v>350000000</v>
      </c>
      <c r="J11" s="312"/>
      <c r="K11" s="312">
        <v>400000000</v>
      </c>
      <c r="L11" s="312">
        <v>400000000</v>
      </c>
      <c r="M11" s="312">
        <v>350000000</v>
      </c>
      <c r="N11" s="312"/>
      <c r="O11" s="312">
        <v>400000000</v>
      </c>
      <c r="P11" s="333">
        <f>SUM(C11:O11)</f>
        <v>8750000000</v>
      </c>
      <c r="Q11" s="30" t="e">
        <f>#REF!+#REF!+#REF!+#REF!+#REF!+#REF!+#REF!+P11</f>
        <v>#REF!</v>
      </c>
      <c r="R11" s="14">
        <v>1</v>
      </c>
      <c r="S11" s="16" t="s">
        <v>13</v>
      </c>
      <c r="T11" s="30"/>
      <c r="U11" s="290">
        <f>U12+U13</f>
        <v>2000000000</v>
      </c>
      <c r="V11" s="290">
        <f>V12+V13</f>
        <v>2600000000</v>
      </c>
      <c r="W11" s="17">
        <f>T11+U11</f>
        <v>2000000000</v>
      </c>
      <c r="X11" s="59" t="e">
        <f>Q11+W11</f>
        <v>#REF!</v>
      </c>
    </row>
    <row r="12" spans="1:24" s="7" customFormat="1" ht="18" hidden="1" customHeight="1">
      <c r="A12" s="310"/>
      <c r="B12" s="308"/>
      <c r="C12" s="334"/>
      <c r="D12" s="334"/>
      <c r="E12" s="334"/>
      <c r="F12" s="334"/>
      <c r="G12" s="334"/>
      <c r="H12" s="334"/>
      <c r="I12" s="309"/>
      <c r="J12" s="309"/>
      <c r="K12" s="309"/>
      <c r="L12" s="309"/>
      <c r="M12" s="309"/>
      <c r="N12" s="309"/>
      <c r="O12" s="309"/>
      <c r="P12" s="335"/>
      <c r="Q12" s="30"/>
      <c r="R12" s="38"/>
      <c r="S12" s="39" t="s">
        <v>357</v>
      </c>
      <c r="T12" s="43"/>
      <c r="U12" s="45"/>
      <c r="V12" s="45">
        <v>1300000000</v>
      </c>
      <c r="W12" s="17"/>
      <c r="X12" s="59"/>
    </row>
    <row r="13" spans="1:24" s="7" customFormat="1" ht="18" hidden="1" customHeight="1">
      <c r="A13" s="310"/>
      <c r="B13" s="308"/>
      <c r="C13" s="334"/>
      <c r="D13" s="334"/>
      <c r="E13" s="334"/>
      <c r="F13" s="334"/>
      <c r="G13" s="334"/>
      <c r="H13" s="334"/>
      <c r="I13" s="309"/>
      <c r="J13" s="309"/>
      <c r="K13" s="309"/>
      <c r="L13" s="309"/>
      <c r="M13" s="309"/>
      <c r="N13" s="309"/>
      <c r="O13" s="309"/>
      <c r="P13" s="335"/>
      <c r="Q13" s="30"/>
      <c r="R13" s="38"/>
      <c r="S13" s="39" t="s">
        <v>367</v>
      </c>
      <c r="T13" s="43"/>
      <c r="U13" s="45">
        <v>2000000000</v>
      </c>
      <c r="V13" s="45">
        <v>1300000000</v>
      </c>
      <c r="W13" s="17"/>
      <c r="X13" s="59"/>
    </row>
    <row r="14" spans="1:24" s="7" customFormat="1" ht="18" customHeight="1">
      <c r="A14" s="313">
        <v>2</v>
      </c>
      <c r="B14" s="311" t="s">
        <v>14</v>
      </c>
      <c r="C14" s="332"/>
      <c r="D14" s="332">
        <v>6000000000</v>
      </c>
      <c r="E14" s="332">
        <v>350000000</v>
      </c>
      <c r="F14" s="332"/>
      <c r="G14" s="332"/>
      <c r="H14" s="332"/>
      <c r="I14" s="312"/>
      <c r="J14" s="312">
        <v>750000000</v>
      </c>
      <c r="K14" s="312"/>
      <c r="L14" s="312"/>
      <c r="M14" s="312">
        <v>350000000</v>
      </c>
      <c r="N14" s="312">
        <v>550000000</v>
      </c>
      <c r="O14" s="312"/>
      <c r="P14" s="333">
        <f>SUM(C14:O14)</f>
        <v>8000000000</v>
      </c>
      <c r="Q14" s="30" t="e">
        <f>#REF!+#REF!+#REF!+#REF!+#REF!+#REF!+#REF!+P14</f>
        <v>#REF!</v>
      </c>
      <c r="R14" s="14">
        <v>2</v>
      </c>
      <c r="S14" s="18" t="s">
        <v>14</v>
      </c>
      <c r="T14" s="30"/>
      <c r="U14" s="290">
        <f>U15+U16</f>
        <v>0</v>
      </c>
      <c r="V14" s="290">
        <f>V15+V16</f>
        <v>2600000000</v>
      </c>
      <c r="W14" s="17">
        <f>T14+U14</f>
        <v>0</v>
      </c>
      <c r="X14" s="59" t="e">
        <f>Q14+W14</f>
        <v>#REF!</v>
      </c>
    </row>
    <row r="15" spans="1:24" s="7" customFormat="1" ht="18" hidden="1" customHeight="1">
      <c r="A15" s="310"/>
      <c r="B15" s="308"/>
      <c r="C15" s="334"/>
      <c r="D15" s="334"/>
      <c r="E15" s="334"/>
      <c r="F15" s="334"/>
      <c r="G15" s="334"/>
      <c r="H15" s="334"/>
      <c r="I15" s="309"/>
      <c r="J15" s="309"/>
      <c r="K15" s="309"/>
      <c r="L15" s="309"/>
      <c r="M15" s="309"/>
      <c r="N15" s="309"/>
      <c r="O15" s="309"/>
      <c r="P15" s="335"/>
      <c r="Q15" s="30"/>
      <c r="R15" s="38"/>
      <c r="S15" s="39" t="s">
        <v>358</v>
      </c>
      <c r="T15" s="43"/>
      <c r="U15" s="45"/>
      <c r="V15" s="45">
        <v>1300000000</v>
      </c>
      <c r="W15" s="17"/>
      <c r="X15" s="59"/>
    </row>
    <row r="16" spans="1:24" s="7" customFormat="1" ht="18" hidden="1" customHeight="1">
      <c r="A16" s="310"/>
      <c r="B16" s="308"/>
      <c r="C16" s="334"/>
      <c r="D16" s="334"/>
      <c r="E16" s="334"/>
      <c r="F16" s="334"/>
      <c r="G16" s="334"/>
      <c r="H16" s="334"/>
      <c r="I16" s="309"/>
      <c r="J16" s="309"/>
      <c r="K16" s="309"/>
      <c r="L16" s="309"/>
      <c r="M16" s="309"/>
      <c r="N16" s="309"/>
      <c r="O16" s="309"/>
      <c r="P16" s="335"/>
      <c r="Q16" s="30"/>
      <c r="R16" s="38"/>
      <c r="S16" s="39" t="s">
        <v>359</v>
      </c>
      <c r="T16" s="43"/>
      <c r="U16" s="45"/>
      <c r="V16" s="45">
        <v>1300000000</v>
      </c>
      <c r="W16" s="17"/>
      <c r="X16" s="59"/>
    </row>
    <row r="17" spans="1:24" s="7" customFormat="1" ht="18" customHeight="1">
      <c r="A17" s="313">
        <v>3</v>
      </c>
      <c r="B17" s="311" t="s">
        <v>15</v>
      </c>
      <c r="C17" s="332">
        <v>450000000</v>
      </c>
      <c r="D17" s="332">
        <v>5000000000</v>
      </c>
      <c r="E17" s="332">
        <v>350000000</v>
      </c>
      <c r="F17" s="332"/>
      <c r="G17" s="332">
        <v>500000000</v>
      </c>
      <c r="H17" s="332"/>
      <c r="I17" s="312"/>
      <c r="J17" s="312">
        <v>500000000</v>
      </c>
      <c r="K17" s="312"/>
      <c r="L17" s="312"/>
      <c r="M17" s="312"/>
      <c r="N17" s="312">
        <v>550000000</v>
      </c>
      <c r="O17" s="312">
        <v>300000000</v>
      </c>
      <c r="P17" s="333">
        <f>SUM(C17:O17)</f>
        <v>7650000000</v>
      </c>
      <c r="Q17" s="30" t="e">
        <f>#REF!+#REF!+#REF!+#REF!+#REF!+#REF!+#REF!+P17</f>
        <v>#REF!</v>
      </c>
      <c r="R17" s="14">
        <v>3</v>
      </c>
      <c r="S17" s="18" t="s">
        <v>15</v>
      </c>
      <c r="T17" s="30"/>
      <c r="U17" s="17">
        <f>U18</f>
        <v>0</v>
      </c>
      <c r="V17" s="290">
        <f>V18</f>
        <v>1250000000</v>
      </c>
      <c r="W17" s="17">
        <f>T17+U17</f>
        <v>0</v>
      </c>
      <c r="X17" s="59" t="e">
        <f>Q17+W17</f>
        <v>#REF!</v>
      </c>
    </row>
    <row r="18" spans="1:24" s="7" customFormat="1" ht="18" hidden="1" customHeight="1">
      <c r="A18" s="310"/>
      <c r="B18" s="308"/>
      <c r="C18" s="334"/>
      <c r="D18" s="334"/>
      <c r="E18" s="334"/>
      <c r="F18" s="334"/>
      <c r="G18" s="334"/>
      <c r="H18" s="334"/>
      <c r="I18" s="309"/>
      <c r="J18" s="309"/>
      <c r="K18" s="309"/>
      <c r="L18" s="309"/>
      <c r="M18" s="309"/>
      <c r="N18" s="309"/>
      <c r="O18" s="309"/>
      <c r="P18" s="335"/>
      <c r="Q18" s="30"/>
      <c r="R18" s="38"/>
      <c r="S18" s="39" t="s">
        <v>360</v>
      </c>
      <c r="T18" s="43"/>
      <c r="U18" s="45"/>
      <c r="V18" s="45">
        <v>1250000000</v>
      </c>
      <c r="W18" s="17"/>
      <c r="X18" s="59"/>
    </row>
    <row r="19" spans="1:24" s="7" customFormat="1" ht="18" customHeight="1">
      <c r="A19" s="313">
        <v>4</v>
      </c>
      <c r="B19" s="311" t="s">
        <v>16</v>
      </c>
      <c r="C19" s="332"/>
      <c r="D19" s="332">
        <v>5000000000</v>
      </c>
      <c r="E19" s="332">
        <v>350000000</v>
      </c>
      <c r="F19" s="332"/>
      <c r="G19" s="332"/>
      <c r="H19" s="332">
        <v>400000000</v>
      </c>
      <c r="I19" s="312">
        <v>350000000</v>
      </c>
      <c r="J19" s="312"/>
      <c r="K19" s="312">
        <v>400000000</v>
      </c>
      <c r="L19" s="312"/>
      <c r="M19" s="312">
        <v>350000000</v>
      </c>
      <c r="N19" s="312"/>
      <c r="O19" s="312"/>
      <c r="P19" s="333">
        <f>SUM(C19:O19)</f>
        <v>6850000000</v>
      </c>
      <c r="Q19" s="30" t="e">
        <f>#REF!+#REF!+#REF!+#REF!+#REF!+#REF!+#REF!+P19</f>
        <v>#REF!</v>
      </c>
      <c r="R19" s="14">
        <v>4</v>
      </c>
      <c r="S19" s="18" t="s">
        <v>16</v>
      </c>
      <c r="T19" s="30"/>
      <c r="U19" s="17">
        <f>U2</f>
        <v>0</v>
      </c>
      <c r="V19" s="17">
        <v>0</v>
      </c>
      <c r="W19" s="17">
        <f>T19+U19</f>
        <v>0</v>
      </c>
      <c r="X19" s="59" t="e">
        <f>Q19+W19</f>
        <v>#REF!</v>
      </c>
    </row>
    <row r="20" spans="1:24" s="7" customFormat="1" ht="18" customHeight="1">
      <c r="A20" s="304">
        <v>5</v>
      </c>
      <c r="B20" s="311" t="s">
        <v>17</v>
      </c>
      <c r="C20" s="332"/>
      <c r="D20" s="332">
        <v>5500000000</v>
      </c>
      <c r="E20" s="332">
        <v>250000000</v>
      </c>
      <c r="F20" s="332"/>
      <c r="G20" s="332">
        <v>500000000</v>
      </c>
      <c r="H20" s="332">
        <v>400000000</v>
      </c>
      <c r="I20" s="312">
        <v>350000000</v>
      </c>
      <c r="J20" s="312"/>
      <c r="K20" s="312"/>
      <c r="L20" s="312"/>
      <c r="M20" s="312"/>
      <c r="N20" s="312">
        <v>500000000</v>
      </c>
      <c r="O20" s="312"/>
      <c r="P20" s="333">
        <f>SUM(C20:O20)</f>
        <v>7500000000</v>
      </c>
      <c r="Q20" s="30" t="e">
        <f>#REF!+#REF!+#REF!+#REF!+#REF!+#REF!+#REF!+P20</f>
        <v>#REF!</v>
      </c>
      <c r="R20" s="36">
        <v>5</v>
      </c>
      <c r="S20" s="18" t="s">
        <v>17</v>
      </c>
      <c r="T20" s="30"/>
      <c r="U20" s="290">
        <f>U21+U22+U23</f>
        <v>5900000000</v>
      </c>
      <c r="V20" s="17">
        <f>V21+V22+V23</f>
        <v>0</v>
      </c>
      <c r="W20" s="17">
        <f>T20+U20</f>
        <v>5900000000</v>
      </c>
      <c r="X20" s="59" t="e">
        <f>Q20+W20</f>
        <v>#REF!</v>
      </c>
    </row>
    <row r="21" spans="1:24" s="7" customFormat="1" ht="18" hidden="1" customHeight="1">
      <c r="A21" s="307"/>
      <c r="B21" s="311" t="s">
        <v>172</v>
      </c>
      <c r="C21" s="332"/>
      <c r="D21" s="332"/>
      <c r="E21" s="332"/>
      <c r="F21" s="332"/>
      <c r="G21" s="332"/>
      <c r="H21" s="332"/>
      <c r="I21" s="312"/>
      <c r="J21" s="312"/>
      <c r="K21" s="312"/>
      <c r="L21" s="312"/>
      <c r="M21" s="312"/>
      <c r="N21" s="312"/>
      <c r="O21" s="312"/>
      <c r="P21" s="333"/>
      <c r="Q21" s="30"/>
      <c r="R21" s="37"/>
      <c r="S21" s="18" t="s">
        <v>172</v>
      </c>
      <c r="T21" s="30"/>
      <c r="U21" s="17">
        <v>2200000000</v>
      </c>
      <c r="V21" s="17"/>
      <c r="W21" s="17">
        <v>0</v>
      </c>
      <c r="X21" s="59"/>
    </row>
    <row r="22" spans="1:24" s="7" customFormat="1" ht="18" hidden="1" customHeight="1">
      <c r="A22" s="307"/>
      <c r="B22" s="311" t="s">
        <v>120</v>
      </c>
      <c r="C22" s="332"/>
      <c r="D22" s="332"/>
      <c r="E22" s="332"/>
      <c r="F22" s="332"/>
      <c r="G22" s="332"/>
      <c r="H22" s="332"/>
      <c r="I22" s="312"/>
      <c r="J22" s="312"/>
      <c r="K22" s="312"/>
      <c r="L22" s="312"/>
      <c r="M22" s="312"/>
      <c r="N22" s="312"/>
      <c r="O22" s="312"/>
      <c r="P22" s="333"/>
      <c r="Q22" s="30"/>
      <c r="R22" s="37"/>
      <c r="S22" s="18" t="s">
        <v>120</v>
      </c>
      <c r="T22" s="30"/>
      <c r="U22" s="17">
        <v>1500000000</v>
      </c>
      <c r="V22" s="17"/>
      <c r="W22" s="17">
        <v>0</v>
      </c>
      <c r="X22" s="59"/>
    </row>
    <row r="23" spans="1:24" s="7" customFormat="1" ht="18" hidden="1" customHeight="1">
      <c r="A23" s="310"/>
      <c r="B23" s="311" t="s">
        <v>121</v>
      </c>
      <c r="C23" s="332"/>
      <c r="D23" s="332"/>
      <c r="E23" s="332"/>
      <c r="F23" s="332"/>
      <c r="G23" s="332"/>
      <c r="H23" s="332"/>
      <c r="I23" s="312"/>
      <c r="J23" s="312"/>
      <c r="K23" s="312"/>
      <c r="L23" s="312"/>
      <c r="M23" s="312"/>
      <c r="N23" s="312"/>
      <c r="O23" s="312"/>
      <c r="P23" s="333"/>
      <c r="Q23" s="30"/>
      <c r="R23" s="38"/>
      <c r="S23" s="18" t="s">
        <v>121</v>
      </c>
      <c r="T23" s="30"/>
      <c r="U23" s="17">
        <v>2200000000</v>
      </c>
      <c r="V23" s="17"/>
      <c r="W23" s="17">
        <v>0</v>
      </c>
      <c r="X23" s="59"/>
    </row>
    <row r="24" spans="1:24" s="7" customFormat="1" ht="18" customHeight="1">
      <c r="A24" s="313">
        <v>6</v>
      </c>
      <c r="B24" s="311" t="s">
        <v>18</v>
      </c>
      <c r="C24" s="332">
        <v>450000000</v>
      </c>
      <c r="D24" s="332">
        <v>5000000000</v>
      </c>
      <c r="E24" s="332">
        <v>350000000</v>
      </c>
      <c r="F24" s="332"/>
      <c r="G24" s="332"/>
      <c r="H24" s="332"/>
      <c r="I24" s="312"/>
      <c r="J24" s="312"/>
      <c r="K24" s="312"/>
      <c r="L24" s="312"/>
      <c r="M24" s="312"/>
      <c r="N24" s="312"/>
      <c r="O24" s="312">
        <v>350000000</v>
      </c>
      <c r="P24" s="333">
        <f t="shared" ref="P24:P31" si="0">SUM(C24:O24)</f>
        <v>6150000000</v>
      </c>
      <c r="Q24" s="30" t="e">
        <f>#REF!+#REF!+#REF!+#REF!+#REF!+#REF!+#REF!+P24</f>
        <v>#REF!</v>
      </c>
      <c r="R24" s="14">
        <v>6</v>
      </c>
      <c r="S24" s="18" t="s">
        <v>18</v>
      </c>
      <c r="T24" s="30"/>
      <c r="U24" s="17">
        <v>0</v>
      </c>
      <c r="V24" s="17">
        <v>0</v>
      </c>
      <c r="W24" s="17">
        <f t="shared" ref="W24:W31" si="1">T24+U24</f>
        <v>0</v>
      </c>
      <c r="X24" s="59" t="e">
        <f t="shared" ref="X24:X31" si="2">Q24+W24</f>
        <v>#REF!</v>
      </c>
    </row>
    <row r="25" spans="1:24" s="7" customFormat="1" ht="18" customHeight="1">
      <c r="A25" s="313">
        <v>7</v>
      </c>
      <c r="B25" s="311" t="s">
        <v>19</v>
      </c>
      <c r="C25" s="332">
        <v>450000000</v>
      </c>
      <c r="D25" s="332">
        <v>5000000000</v>
      </c>
      <c r="E25" s="332">
        <v>350000000</v>
      </c>
      <c r="F25" s="332"/>
      <c r="G25" s="332">
        <v>500000000</v>
      </c>
      <c r="H25" s="332"/>
      <c r="I25" s="312"/>
      <c r="J25" s="312">
        <v>500000000</v>
      </c>
      <c r="K25" s="312">
        <v>400000000</v>
      </c>
      <c r="L25" s="312"/>
      <c r="M25" s="312">
        <v>350000000</v>
      </c>
      <c r="N25" s="312">
        <v>550000000</v>
      </c>
      <c r="O25" s="312">
        <v>350000000</v>
      </c>
      <c r="P25" s="333">
        <f t="shared" si="0"/>
        <v>8450000000</v>
      </c>
      <c r="Q25" s="30" t="e">
        <f>#REF!+#REF!+#REF!+#REF!+#REF!+#REF!+#REF!+P25</f>
        <v>#REF!</v>
      </c>
      <c r="R25" s="14">
        <v>7</v>
      </c>
      <c r="S25" s="18" t="s">
        <v>19</v>
      </c>
      <c r="T25" s="30"/>
      <c r="U25" s="17">
        <v>0</v>
      </c>
      <c r="V25" s="17">
        <v>0</v>
      </c>
      <c r="W25" s="17">
        <f t="shared" si="1"/>
        <v>0</v>
      </c>
      <c r="X25" s="59" t="e">
        <f t="shared" si="2"/>
        <v>#REF!</v>
      </c>
    </row>
    <row r="26" spans="1:24" s="7" customFormat="1" ht="18" customHeight="1">
      <c r="A26" s="313">
        <v>8</v>
      </c>
      <c r="B26" s="311" t="s">
        <v>20</v>
      </c>
      <c r="C26" s="332"/>
      <c r="D26" s="332">
        <v>5500000000</v>
      </c>
      <c r="E26" s="332">
        <v>250000000</v>
      </c>
      <c r="F26" s="332"/>
      <c r="G26" s="332">
        <v>500000000</v>
      </c>
      <c r="H26" s="332"/>
      <c r="I26" s="312"/>
      <c r="J26" s="312">
        <v>600000000</v>
      </c>
      <c r="K26" s="312"/>
      <c r="L26" s="312"/>
      <c r="M26" s="312"/>
      <c r="N26" s="312"/>
      <c r="O26" s="312">
        <v>350000000</v>
      </c>
      <c r="P26" s="333">
        <f t="shared" si="0"/>
        <v>7200000000</v>
      </c>
      <c r="Q26" s="30" t="e">
        <f>#REF!+#REF!+#REF!+#REF!+#REF!+#REF!+#REF!+P26</f>
        <v>#REF!</v>
      </c>
      <c r="R26" s="14">
        <v>8</v>
      </c>
      <c r="S26" s="18" t="s">
        <v>20</v>
      </c>
      <c r="T26" s="30"/>
      <c r="U26" s="17">
        <v>0</v>
      </c>
      <c r="V26" s="17">
        <v>0</v>
      </c>
      <c r="W26" s="17">
        <f t="shared" si="1"/>
        <v>0</v>
      </c>
      <c r="X26" s="59" t="e">
        <f t="shared" si="2"/>
        <v>#REF!</v>
      </c>
    </row>
    <row r="27" spans="1:24" s="7" customFormat="1" ht="18" customHeight="1">
      <c r="A27" s="313">
        <v>9</v>
      </c>
      <c r="B27" s="311" t="s">
        <v>21</v>
      </c>
      <c r="C27" s="332">
        <v>450000000</v>
      </c>
      <c r="D27" s="332">
        <v>5000000000</v>
      </c>
      <c r="E27" s="332">
        <v>300000000</v>
      </c>
      <c r="F27" s="332"/>
      <c r="G27" s="332"/>
      <c r="H27" s="332"/>
      <c r="I27" s="312"/>
      <c r="J27" s="312">
        <v>750000000</v>
      </c>
      <c r="K27" s="312">
        <v>400000000</v>
      </c>
      <c r="L27" s="312"/>
      <c r="M27" s="312"/>
      <c r="N27" s="312"/>
      <c r="O27" s="312"/>
      <c r="P27" s="333">
        <f t="shared" si="0"/>
        <v>6900000000</v>
      </c>
      <c r="Q27" s="30" t="e">
        <f>#REF!+#REF!+#REF!+#REF!+#REF!+#REF!+#REF!+P27</f>
        <v>#REF!</v>
      </c>
      <c r="R27" s="14">
        <v>9</v>
      </c>
      <c r="S27" s="18" t="s">
        <v>21</v>
      </c>
      <c r="T27" s="30"/>
      <c r="U27" s="17">
        <v>0</v>
      </c>
      <c r="V27" s="17">
        <v>0</v>
      </c>
      <c r="W27" s="17">
        <f t="shared" si="1"/>
        <v>0</v>
      </c>
      <c r="X27" s="59" t="e">
        <f t="shared" si="2"/>
        <v>#REF!</v>
      </c>
    </row>
    <row r="28" spans="1:24" s="7" customFormat="1" ht="18" customHeight="1">
      <c r="A28" s="313">
        <v>10</v>
      </c>
      <c r="B28" s="311" t="s">
        <v>22</v>
      </c>
      <c r="C28" s="332"/>
      <c r="D28" s="332">
        <v>5000000000</v>
      </c>
      <c r="E28" s="332">
        <v>300000000</v>
      </c>
      <c r="F28" s="332"/>
      <c r="G28" s="332"/>
      <c r="H28" s="332"/>
      <c r="I28" s="312"/>
      <c r="J28" s="312"/>
      <c r="K28" s="312">
        <v>400000000</v>
      </c>
      <c r="L28" s="312"/>
      <c r="M28" s="312"/>
      <c r="N28" s="312">
        <v>550000000</v>
      </c>
      <c r="O28" s="312">
        <v>350000000</v>
      </c>
      <c r="P28" s="333">
        <f t="shared" si="0"/>
        <v>6600000000</v>
      </c>
      <c r="Q28" s="30" t="e">
        <f>#REF!+#REF!+#REF!+#REF!+#REF!+#REF!+#REF!+P28</f>
        <v>#REF!</v>
      </c>
      <c r="R28" s="14">
        <v>10</v>
      </c>
      <c r="S28" s="18" t="s">
        <v>22</v>
      </c>
      <c r="T28" s="30"/>
      <c r="U28" s="17">
        <v>0</v>
      </c>
      <c r="V28" s="17">
        <v>0</v>
      </c>
      <c r="W28" s="17">
        <f t="shared" si="1"/>
        <v>0</v>
      </c>
      <c r="X28" s="59" t="e">
        <f t="shared" si="2"/>
        <v>#REF!</v>
      </c>
    </row>
    <row r="29" spans="1:24" s="7" customFormat="1" ht="18" customHeight="1">
      <c r="A29" s="313">
        <v>11</v>
      </c>
      <c r="B29" s="311" t="s">
        <v>23</v>
      </c>
      <c r="C29" s="332"/>
      <c r="D29" s="332">
        <v>4500000000</v>
      </c>
      <c r="E29" s="332"/>
      <c r="F29" s="332">
        <v>350000000</v>
      </c>
      <c r="G29" s="332">
        <v>500000000</v>
      </c>
      <c r="H29" s="332"/>
      <c r="I29" s="312"/>
      <c r="J29" s="312"/>
      <c r="K29" s="312"/>
      <c r="L29" s="312"/>
      <c r="M29" s="312"/>
      <c r="N29" s="312">
        <v>500000000</v>
      </c>
      <c r="O29" s="312"/>
      <c r="P29" s="333">
        <f t="shared" si="0"/>
        <v>5850000000</v>
      </c>
      <c r="Q29" s="30" t="e">
        <f>#REF!+#REF!+#REF!+#REF!+#REF!+#REF!+#REF!+P29</f>
        <v>#REF!</v>
      </c>
      <c r="R29" s="14">
        <v>11</v>
      </c>
      <c r="S29" s="18" t="s">
        <v>23</v>
      </c>
      <c r="T29" s="30"/>
      <c r="U29" s="17">
        <v>0</v>
      </c>
      <c r="V29" s="17">
        <v>0</v>
      </c>
      <c r="W29" s="17">
        <f t="shared" si="1"/>
        <v>0</v>
      </c>
      <c r="X29" s="59" t="e">
        <f t="shared" si="2"/>
        <v>#REF!</v>
      </c>
    </row>
    <row r="30" spans="1:24" s="7" customFormat="1" ht="18" customHeight="1">
      <c r="A30" s="313">
        <v>12</v>
      </c>
      <c r="B30" s="311" t="s">
        <v>24</v>
      </c>
      <c r="C30" s="332"/>
      <c r="D30" s="332">
        <v>4500000000</v>
      </c>
      <c r="E30" s="332"/>
      <c r="F30" s="332"/>
      <c r="G30" s="332"/>
      <c r="H30" s="332"/>
      <c r="I30" s="312"/>
      <c r="J30" s="312"/>
      <c r="K30" s="312"/>
      <c r="L30" s="312"/>
      <c r="M30" s="312"/>
      <c r="N30" s="312"/>
      <c r="O30" s="312"/>
      <c r="P30" s="333">
        <f t="shared" si="0"/>
        <v>4500000000</v>
      </c>
      <c r="Q30" s="30" t="e">
        <f>#REF!+#REF!+#REF!+#REF!+#REF!+#REF!+#REF!+P30</f>
        <v>#REF!</v>
      </c>
      <c r="R30" s="14">
        <v>12</v>
      </c>
      <c r="S30" s="18" t="s">
        <v>24</v>
      </c>
      <c r="T30" s="30"/>
      <c r="U30" s="17">
        <v>0</v>
      </c>
      <c r="V30" s="17">
        <v>0</v>
      </c>
      <c r="W30" s="17">
        <f t="shared" si="1"/>
        <v>0</v>
      </c>
      <c r="X30" s="59" t="e">
        <f t="shared" si="2"/>
        <v>#REF!</v>
      </c>
    </row>
    <row r="31" spans="1:24" s="7" customFormat="1" ht="18" customHeight="1">
      <c r="A31" s="304">
        <v>13</v>
      </c>
      <c r="B31" s="311" t="s">
        <v>25</v>
      </c>
      <c r="C31" s="332"/>
      <c r="D31" s="332">
        <v>5000000000</v>
      </c>
      <c r="E31" s="332"/>
      <c r="F31" s="332">
        <v>350000000</v>
      </c>
      <c r="G31" s="332"/>
      <c r="H31" s="332"/>
      <c r="I31" s="312"/>
      <c r="J31" s="312">
        <v>700000000</v>
      </c>
      <c r="K31" s="312"/>
      <c r="L31" s="312"/>
      <c r="M31" s="312">
        <v>300000000</v>
      </c>
      <c r="N31" s="312">
        <v>550000000</v>
      </c>
      <c r="O31" s="312"/>
      <c r="P31" s="333">
        <f t="shared" si="0"/>
        <v>6900000000</v>
      </c>
      <c r="Q31" s="30" t="e">
        <f>#REF!+#REF!+#REF!+#REF!+#REF!+#REF!+#REF!+P31</f>
        <v>#REF!</v>
      </c>
      <c r="R31" s="36">
        <v>13</v>
      </c>
      <c r="S31" s="18" t="s">
        <v>25</v>
      </c>
      <c r="T31" s="289">
        <f>SUM(T32:T38)</f>
        <v>89422584000</v>
      </c>
      <c r="U31" s="290">
        <f>U32+U33+U34+U35+U36+U37+U38+U39</f>
        <v>0</v>
      </c>
      <c r="V31" s="290">
        <f>V32+V33+V34+V35+V36+V37+V38+V39</f>
        <v>1200000000</v>
      </c>
      <c r="W31" s="17">
        <f t="shared" si="1"/>
        <v>89422584000</v>
      </c>
      <c r="X31" s="59" t="e">
        <f t="shared" si="2"/>
        <v>#REF!</v>
      </c>
    </row>
    <row r="32" spans="1:24" s="7" customFormat="1" ht="18" hidden="1" customHeight="1">
      <c r="A32" s="307"/>
      <c r="B32" s="311" t="s">
        <v>133</v>
      </c>
      <c r="C32" s="332"/>
      <c r="D32" s="332"/>
      <c r="E32" s="332"/>
      <c r="F32" s="332"/>
      <c r="G32" s="332"/>
      <c r="H32" s="332"/>
      <c r="I32" s="312"/>
      <c r="J32" s="312"/>
      <c r="K32" s="312"/>
      <c r="L32" s="312"/>
      <c r="M32" s="312"/>
      <c r="N32" s="312"/>
      <c r="O32" s="312"/>
      <c r="P32" s="333"/>
      <c r="Q32" s="30"/>
      <c r="R32" s="37"/>
      <c r="S32" s="18" t="s">
        <v>133</v>
      </c>
      <c r="T32" s="30">
        <v>18740813000</v>
      </c>
      <c r="U32" s="17"/>
      <c r="V32" s="45">
        <v>1200000000</v>
      </c>
      <c r="W32" s="17">
        <v>0</v>
      </c>
      <c r="X32" s="59"/>
    </row>
    <row r="33" spans="1:24" s="7" customFormat="1" ht="18" hidden="1" customHeight="1">
      <c r="A33" s="307"/>
      <c r="B33" s="311" t="s">
        <v>134</v>
      </c>
      <c r="C33" s="332"/>
      <c r="D33" s="332"/>
      <c r="E33" s="332"/>
      <c r="F33" s="332"/>
      <c r="G33" s="332"/>
      <c r="H33" s="332"/>
      <c r="I33" s="312"/>
      <c r="J33" s="312"/>
      <c r="K33" s="312"/>
      <c r="L33" s="312"/>
      <c r="M33" s="312"/>
      <c r="N33" s="312"/>
      <c r="O33" s="312"/>
      <c r="P33" s="333"/>
      <c r="Q33" s="30"/>
      <c r="R33" s="37"/>
      <c r="S33" s="18" t="s">
        <v>134</v>
      </c>
      <c r="T33" s="30">
        <v>10326854000</v>
      </c>
      <c r="U33" s="17"/>
      <c r="V33" s="17"/>
      <c r="W33" s="17">
        <v>0</v>
      </c>
      <c r="X33" s="59"/>
    </row>
    <row r="34" spans="1:24" s="7" customFormat="1" ht="18" hidden="1" customHeight="1">
      <c r="A34" s="307"/>
      <c r="B34" s="311" t="s">
        <v>135</v>
      </c>
      <c r="C34" s="332"/>
      <c r="D34" s="332"/>
      <c r="E34" s="332"/>
      <c r="F34" s="332"/>
      <c r="G34" s="332"/>
      <c r="H34" s="332"/>
      <c r="I34" s="312"/>
      <c r="J34" s="312"/>
      <c r="K34" s="312"/>
      <c r="L34" s="312"/>
      <c r="M34" s="312"/>
      <c r="N34" s="312"/>
      <c r="O34" s="312"/>
      <c r="P34" s="333"/>
      <c r="Q34" s="30"/>
      <c r="R34" s="37"/>
      <c r="S34" s="18" t="s">
        <v>135</v>
      </c>
      <c r="T34" s="30">
        <v>18935846000</v>
      </c>
      <c r="U34" s="17"/>
      <c r="V34" s="17"/>
      <c r="W34" s="17">
        <v>0</v>
      </c>
      <c r="X34" s="59"/>
    </row>
    <row r="35" spans="1:24" s="7" customFormat="1" ht="18" hidden="1" customHeight="1">
      <c r="A35" s="307"/>
      <c r="B35" s="311" t="s">
        <v>136</v>
      </c>
      <c r="C35" s="332"/>
      <c r="D35" s="332"/>
      <c r="E35" s="332"/>
      <c r="F35" s="332"/>
      <c r="G35" s="332"/>
      <c r="H35" s="332"/>
      <c r="I35" s="312"/>
      <c r="J35" s="312"/>
      <c r="K35" s="312"/>
      <c r="L35" s="312"/>
      <c r="M35" s="312"/>
      <c r="N35" s="312"/>
      <c r="O35" s="312"/>
      <c r="P35" s="333"/>
      <c r="Q35" s="30"/>
      <c r="R35" s="37"/>
      <c r="S35" s="18" t="s">
        <v>136</v>
      </c>
      <c r="T35" s="30">
        <v>15362950000</v>
      </c>
      <c r="U35" s="17"/>
      <c r="V35" s="17"/>
      <c r="W35" s="17">
        <v>0</v>
      </c>
      <c r="X35" s="59"/>
    </row>
    <row r="36" spans="1:24" s="7" customFormat="1" ht="18" hidden="1" customHeight="1">
      <c r="A36" s="307"/>
      <c r="B36" s="311" t="s">
        <v>137</v>
      </c>
      <c r="C36" s="332"/>
      <c r="D36" s="332"/>
      <c r="E36" s="332"/>
      <c r="F36" s="332"/>
      <c r="G36" s="332"/>
      <c r="H36" s="332"/>
      <c r="I36" s="312"/>
      <c r="J36" s="312"/>
      <c r="K36" s="312"/>
      <c r="L36" s="312"/>
      <c r="M36" s="312"/>
      <c r="N36" s="312"/>
      <c r="O36" s="312"/>
      <c r="P36" s="333"/>
      <c r="Q36" s="30"/>
      <c r="R36" s="37"/>
      <c r="S36" s="18" t="s">
        <v>137</v>
      </c>
      <c r="T36" s="30">
        <v>3008309000</v>
      </c>
      <c r="U36" s="17"/>
      <c r="V36" s="17"/>
      <c r="W36" s="17">
        <v>0</v>
      </c>
      <c r="X36" s="59"/>
    </row>
    <row r="37" spans="1:24" s="7" customFormat="1" ht="18" hidden="1" customHeight="1">
      <c r="A37" s="307"/>
      <c r="B37" s="311" t="s">
        <v>138</v>
      </c>
      <c r="C37" s="332"/>
      <c r="D37" s="332"/>
      <c r="E37" s="332"/>
      <c r="F37" s="332"/>
      <c r="G37" s="332"/>
      <c r="H37" s="332"/>
      <c r="I37" s="312"/>
      <c r="J37" s="312"/>
      <c r="K37" s="312"/>
      <c r="L37" s="312"/>
      <c r="M37" s="312"/>
      <c r="N37" s="312"/>
      <c r="O37" s="312"/>
      <c r="P37" s="333"/>
      <c r="Q37" s="30"/>
      <c r="R37" s="37"/>
      <c r="S37" s="18" t="s">
        <v>138</v>
      </c>
      <c r="T37" s="30">
        <v>8557547000</v>
      </c>
      <c r="U37" s="17"/>
      <c r="V37" s="17"/>
      <c r="W37" s="17">
        <v>0</v>
      </c>
      <c r="X37" s="59"/>
    </row>
    <row r="38" spans="1:24" s="7" customFormat="1" ht="18" hidden="1" customHeight="1">
      <c r="A38" s="310"/>
      <c r="B38" s="311" t="s">
        <v>139</v>
      </c>
      <c r="C38" s="332"/>
      <c r="D38" s="332"/>
      <c r="E38" s="332"/>
      <c r="F38" s="332"/>
      <c r="G38" s="332"/>
      <c r="H38" s="332"/>
      <c r="I38" s="312"/>
      <c r="J38" s="312"/>
      <c r="K38" s="312"/>
      <c r="L38" s="312"/>
      <c r="M38" s="312"/>
      <c r="N38" s="312"/>
      <c r="O38" s="312"/>
      <c r="P38" s="333"/>
      <c r="Q38" s="30"/>
      <c r="R38" s="38"/>
      <c r="S38" s="18" t="s">
        <v>139</v>
      </c>
      <c r="T38" s="30">
        <v>14490265000</v>
      </c>
      <c r="U38" s="17"/>
      <c r="V38" s="17"/>
      <c r="W38" s="17">
        <v>0</v>
      </c>
      <c r="X38" s="59"/>
    </row>
    <row r="39" spans="1:24" s="7" customFormat="1" ht="18" hidden="1" customHeight="1">
      <c r="A39" s="310"/>
      <c r="B39" s="308"/>
      <c r="C39" s="334"/>
      <c r="D39" s="334"/>
      <c r="E39" s="334"/>
      <c r="F39" s="334"/>
      <c r="G39" s="334"/>
      <c r="H39" s="334"/>
      <c r="I39" s="309"/>
      <c r="J39" s="309"/>
      <c r="K39" s="309"/>
      <c r="L39" s="309"/>
      <c r="M39" s="309"/>
      <c r="N39" s="309"/>
      <c r="O39" s="309"/>
      <c r="P39" s="335"/>
      <c r="Q39" s="30"/>
      <c r="R39" s="38"/>
      <c r="S39" s="39" t="s">
        <v>133</v>
      </c>
      <c r="T39" s="43"/>
      <c r="U39" s="45"/>
      <c r="V39" s="45"/>
      <c r="W39" s="17"/>
      <c r="X39" s="59"/>
    </row>
    <row r="40" spans="1:24" s="46" customFormat="1" ht="18" customHeight="1">
      <c r="A40" s="313">
        <v>14</v>
      </c>
      <c r="B40" s="311" t="s">
        <v>26</v>
      </c>
      <c r="C40" s="332"/>
      <c r="D40" s="332">
        <v>5000000000</v>
      </c>
      <c r="E40" s="332"/>
      <c r="F40" s="332">
        <v>350000000</v>
      </c>
      <c r="G40" s="332">
        <v>500000000</v>
      </c>
      <c r="H40" s="332"/>
      <c r="I40" s="312"/>
      <c r="J40" s="312">
        <v>900000000</v>
      </c>
      <c r="K40" s="312">
        <v>400000000</v>
      </c>
      <c r="L40" s="312"/>
      <c r="M40" s="312">
        <v>300000000</v>
      </c>
      <c r="N40" s="312">
        <v>600000000</v>
      </c>
      <c r="O40" s="312">
        <v>350000000</v>
      </c>
      <c r="P40" s="333">
        <f>SUM(C40:O40)</f>
        <v>8400000000</v>
      </c>
      <c r="Q40" s="30" t="e">
        <f>#REF!+#REF!+#REF!+#REF!+#REF!+#REF!+#REF!+P40</f>
        <v>#REF!</v>
      </c>
      <c r="R40" s="14">
        <v>14</v>
      </c>
      <c r="S40" s="18" t="s">
        <v>26</v>
      </c>
      <c r="T40" s="30"/>
      <c r="U40" s="290">
        <f>U41</f>
        <v>0</v>
      </c>
      <c r="V40" s="290">
        <f>V41</f>
        <v>1200000000</v>
      </c>
      <c r="W40" s="17">
        <f>T40+U40</f>
        <v>0</v>
      </c>
      <c r="X40" s="59" t="e">
        <f>Q40+W40</f>
        <v>#REF!</v>
      </c>
    </row>
    <row r="41" spans="1:24" s="7" customFormat="1" ht="18" hidden="1" customHeight="1">
      <c r="A41" s="310"/>
      <c r="B41" s="308"/>
      <c r="C41" s="334"/>
      <c r="D41" s="334"/>
      <c r="E41" s="334"/>
      <c r="F41" s="334"/>
      <c r="G41" s="334"/>
      <c r="H41" s="334"/>
      <c r="I41" s="309"/>
      <c r="J41" s="309"/>
      <c r="K41" s="309"/>
      <c r="L41" s="309"/>
      <c r="M41" s="309"/>
      <c r="N41" s="309"/>
      <c r="O41" s="309"/>
      <c r="P41" s="335"/>
      <c r="Q41" s="30"/>
      <c r="R41" s="38"/>
      <c r="S41" s="39" t="s">
        <v>356</v>
      </c>
      <c r="T41" s="43"/>
      <c r="U41" s="45"/>
      <c r="V41" s="45">
        <v>1200000000</v>
      </c>
      <c r="W41" s="17"/>
      <c r="X41" s="59"/>
    </row>
    <row r="42" spans="1:24" s="7" customFormat="1" ht="18" customHeight="1">
      <c r="A42" s="310">
        <v>15</v>
      </c>
      <c r="B42" s="308" t="s">
        <v>27</v>
      </c>
      <c r="C42" s="334"/>
      <c r="D42" s="334">
        <v>4500000000</v>
      </c>
      <c r="E42" s="334"/>
      <c r="F42" s="334">
        <v>300000000</v>
      </c>
      <c r="G42" s="334">
        <v>500000000</v>
      </c>
      <c r="H42" s="334"/>
      <c r="I42" s="309"/>
      <c r="J42" s="309">
        <v>500000000</v>
      </c>
      <c r="K42" s="309">
        <v>400000000</v>
      </c>
      <c r="L42" s="309"/>
      <c r="M42" s="309">
        <v>300000000</v>
      </c>
      <c r="N42" s="309">
        <v>550000000</v>
      </c>
      <c r="O42" s="309"/>
      <c r="P42" s="335">
        <f>SUM(C42:O42)</f>
        <v>7050000000</v>
      </c>
      <c r="Q42" s="30" t="e">
        <f>#REF!+#REF!+#REF!+#REF!+#REF!+#REF!+#REF!+P42</f>
        <v>#REF!</v>
      </c>
      <c r="R42" s="38">
        <v>15</v>
      </c>
      <c r="S42" s="39" t="s">
        <v>27</v>
      </c>
      <c r="T42" s="43"/>
      <c r="U42" s="45">
        <v>0</v>
      </c>
      <c r="V42" s="45">
        <v>0</v>
      </c>
      <c r="W42" s="17">
        <f>T42+U42</f>
        <v>0</v>
      </c>
      <c r="X42" s="59" t="e">
        <f>Q42+W42</f>
        <v>#REF!</v>
      </c>
    </row>
    <row r="43" spans="1:24" s="7" customFormat="1" ht="18" customHeight="1">
      <c r="A43" s="304">
        <v>16</v>
      </c>
      <c r="B43" s="311" t="s">
        <v>28</v>
      </c>
      <c r="C43" s="332"/>
      <c r="D43" s="332">
        <v>5000000000</v>
      </c>
      <c r="E43" s="332"/>
      <c r="F43" s="332">
        <v>350000000</v>
      </c>
      <c r="G43" s="332"/>
      <c r="H43" s="332"/>
      <c r="I43" s="312">
        <v>350000000</v>
      </c>
      <c r="J43" s="312"/>
      <c r="K43" s="312">
        <v>400000000</v>
      </c>
      <c r="L43" s="312"/>
      <c r="M43" s="312">
        <v>300000000</v>
      </c>
      <c r="N43" s="312"/>
      <c r="O43" s="312">
        <v>350000000</v>
      </c>
      <c r="P43" s="333">
        <f>SUM(C43:O43)</f>
        <v>6750000000</v>
      </c>
      <c r="Q43" s="30" t="e">
        <f>#REF!+#REF!+#REF!+#REF!+#REF!+#REF!+#REF!+P43</f>
        <v>#REF!</v>
      </c>
      <c r="R43" s="36">
        <v>16</v>
      </c>
      <c r="S43" s="18" t="s">
        <v>28</v>
      </c>
      <c r="T43" s="289">
        <f>SUM(T44:T48)</f>
        <v>41868815000</v>
      </c>
      <c r="U43" s="17">
        <f>U44+U45+U46+U47+U48</f>
        <v>0</v>
      </c>
      <c r="V43" s="17">
        <v>0</v>
      </c>
      <c r="W43" s="17">
        <f>T43+U43</f>
        <v>41868815000</v>
      </c>
      <c r="X43" s="59" t="e">
        <f>Q43+W43</f>
        <v>#REF!</v>
      </c>
    </row>
    <row r="44" spans="1:24" s="7" customFormat="1" ht="18" hidden="1" customHeight="1">
      <c r="A44" s="307"/>
      <c r="B44" s="311" t="s">
        <v>140</v>
      </c>
      <c r="C44" s="332"/>
      <c r="D44" s="332"/>
      <c r="E44" s="332"/>
      <c r="F44" s="332"/>
      <c r="G44" s="332"/>
      <c r="H44" s="332"/>
      <c r="I44" s="312"/>
      <c r="J44" s="312"/>
      <c r="K44" s="312"/>
      <c r="L44" s="312"/>
      <c r="M44" s="312"/>
      <c r="N44" s="312"/>
      <c r="O44" s="312"/>
      <c r="P44" s="333"/>
      <c r="Q44" s="30"/>
      <c r="R44" s="37"/>
      <c r="S44" s="18" t="s">
        <v>140</v>
      </c>
      <c r="T44" s="33">
        <v>6499839000</v>
      </c>
      <c r="U44" s="17"/>
      <c r="V44" s="17"/>
      <c r="W44" s="17">
        <v>0</v>
      </c>
      <c r="X44" s="59"/>
    </row>
    <row r="45" spans="1:24" s="7" customFormat="1" ht="18" hidden="1" customHeight="1">
      <c r="A45" s="307"/>
      <c r="B45" s="311" t="s">
        <v>141</v>
      </c>
      <c r="C45" s="332"/>
      <c r="D45" s="332"/>
      <c r="E45" s="332"/>
      <c r="F45" s="332"/>
      <c r="G45" s="332"/>
      <c r="H45" s="332"/>
      <c r="I45" s="312"/>
      <c r="J45" s="312"/>
      <c r="K45" s="312"/>
      <c r="L45" s="312"/>
      <c r="M45" s="312"/>
      <c r="N45" s="312"/>
      <c r="O45" s="312"/>
      <c r="P45" s="333"/>
      <c r="Q45" s="30"/>
      <c r="R45" s="37"/>
      <c r="S45" s="18" t="s">
        <v>141</v>
      </c>
      <c r="T45" s="33">
        <v>7151249000</v>
      </c>
      <c r="U45" s="17"/>
      <c r="V45" s="17"/>
      <c r="W45" s="17">
        <v>0</v>
      </c>
      <c r="X45" s="59"/>
    </row>
    <row r="46" spans="1:24" s="7" customFormat="1" ht="18" hidden="1" customHeight="1">
      <c r="A46" s="307"/>
      <c r="B46" s="311" t="s">
        <v>142</v>
      </c>
      <c r="C46" s="332"/>
      <c r="D46" s="332"/>
      <c r="E46" s="332"/>
      <c r="F46" s="332"/>
      <c r="G46" s="332"/>
      <c r="H46" s="332"/>
      <c r="I46" s="312"/>
      <c r="J46" s="312"/>
      <c r="K46" s="312"/>
      <c r="L46" s="312"/>
      <c r="M46" s="312"/>
      <c r="N46" s="312"/>
      <c r="O46" s="312"/>
      <c r="P46" s="333"/>
      <c r="Q46" s="30"/>
      <c r="R46" s="37"/>
      <c r="S46" s="18" t="s">
        <v>142</v>
      </c>
      <c r="T46" s="33">
        <v>7839569000</v>
      </c>
      <c r="U46" s="17"/>
      <c r="V46" s="17"/>
      <c r="W46" s="17">
        <v>0</v>
      </c>
      <c r="X46" s="59"/>
    </row>
    <row r="47" spans="1:24" s="7" customFormat="1" ht="18" hidden="1" customHeight="1">
      <c r="A47" s="307"/>
      <c r="B47" s="311" t="s">
        <v>143</v>
      </c>
      <c r="C47" s="332"/>
      <c r="D47" s="332"/>
      <c r="E47" s="332"/>
      <c r="F47" s="332"/>
      <c r="G47" s="332"/>
      <c r="H47" s="332"/>
      <c r="I47" s="312"/>
      <c r="J47" s="312"/>
      <c r="K47" s="312"/>
      <c r="L47" s="312"/>
      <c r="M47" s="312"/>
      <c r="N47" s="312"/>
      <c r="O47" s="312"/>
      <c r="P47" s="333"/>
      <c r="Q47" s="30"/>
      <c r="R47" s="37"/>
      <c r="S47" s="18" t="s">
        <v>143</v>
      </c>
      <c r="T47" s="33">
        <v>11208265000</v>
      </c>
      <c r="U47" s="17"/>
      <c r="V47" s="17"/>
      <c r="W47" s="17">
        <v>0</v>
      </c>
      <c r="X47" s="59"/>
    </row>
    <row r="48" spans="1:24" s="7" customFormat="1" ht="18" hidden="1" customHeight="1">
      <c r="A48" s="310"/>
      <c r="B48" s="311" t="s">
        <v>144</v>
      </c>
      <c r="C48" s="332"/>
      <c r="D48" s="332"/>
      <c r="E48" s="332"/>
      <c r="F48" s="332"/>
      <c r="G48" s="332"/>
      <c r="H48" s="332"/>
      <c r="I48" s="312"/>
      <c r="J48" s="312"/>
      <c r="K48" s="312"/>
      <c r="L48" s="312"/>
      <c r="M48" s="312"/>
      <c r="N48" s="312"/>
      <c r="O48" s="312"/>
      <c r="P48" s="333"/>
      <c r="Q48" s="30"/>
      <c r="R48" s="38"/>
      <c r="S48" s="18" t="s">
        <v>144</v>
      </c>
      <c r="T48" s="33">
        <v>9169893000</v>
      </c>
      <c r="U48" s="17"/>
      <c r="V48" s="17"/>
      <c r="W48" s="17">
        <v>0</v>
      </c>
      <c r="X48" s="59"/>
    </row>
    <row r="49" spans="1:24" s="7" customFormat="1" ht="18" customHeight="1">
      <c r="A49" s="313">
        <v>17</v>
      </c>
      <c r="B49" s="311" t="s">
        <v>29</v>
      </c>
      <c r="C49" s="332">
        <v>500000000</v>
      </c>
      <c r="D49" s="332">
        <v>5500000000</v>
      </c>
      <c r="E49" s="332"/>
      <c r="F49" s="332">
        <v>350000000</v>
      </c>
      <c r="G49" s="332"/>
      <c r="H49" s="332"/>
      <c r="I49" s="312">
        <v>350000000</v>
      </c>
      <c r="J49" s="312"/>
      <c r="K49" s="312"/>
      <c r="L49" s="312"/>
      <c r="M49" s="312">
        <v>350000000</v>
      </c>
      <c r="N49" s="312">
        <v>500000000</v>
      </c>
      <c r="O49" s="312"/>
      <c r="P49" s="333">
        <f>SUM(C49:O49)</f>
        <v>7550000000</v>
      </c>
      <c r="Q49" s="30" t="e">
        <f>#REF!+#REF!+#REF!+#REF!+#REF!+#REF!+#REF!+P49</f>
        <v>#REF!</v>
      </c>
      <c r="R49" s="14">
        <v>17</v>
      </c>
      <c r="S49" s="18" t="s">
        <v>29</v>
      </c>
      <c r="T49" s="30"/>
      <c r="U49" s="17">
        <f>U50+U51</f>
        <v>0</v>
      </c>
      <c r="V49" s="290">
        <f>V50+V51</f>
        <v>2800000000</v>
      </c>
      <c r="W49" s="17">
        <f>T49+U49</f>
        <v>0</v>
      </c>
      <c r="X49" s="59" t="e">
        <f>Q49+W49</f>
        <v>#REF!</v>
      </c>
    </row>
    <row r="50" spans="1:24" s="7" customFormat="1" ht="18" hidden="1" customHeight="1">
      <c r="A50" s="310"/>
      <c r="B50" s="308"/>
      <c r="C50" s="334"/>
      <c r="D50" s="334"/>
      <c r="E50" s="334"/>
      <c r="F50" s="334"/>
      <c r="G50" s="334"/>
      <c r="H50" s="334"/>
      <c r="I50" s="309"/>
      <c r="J50" s="309"/>
      <c r="K50" s="309"/>
      <c r="L50" s="309"/>
      <c r="M50" s="309"/>
      <c r="N50" s="309"/>
      <c r="O50" s="309"/>
      <c r="P50" s="335"/>
      <c r="Q50" s="30"/>
      <c r="R50" s="38"/>
      <c r="S50" s="39" t="s">
        <v>364</v>
      </c>
      <c r="T50" s="43"/>
      <c r="U50" s="45"/>
      <c r="V50" s="45">
        <v>1600000000</v>
      </c>
      <c r="W50" s="17"/>
      <c r="X50" s="59"/>
    </row>
    <row r="51" spans="1:24" s="7" customFormat="1" ht="18" hidden="1" customHeight="1">
      <c r="A51" s="310"/>
      <c r="B51" s="308"/>
      <c r="C51" s="334"/>
      <c r="D51" s="334"/>
      <c r="E51" s="334"/>
      <c r="F51" s="334"/>
      <c r="G51" s="334"/>
      <c r="H51" s="334"/>
      <c r="I51" s="309"/>
      <c r="J51" s="309"/>
      <c r="K51" s="309"/>
      <c r="L51" s="309"/>
      <c r="M51" s="309"/>
      <c r="N51" s="309"/>
      <c r="O51" s="309"/>
      <c r="P51" s="335"/>
      <c r="Q51" s="30"/>
      <c r="R51" s="38"/>
      <c r="S51" s="39" t="s">
        <v>365</v>
      </c>
      <c r="T51" s="43"/>
      <c r="U51" s="45"/>
      <c r="V51" s="45">
        <v>1200000000</v>
      </c>
      <c r="W51" s="17"/>
      <c r="X51" s="59"/>
    </row>
    <row r="52" spans="1:24" s="7" customFormat="1" ht="18" customHeight="1">
      <c r="A52" s="304">
        <v>18</v>
      </c>
      <c r="B52" s="311" t="s">
        <v>30</v>
      </c>
      <c r="C52" s="332">
        <v>450000000</v>
      </c>
      <c r="D52" s="332">
        <v>6000000000</v>
      </c>
      <c r="E52" s="332">
        <v>350000000</v>
      </c>
      <c r="F52" s="332"/>
      <c r="G52" s="332">
        <v>500000000</v>
      </c>
      <c r="H52" s="332">
        <v>450000000</v>
      </c>
      <c r="I52" s="312"/>
      <c r="J52" s="312">
        <v>500000000</v>
      </c>
      <c r="K52" s="312"/>
      <c r="L52" s="312">
        <v>400000000</v>
      </c>
      <c r="M52" s="312">
        <v>300000000</v>
      </c>
      <c r="N52" s="312">
        <v>500000000</v>
      </c>
      <c r="O52" s="312">
        <v>350000000</v>
      </c>
      <c r="P52" s="333">
        <f>SUM(C52:O52)</f>
        <v>9800000000</v>
      </c>
      <c r="Q52" s="30" t="e">
        <f>#REF!+#REF!+#REF!+#REF!+#REF!+#REF!+#REF!+P52</f>
        <v>#REF!</v>
      </c>
      <c r="R52" s="36">
        <v>18</v>
      </c>
      <c r="S52" s="18" t="s">
        <v>30</v>
      </c>
      <c r="T52" s="30"/>
      <c r="U52" s="290">
        <f>U53+U54+U55+U56+U57+U58+U59</f>
        <v>12700000000</v>
      </c>
      <c r="V52" s="290">
        <f>SUM(V53:V59)</f>
        <v>1200000000</v>
      </c>
      <c r="W52" s="17">
        <f>T52+U52</f>
        <v>12700000000</v>
      </c>
      <c r="X52" s="59" t="e">
        <f>Q52+W52</f>
        <v>#REF!</v>
      </c>
    </row>
    <row r="53" spans="1:24" s="7" customFormat="1" ht="18" hidden="1" customHeight="1">
      <c r="A53" s="307"/>
      <c r="B53" s="311" t="s">
        <v>173</v>
      </c>
      <c r="C53" s="332"/>
      <c r="D53" s="332"/>
      <c r="E53" s="332"/>
      <c r="F53" s="332"/>
      <c r="G53" s="332"/>
      <c r="H53" s="332"/>
      <c r="I53" s="312"/>
      <c r="J53" s="312"/>
      <c r="K53" s="312"/>
      <c r="L53" s="312"/>
      <c r="M53" s="312"/>
      <c r="N53" s="312"/>
      <c r="O53" s="312"/>
      <c r="P53" s="333"/>
      <c r="Q53" s="30"/>
      <c r="R53" s="37"/>
      <c r="S53" s="18" t="s">
        <v>173</v>
      </c>
      <c r="T53" s="30"/>
      <c r="U53" s="17">
        <v>2500000000</v>
      </c>
      <c r="V53" s="17"/>
      <c r="W53" s="17">
        <v>0</v>
      </c>
      <c r="X53" s="59"/>
    </row>
    <row r="54" spans="1:24" s="7" customFormat="1" ht="18" hidden="1" customHeight="1">
      <c r="A54" s="307"/>
      <c r="B54" s="311" t="s">
        <v>122</v>
      </c>
      <c r="C54" s="332"/>
      <c r="D54" s="332"/>
      <c r="E54" s="332"/>
      <c r="F54" s="332"/>
      <c r="G54" s="332"/>
      <c r="H54" s="332"/>
      <c r="I54" s="312"/>
      <c r="J54" s="312"/>
      <c r="K54" s="312"/>
      <c r="L54" s="312"/>
      <c r="M54" s="312"/>
      <c r="N54" s="312"/>
      <c r="O54" s="312"/>
      <c r="P54" s="333"/>
      <c r="Q54" s="30"/>
      <c r="R54" s="37"/>
      <c r="S54" s="18" t="s">
        <v>122</v>
      </c>
      <c r="T54" s="30"/>
      <c r="U54" s="17">
        <v>2000000000</v>
      </c>
      <c r="V54" s="17"/>
      <c r="W54" s="17">
        <v>0</v>
      </c>
      <c r="X54" s="59"/>
    </row>
    <row r="55" spans="1:24" s="7" customFormat="1" ht="18" hidden="1" customHeight="1">
      <c r="A55" s="307"/>
      <c r="B55" s="311" t="s">
        <v>123</v>
      </c>
      <c r="C55" s="332"/>
      <c r="D55" s="332"/>
      <c r="E55" s="332"/>
      <c r="F55" s="332"/>
      <c r="G55" s="332"/>
      <c r="H55" s="332"/>
      <c r="I55" s="312"/>
      <c r="J55" s="312"/>
      <c r="K55" s="312"/>
      <c r="L55" s="312"/>
      <c r="M55" s="312"/>
      <c r="N55" s="312"/>
      <c r="O55" s="312"/>
      <c r="P55" s="333"/>
      <c r="Q55" s="30"/>
      <c r="R55" s="37"/>
      <c r="S55" s="18" t="s">
        <v>123</v>
      </c>
      <c r="T55" s="30"/>
      <c r="U55" s="17">
        <v>2200000000</v>
      </c>
      <c r="V55" s="17"/>
      <c r="W55" s="17">
        <v>0</v>
      </c>
      <c r="X55" s="59"/>
    </row>
    <row r="56" spans="1:24" s="7" customFormat="1" ht="18" hidden="1" customHeight="1">
      <c r="A56" s="307"/>
      <c r="B56" s="311" t="s">
        <v>124</v>
      </c>
      <c r="C56" s="332"/>
      <c r="D56" s="332"/>
      <c r="E56" s="332"/>
      <c r="F56" s="332"/>
      <c r="G56" s="332"/>
      <c r="H56" s="332"/>
      <c r="I56" s="312"/>
      <c r="J56" s="312"/>
      <c r="K56" s="312"/>
      <c r="L56" s="312"/>
      <c r="M56" s="312"/>
      <c r="N56" s="312"/>
      <c r="O56" s="312"/>
      <c r="P56" s="333"/>
      <c r="Q56" s="30"/>
      <c r="R56" s="37"/>
      <c r="S56" s="18" t="s">
        <v>124</v>
      </c>
      <c r="T56" s="30"/>
      <c r="U56" s="17">
        <v>2000000000</v>
      </c>
      <c r="V56" s="17"/>
      <c r="W56" s="17">
        <v>0</v>
      </c>
      <c r="X56" s="59"/>
    </row>
    <row r="57" spans="1:24" s="7" customFormat="1" ht="18" hidden="1" customHeight="1">
      <c r="A57" s="307"/>
      <c r="B57" s="311" t="s">
        <v>125</v>
      </c>
      <c r="C57" s="332"/>
      <c r="D57" s="332"/>
      <c r="E57" s="332"/>
      <c r="F57" s="332"/>
      <c r="G57" s="332"/>
      <c r="H57" s="332"/>
      <c r="I57" s="312"/>
      <c r="J57" s="312"/>
      <c r="K57" s="312"/>
      <c r="L57" s="312"/>
      <c r="M57" s="312"/>
      <c r="N57" s="312"/>
      <c r="O57" s="312"/>
      <c r="P57" s="333"/>
      <c r="Q57" s="30"/>
      <c r="R57" s="37"/>
      <c r="S57" s="18" t="s">
        <v>125</v>
      </c>
      <c r="T57" s="30"/>
      <c r="U57" s="17">
        <v>2000000000</v>
      </c>
      <c r="V57" s="17"/>
      <c r="W57" s="17">
        <v>0</v>
      </c>
      <c r="X57" s="59"/>
    </row>
    <row r="58" spans="1:24" s="7" customFormat="1" ht="18" hidden="1" customHeight="1">
      <c r="A58" s="310"/>
      <c r="B58" s="311" t="s">
        <v>126</v>
      </c>
      <c r="C58" s="332"/>
      <c r="D58" s="332"/>
      <c r="E58" s="332"/>
      <c r="F58" s="332"/>
      <c r="G58" s="332"/>
      <c r="H58" s="332"/>
      <c r="I58" s="312"/>
      <c r="J58" s="312"/>
      <c r="K58" s="312"/>
      <c r="L58" s="312"/>
      <c r="M58" s="312"/>
      <c r="N58" s="312"/>
      <c r="O58" s="312"/>
      <c r="P58" s="333"/>
      <c r="Q58" s="30"/>
      <c r="R58" s="38"/>
      <c r="S58" s="18" t="s">
        <v>126</v>
      </c>
      <c r="T58" s="30"/>
      <c r="U58" s="17">
        <v>2000000000</v>
      </c>
      <c r="V58" s="17"/>
      <c r="W58" s="17">
        <v>0</v>
      </c>
      <c r="X58" s="59"/>
    </row>
    <row r="59" spans="1:24" s="7" customFormat="1" ht="18" hidden="1" customHeight="1">
      <c r="A59" s="310"/>
      <c r="B59" s="308"/>
      <c r="C59" s="334"/>
      <c r="D59" s="334"/>
      <c r="E59" s="334"/>
      <c r="F59" s="334"/>
      <c r="G59" s="334"/>
      <c r="H59" s="334"/>
      <c r="I59" s="309"/>
      <c r="J59" s="309"/>
      <c r="K59" s="309"/>
      <c r="L59" s="309"/>
      <c r="M59" s="309"/>
      <c r="N59" s="309"/>
      <c r="O59" s="309"/>
      <c r="P59" s="335"/>
      <c r="Q59" s="30"/>
      <c r="R59" s="38"/>
      <c r="S59" s="39" t="s">
        <v>361</v>
      </c>
      <c r="T59" s="43"/>
      <c r="U59" s="45"/>
      <c r="V59" s="45">
        <v>1200000000</v>
      </c>
      <c r="W59" s="17"/>
      <c r="X59" s="59"/>
    </row>
    <row r="60" spans="1:24" s="7" customFormat="1" ht="18" customHeight="1">
      <c r="A60" s="313">
        <v>19</v>
      </c>
      <c r="B60" s="311" t="s">
        <v>31</v>
      </c>
      <c r="C60" s="332"/>
      <c r="D60" s="332">
        <v>6000000000</v>
      </c>
      <c r="E60" s="332">
        <v>350000000</v>
      </c>
      <c r="F60" s="332"/>
      <c r="G60" s="332"/>
      <c r="H60" s="332"/>
      <c r="I60" s="312"/>
      <c r="J60" s="312">
        <v>500000000</v>
      </c>
      <c r="K60" s="312">
        <v>400000000</v>
      </c>
      <c r="L60" s="312">
        <v>400000000</v>
      </c>
      <c r="M60" s="312"/>
      <c r="N60" s="312"/>
      <c r="O60" s="312">
        <v>350000000</v>
      </c>
      <c r="P60" s="333">
        <f>SUM(C60:O60)</f>
        <v>8000000000</v>
      </c>
      <c r="Q60" s="30" t="e">
        <f>#REF!+#REF!+#REF!+#REF!+#REF!+#REF!+#REF!+P60</f>
        <v>#REF!</v>
      </c>
      <c r="R60" s="14">
        <v>19</v>
      </c>
      <c r="S60" s="18" t="s">
        <v>31</v>
      </c>
      <c r="T60" s="30"/>
      <c r="U60" s="17">
        <v>0</v>
      </c>
      <c r="V60" s="17">
        <v>0</v>
      </c>
      <c r="W60" s="17">
        <f>T60+U60</f>
        <v>0</v>
      </c>
      <c r="X60" s="59" t="e">
        <f>Q60+W60</f>
        <v>#REF!</v>
      </c>
    </row>
    <row r="61" spans="1:24" s="7" customFormat="1" ht="18" customHeight="1">
      <c r="A61" s="313">
        <v>20</v>
      </c>
      <c r="B61" s="311" t="s">
        <v>32</v>
      </c>
      <c r="C61" s="332"/>
      <c r="D61" s="332">
        <v>6000000000</v>
      </c>
      <c r="E61" s="332">
        <v>300000000</v>
      </c>
      <c r="F61" s="332"/>
      <c r="G61" s="332"/>
      <c r="H61" s="332"/>
      <c r="I61" s="312"/>
      <c r="J61" s="312">
        <v>500000000</v>
      </c>
      <c r="K61" s="312">
        <v>400000000</v>
      </c>
      <c r="L61" s="312">
        <v>400000000</v>
      </c>
      <c r="M61" s="312">
        <v>300000000</v>
      </c>
      <c r="N61" s="312"/>
      <c r="O61" s="312"/>
      <c r="P61" s="333">
        <f>SUM(C61:O61)</f>
        <v>7900000000</v>
      </c>
      <c r="Q61" s="30" t="e">
        <f>#REF!+#REF!+#REF!+#REF!+#REF!+#REF!+#REF!+P61</f>
        <v>#REF!</v>
      </c>
      <c r="R61" s="14">
        <v>20</v>
      </c>
      <c r="S61" s="18" t="s">
        <v>32</v>
      </c>
      <c r="T61" s="30"/>
      <c r="U61" s="17">
        <f>U62</f>
        <v>0</v>
      </c>
      <c r="V61" s="290">
        <f>V62</f>
        <v>1200000000</v>
      </c>
      <c r="W61" s="17">
        <f>T61+U61</f>
        <v>0</v>
      </c>
      <c r="X61" s="59" t="e">
        <f>Q61+W61</f>
        <v>#REF!</v>
      </c>
    </row>
    <row r="62" spans="1:24" s="7" customFormat="1" ht="18" hidden="1" customHeight="1">
      <c r="A62" s="310"/>
      <c r="B62" s="308"/>
      <c r="C62" s="334"/>
      <c r="D62" s="334"/>
      <c r="E62" s="334"/>
      <c r="F62" s="334"/>
      <c r="G62" s="334"/>
      <c r="H62" s="334"/>
      <c r="I62" s="309"/>
      <c r="J62" s="309"/>
      <c r="K62" s="309"/>
      <c r="L62" s="309"/>
      <c r="M62" s="309"/>
      <c r="N62" s="309"/>
      <c r="O62" s="309"/>
      <c r="P62" s="335"/>
      <c r="Q62" s="30"/>
      <c r="R62" s="38"/>
      <c r="S62" s="39" t="s">
        <v>362</v>
      </c>
      <c r="T62" s="43"/>
      <c r="U62" s="45"/>
      <c r="V62" s="45">
        <v>1200000000</v>
      </c>
      <c r="W62" s="17"/>
      <c r="X62" s="59"/>
    </row>
    <row r="63" spans="1:24" s="7" customFormat="1" ht="18" customHeight="1">
      <c r="A63" s="313">
        <v>21</v>
      </c>
      <c r="B63" s="311" t="s">
        <v>33</v>
      </c>
      <c r="C63" s="332"/>
      <c r="D63" s="332">
        <v>5000000000</v>
      </c>
      <c r="E63" s="332">
        <v>300000000</v>
      </c>
      <c r="F63" s="332"/>
      <c r="G63" s="332"/>
      <c r="H63" s="332">
        <v>450000000</v>
      </c>
      <c r="I63" s="312">
        <v>350000000</v>
      </c>
      <c r="J63" s="312"/>
      <c r="K63" s="312">
        <v>400000000</v>
      </c>
      <c r="L63" s="312">
        <v>400000000</v>
      </c>
      <c r="M63" s="312">
        <v>350000000</v>
      </c>
      <c r="N63" s="312"/>
      <c r="O63" s="312">
        <v>350000000</v>
      </c>
      <c r="P63" s="333">
        <f>SUM(C63:O63)</f>
        <v>7600000000</v>
      </c>
      <c r="Q63" s="30" t="e">
        <f>#REF!+#REF!+#REF!+#REF!+#REF!+#REF!+#REF!+P63</f>
        <v>#REF!</v>
      </c>
      <c r="R63" s="14">
        <v>21</v>
      </c>
      <c r="S63" s="18" t="s">
        <v>33</v>
      </c>
      <c r="T63" s="30"/>
      <c r="U63" s="290">
        <f>U64+U65</f>
        <v>4000000000</v>
      </c>
      <c r="V63" s="17">
        <f>V64+V65</f>
        <v>0</v>
      </c>
      <c r="W63" s="17">
        <f>T63+U63</f>
        <v>4000000000</v>
      </c>
      <c r="X63" s="59" t="e">
        <f>Q63+W63</f>
        <v>#REF!</v>
      </c>
    </row>
    <row r="64" spans="1:24" s="7" customFormat="1" ht="18" hidden="1" customHeight="1">
      <c r="A64" s="310"/>
      <c r="B64" s="308"/>
      <c r="C64" s="334"/>
      <c r="D64" s="334"/>
      <c r="E64" s="334"/>
      <c r="F64" s="334"/>
      <c r="G64" s="334"/>
      <c r="H64" s="334"/>
      <c r="I64" s="309"/>
      <c r="J64" s="309"/>
      <c r="K64" s="309"/>
      <c r="L64" s="309"/>
      <c r="M64" s="309"/>
      <c r="N64" s="309"/>
      <c r="O64" s="309"/>
      <c r="P64" s="335"/>
      <c r="Q64" s="30"/>
      <c r="R64" s="38"/>
      <c r="S64" s="39" t="s">
        <v>368</v>
      </c>
      <c r="T64" s="43"/>
      <c r="U64" s="45">
        <v>2000000000</v>
      </c>
      <c r="V64" s="45"/>
      <c r="W64" s="17"/>
      <c r="X64" s="59"/>
    </row>
    <row r="65" spans="1:24" s="7" customFormat="1" ht="18" hidden="1" customHeight="1">
      <c r="A65" s="310"/>
      <c r="B65" s="308"/>
      <c r="C65" s="334"/>
      <c r="D65" s="334"/>
      <c r="E65" s="334"/>
      <c r="F65" s="334"/>
      <c r="G65" s="334"/>
      <c r="H65" s="334"/>
      <c r="I65" s="309"/>
      <c r="J65" s="309"/>
      <c r="K65" s="309"/>
      <c r="L65" s="309"/>
      <c r="M65" s="309"/>
      <c r="N65" s="309"/>
      <c r="O65" s="309"/>
      <c r="P65" s="335"/>
      <c r="Q65" s="30"/>
      <c r="R65" s="38"/>
      <c r="S65" s="39" t="s">
        <v>369</v>
      </c>
      <c r="T65" s="43"/>
      <c r="U65" s="45">
        <v>2000000000</v>
      </c>
      <c r="V65" s="45"/>
      <c r="W65" s="17"/>
      <c r="X65" s="59"/>
    </row>
    <row r="66" spans="1:24" s="7" customFormat="1" ht="18" customHeight="1">
      <c r="A66" s="304">
        <v>22</v>
      </c>
      <c r="B66" s="311" t="s">
        <v>34</v>
      </c>
      <c r="C66" s="332"/>
      <c r="D66" s="332">
        <v>6000000000</v>
      </c>
      <c r="E66" s="332"/>
      <c r="F66" s="332">
        <v>400000000</v>
      </c>
      <c r="G66" s="332"/>
      <c r="H66" s="332">
        <v>450000000</v>
      </c>
      <c r="I66" s="312">
        <v>350000000</v>
      </c>
      <c r="J66" s="312"/>
      <c r="K66" s="312"/>
      <c r="L66" s="312">
        <v>400000000</v>
      </c>
      <c r="M66" s="312"/>
      <c r="N66" s="312">
        <v>500000000</v>
      </c>
      <c r="O66" s="312"/>
      <c r="P66" s="333">
        <f>SUM(C66:O66)</f>
        <v>8100000000</v>
      </c>
      <c r="Q66" s="30" t="e">
        <f>#REF!+#REF!+#REF!+#REF!+#REF!+#REF!+#REF!+P66</f>
        <v>#REF!</v>
      </c>
      <c r="R66" s="36">
        <v>22</v>
      </c>
      <c r="S66" s="18" t="s">
        <v>34</v>
      </c>
      <c r="T66" s="289">
        <f>SUM(T68:T70)</f>
        <v>29897132000</v>
      </c>
      <c r="U66" s="290">
        <f>U67+U68+U69+U70+U71</f>
        <v>4000000000</v>
      </c>
      <c r="V66" s="290">
        <f>V67+V69+V68+V70+V71</f>
        <v>3250000000</v>
      </c>
      <c r="W66" s="17">
        <f>T66+U66</f>
        <v>33897132000</v>
      </c>
      <c r="X66" s="59" t="e">
        <f>Q66+W66</f>
        <v>#REF!</v>
      </c>
    </row>
    <row r="67" spans="1:24" s="7" customFormat="1" ht="18" hidden="1" customHeight="1">
      <c r="A67" s="307"/>
      <c r="B67" s="311" t="s">
        <v>174</v>
      </c>
      <c r="C67" s="332"/>
      <c r="D67" s="332"/>
      <c r="E67" s="332"/>
      <c r="F67" s="332"/>
      <c r="G67" s="332"/>
      <c r="H67" s="332"/>
      <c r="I67" s="312"/>
      <c r="J67" s="312"/>
      <c r="K67" s="312"/>
      <c r="L67" s="312"/>
      <c r="M67" s="312"/>
      <c r="N67" s="312"/>
      <c r="O67" s="312"/>
      <c r="P67" s="333"/>
      <c r="Q67" s="30"/>
      <c r="R67" s="37"/>
      <c r="S67" s="18" t="s">
        <v>174</v>
      </c>
      <c r="T67" s="30"/>
      <c r="U67" s="17">
        <v>2500000000</v>
      </c>
      <c r="V67" s="17">
        <v>2000000000</v>
      </c>
      <c r="W67" s="17"/>
      <c r="X67" s="59"/>
    </row>
    <row r="68" spans="1:24" s="7" customFormat="1" ht="18" hidden="1" customHeight="1">
      <c r="A68" s="307"/>
      <c r="B68" s="311" t="s">
        <v>160</v>
      </c>
      <c r="C68" s="332"/>
      <c r="D68" s="332"/>
      <c r="E68" s="332"/>
      <c r="F68" s="332"/>
      <c r="G68" s="332"/>
      <c r="H68" s="332"/>
      <c r="I68" s="312"/>
      <c r="J68" s="312"/>
      <c r="K68" s="312"/>
      <c r="L68" s="312"/>
      <c r="M68" s="312"/>
      <c r="N68" s="312"/>
      <c r="O68" s="312"/>
      <c r="P68" s="333"/>
      <c r="Q68" s="30"/>
      <c r="R68" s="37"/>
      <c r="S68" s="18" t="s">
        <v>160</v>
      </c>
      <c r="T68" s="30">
        <v>5985298000</v>
      </c>
      <c r="U68" s="17"/>
      <c r="V68" s="17"/>
      <c r="W68" s="17"/>
      <c r="X68" s="59"/>
    </row>
    <row r="69" spans="1:24" s="7" customFormat="1" ht="18" hidden="1" customHeight="1">
      <c r="A69" s="307"/>
      <c r="B69" s="311" t="s">
        <v>161</v>
      </c>
      <c r="C69" s="332"/>
      <c r="D69" s="332"/>
      <c r="E69" s="332"/>
      <c r="F69" s="332"/>
      <c r="G69" s="332"/>
      <c r="H69" s="332"/>
      <c r="I69" s="312"/>
      <c r="J69" s="312"/>
      <c r="K69" s="312"/>
      <c r="L69" s="312"/>
      <c r="M69" s="312"/>
      <c r="N69" s="312"/>
      <c r="O69" s="312"/>
      <c r="P69" s="333"/>
      <c r="Q69" s="30"/>
      <c r="R69" s="37"/>
      <c r="S69" s="18" t="s">
        <v>161</v>
      </c>
      <c r="T69" s="30">
        <v>9784394000</v>
      </c>
      <c r="U69" s="17"/>
      <c r="V69" s="17"/>
      <c r="W69" s="17"/>
      <c r="X69" s="59"/>
    </row>
    <row r="70" spans="1:24" s="7" customFormat="1" ht="18" hidden="1" customHeight="1">
      <c r="A70" s="310"/>
      <c r="B70" s="311" t="s">
        <v>127</v>
      </c>
      <c r="C70" s="332"/>
      <c r="D70" s="332"/>
      <c r="E70" s="332"/>
      <c r="F70" s="332"/>
      <c r="G70" s="332"/>
      <c r="H70" s="332"/>
      <c r="I70" s="312"/>
      <c r="J70" s="312"/>
      <c r="K70" s="312"/>
      <c r="L70" s="312"/>
      <c r="M70" s="312"/>
      <c r="N70" s="312"/>
      <c r="O70" s="312"/>
      <c r="P70" s="333"/>
      <c r="Q70" s="30"/>
      <c r="R70" s="38"/>
      <c r="S70" s="18" t="s">
        <v>370</v>
      </c>
      <c r="T70" s="30">
        <v>14127440000</v>
      </c>
      <c r="U70" s="17">
        <v>1500000000</v>
      </c>
      <c r="V70" s="17"/>
      <c r="W70" s="17"/>
      <c r="X70" s="59"/>
    </row>
    <row r="71" spans="1:24" s="7" customFormat="1" ht="18" hidden="1" customHeight="1">
      <c r="A71" s="310"/>
      <c r="B71" s="308"/>
      <c r="C71" s="334"/>
      <c r="D71" s="334"/>
      <c r="E71" s="334"/>
      <c r="F71" s="334"/>
      <c r="G71" s="334"/>
      <c r="H71" s="334"/>
      <c r="I71" s="309"/>
      <c r="J71" s="309"/>
      <c r="K71" s="309"/>
      <c r="L71" s="309"/>
      <c r="M71" s="309"/>
      <c r="N71" s="309"/>
      <c r="O71" s="309"/>
      <c r="P71" s="335"/>
      <c r="Q71" s="30"/>
      <c r="R71" s="38"/>
      <c r="S71" s="39" t="s">
        <v>363</v>
      </c>
      <c r="T71" s="43"/>
      <c r="U71" s="45"/>
      <c r="V71" s="45">
        <v>1250000000</v>
      </c>
      <c r="W71" s="17"/>
      <c r="X71" s="59"/>
    </row>
    <row r="72" spans="1:24" s="7" customFormat="1" ht="18" customHeight="1">
      <c r="A72" s="304">
        <v>23</v>
      </c>
      <c r="B72" s="311" t="s">
        <v>35</v>
      </c>
      <c r="C72" s="332"/>
      <c r="D72" s="332">
        <v>6066000000</v>
      </c>
      <c r="E72" s="332"/>
      <c r="F72" s="332">
        <v>350000000</v>
      </c>
      <c r="G72" s="332"/>
      <c r="H72" s="332"/>
      <c r="I72" s="312"/>
      <c r="J72" s="312">
        <v>500000000</v>
      </c>
      <c r="K72" s="312">
        <v>400000000</v>
      </c>
      <c r="L72" s="312"/>
      <c r="M72" s="312"/>
      <c r="N72" s="312"/>
      <c r="O72" s="312"/>
      <c r="P72" s="333">
        <f t="shared" ref="P72:P101" si="3">SUM(C72:O72)</f>
        <v>7316000000</v>
      </c>
      <c r="Q72" s="30" t="e">
        <f>#REF!+#REF!+#REF!+#REF!+#REF!+#REF!+#REF!+P72</f>
        <v>#REF!</v>
      </c>
      <c r="R72" s="36">
        <v>23</v>
      </c>
      <c r="S72" s="18" t="s">
        <v>35</v>
      </c>
      <c r="T72" s="289">
        <f>SUM(T73:T76)</f>
        <v>22815178000</v>
      </c>
      <c r="U72" s="17">
        <v>0</v>
      </c>
      <c r="V72" s="17">
        <v>0</v>
      </c>
      <c r="W72" s="17">
        <f>T72+U72</f>
        <v>22815178000</v>
      </c>
      <c r="X72" s="59" t="e">
        <f>Q72+W72</f>
        <v>#REF!</v>
      </c>
    </row>
    <row r="73" spans="1:24" s="7" customFormat="1" ht="18" hidden="1" customHeight="1">
      <c r="A73" s="307"/>
      <c r="B73" s="311" t="s">
        <v>165</v>
      </c>
      <c r="C73" s="332"/>
      <c r="D73" s="332"/>
      <c r="E73" s="332"/>
      <c r="F73" s="332"/>
      <c r="G73" s="332"/>
      <c r="H73" s="332"/>
      <c r="I73" s="312"/>
      <c r="J73" s="312"/>
      <c r="K73" s="312"/>
      <c r="L73" s="312"/>
      <c r="M73" s="312"/>
      <c r="N73" s="312"/>
      <c r="O73" s="312"/>
      <c r="P73" s="333">
        <f t="shared" si="3"/>
        <v>0</v>
      </c>
      <c r="Q73" s="30"/>
      <c r="R73" s="37"/>
      <c r="S73" s="18" t="s">
        <v>165</v>
      </c>
      <c r="T73" s="34">
        <v>5847820000</v>
      </c>
      <c r="U73" s="17"/>
      <c r="V73" s="17"/>
      <c r="W73" s="17">
        <v>0</v>
      </c>
      <c r="X73" s="59"/>
    </row>
    <row r="74" spans="1:24" s="46" customFormat="1" ht="18" hidden="1" customHeight="1">
      <c r="A74" s="310"/>
      <c r="B74" s="311" t="s">
        <v>166</v>
      </c>
      <c r="C74" s="332"/>
      <c r="D74" s="332"/>
      <c r="E74" s="332"/>
      <c r="F74" s="332"/>
      <c r="G74" s="332"/>
      <c r="H74" s="332"/>
      <c r="I74" s="312"/>
      <c r="J74" s="312"/>
      <c r="K74" s="312"/>
      <c r="L74" s="312"/>
      <c r="M74" s="312"/>
      <c r="N74" s="312"/>
      <c r="O74" s="312"/>
      <c r="P74" s="333">
        <f t="shared" si="3"/>
        <v>0</v>
      </c>
      <c r="Q74" s="30"/>
      <c r="R74" s="37"/>
      <c r="S74" s="18" t="s">
        <v>166</v>
      </c>
      <c r="T74" s="34">
        <v>9907989000</v>
      </c>
      <c r="U74" s="17"/>
      <c r="V74" s="17"/>
      <c r="W74" s="17">
        <v>0</v>
      </c>
      <c r="X74" s="59"/>
    </row>
    <row r="75" spans="1:24" s="7" customFormat="1" ht="18" hidden="1" customHeight="1">
      <c r="A75" s="307"/>
      <c r="B75" s="308" t="s">
        <v>167</v>
      </c>
      <c r="C75" s="334"/>
      <c r="D75" s="334"/>
      <c r="E75" s="334"/>
      <c r="F75" s="334"/>
      <c r="G75" s="334"/>
      <c r="H75" s="334"/>
      <c r="I75" s="309"/>
      <c r="J75" s="309"/>
      <c r="K75" s="309"/>
      <c r="L75" s="309"/>
      <c r="M75" s="309"/>
      <c r="N75" s="309"/>
      <c r="O75" s="309"/>
      <c r="P75" s="335">
        <f t="shared" si="3"/>
        <v>0</v>
      </c>
      <c r="Q75" s="30"/>
      <c r="R75" s="37"/>
      <c r="S75" s="39" t="s">
        <v>167</v>
      </c>
      <c r="T75" s="47">
        <v>3486426000</v>
      </c>
      <c r="U75" s="45"/>
      <c r="V75" s="45"/>
      <c r="W75" s="17">
        <v>0</v>
      </c>
      <c r="X75" s="59"/>
    </row>
    <row r="76" spans="1:24" s="7" customFormat="1" ht="18" hidden="1" customHeight="1">
      <c r="A76" s="310"/>
      <c r="B76" s="311" t="s">
        <v>168</v>
      </c>
      <c r="C76" s="332"/>
      <c r="D76" s="332"/>
      <c r="E76" s="332"/>
      <c r="F76" s="332"/>
      <c r="G76" s="332"/>
      <c r="H76" s="332"/>
      <c r="I76" s="312"/>
      <c r="J76" s="312"/>
      <c r="K76" s="312"/>
      <c r="L76" s="312"/>
      <c r="M76" s="312"/>
      <c r="N76" s="312"/>
      <c r="O76" s="312"/>
      <c r="P76" s="333">
        <f t="shared" si="3"/>
        <v>0</v>
      </c>
      <c r="Q76" s="30"/>
      <c r="R76" s="38"/>
      <c r="S76" s="18" t="s">
        <v>168</v>
      </c>
      <c r="T76" s="34">
        <v>3572943000</v>
      </c>
      <c r="U76" s="17"/>
      <c r="V76" s="17"/>
      <c r="W76" s="17">
        <v>0</v>
      </c>
      <c r="X76" s="59"/>
    </row>
    <row r="77" spans="1:24" s="7" customFormat="1" ht="18" customHeight="1">
      <c r="A77" s="313">
        <v>24</v>
      </c>
      <c r="B77" s="311" t="s">
        <v>36</v>
      </c>
      <c r="C77" s="332"/>
      <c r="D77" s="332">
        <v>6000000000</v>
      </c>
      <c r="E77" s="332"/>
      <c r="F77" s="332">
        <v>350000000</v>
      </c>
      <c r="G77" s="332"/>
      <c r="H77" s="332"/>
      <c r="I77" s="312"/>
      <c r="J77" s="312">
        <v>750000000</v>
      </c>
      <c r="K77" s="312">
        <v>400000000</v>
      </c>
      <c r="L77" s="312">
        <v>400000000</v>
      </c>
      <c r="M77" s="312"/>
      <c r="N77" s="312"/>
      <c r="O77" s="312">
        <v>350000000</v>
      </c>
      <c r="P77" s="333">
        <f t="shared" si="3"/>
        <v>8250000000</v>
      </c>
      <c r="Q77" s="30" t="e">
        <f>#REF!+#REF!+#REF!+#REF!+#REF!+#REF!+#REF!+P77</f>
        <v>#REF!</v>
      </c>
      <c r="R77" s="14">
        <v>24</v>
      </c>
      <c r="S77" s="18" t="s">
        <v>36</v>
      </c>
      <c r="T77" s="30"/>
      <c r="U77" s="17">
        <v>0</v>
      </c>
      <c r="V77" s="17">
        <v>0</v>
      </c>
      <c r="W77" s="17">
        <f>T77+U77</f>
        <v>0</v>
      </c>
      <c r="X77" s="59" t="e">
        <f>Q77+W77</f>
        <v>#REF!</v>
      </c>
    </row>
    <row r="78" spans="1:24" s="7" customFormat="1" ht="18" customHeight="1">
      <c r="A78" s="304">
        <v>25</v>
      </c>
      <c r="B78" s="311" t="s">
        <v>37</v>
      </c>
      <c r="C78" s="332">
        <v>450000000</v>
      </c>
      <c r="D78" s="332">
        <v>6000000000</v>
      </c>
      <c r="E78" s="332">
        <v>300000000</v>
      </c>
      <c r="F78" s="332"/>
      <c r="G78" s="332">
        <v>500000000</v>
      </c>
      <c r="H78" s="332"/>
      <c r="I78" s="312"/>
      <c r="J78" s="312"/>
      <c r="K78" s="312"/>
      <c r="L78" s="312"/>
      <c r="M78" s="312"/>
      <c r="N78" s="312"/>
      <c r="O78" s="312"/>
      <c r="P78" s="333">
        <f t="shared" si="3"/>
        <v>7250000000</v>
      </c>
      <c r="Q78" s="30" t="e">
        <f>#REF!+#REF!+#REF!+#REF!+#REF!+#REF!+#REF!+P78</f>
        <v>#REF!</v>
      </c>
      <c r="R78" s="36">
        <v>25</v>
      </c>
      <c r="S78" s="18" t="s">
        <v>37</v>
      </c>
      <c r="T78" s="289">
        <f>SUM(T79:T81)</f>
        <v>36361772000</v>
      </c>
      <c r="U78" s="17">
        <v>0</v>
      </c>
      <c r="V78" s="17">
        <v>0</v>
      </c>
      <c r="W78" s="17">
        <f>T78+U78</f>
        <v>36361772000</v>
      </c>
      <c r="X78" s="59" t="e">
        <f>Q78+W78</f>
        <v>#REF!</v>
      </c>
    </row>
    <row r="79" spans="1:24" s="7" customFormat="1" ht="18" hidden="1" customHeight="1">
      <c r="A79" s="307"/>
      <c r="B79" s="311" t="s">
        <v>162</v>
      </c>
      <c r="C79" s="332"/>
      <c r="D79" s="332"/>
      <c r="E79" s="332"/>
      <c r="F79" s="332"/>
      <c r="G79" s="332"/>
      <c r="H79" s="332"/>
      <c r="I79" s="312"/>
      <c r="J79" s="312"/>
      <c r="K79" s="312"/>
      <c r="L79" s="312"/>
      <c r="M79" s="312"/>
      <c r="N79" s="312"/>
      <c r="O79" s="312"/>
      <c r="P79" s="333">
        <f t="shared" si="3"/>
        <v>0</v>
      </c>
      <c r="Q79" s="30"/>
      <c r="R79" s="37"/>
      <c r="S79" s="18" t="s">
        <v>162</v>
      </c>
      <c r="T79" s="33">
        <v>12587683000</v>
      </c>
      <c r="U79" s="17"/>
      <c r="V79" s="17"/>
      <c r="W79" s="17"/>
      <c r="X79" s="59"/>
    </row>
    <row r="80" spans="1:24" s="7" customFormat="1" ht="18" hidden="1" customHeight="1">
      <c r="A80" s="307"/>
      <c r="B80" s="311" t="s">
        <v>163</v>
      </c>
      <c r="C80" s="332"/>
      <c r="D80" s="332"/>
      <c r="E80" s="332"/>
      <c r="F80" s="332"/>
      <c r="G80" s="332"/>
      <c r="H80" s="332"/>
      <c r="I80" s="312"/>
      <c r="J80" s="312"/>
      <c r="K80" s="312"/>
      <c r="L80" s="312"/>
      <c r="M80" s="312"/>
      <c r="N80" s="312"/>
      <c r="O80" s="312"/>
      <c r="P80" s="333">
        <f t="shared" si="3"/>
        <v>0</v>
      </c>
      <c r="Q80" s="30"/>
      <c r="R80" s="37"/>
      <c r="S80" s="18" t="s">
        <v>163</v>
      </c>
      <c r="T80" s="33">
        <v>7837705000</v>
      </c>
      <c r="U80" s="17"/>
      <c r="V80" s="17"/>
      <c r="W80" s="17"/>
      <c r="X80" s="59"/>
    </row>
    <row r="81" spans="1:24" s="7" customFormat="1" ht="18" hidden="1" customHeight="1">
      <c r="A81" s="310"/>
      <c r="B81" s="311" t="s">
        <v>164</v>
      </c>
      <c r="C81" s="332"/>
      <c r="D81" s="332"/>
      <c r="E81" s="332"/>
      <c r="F81" s="332"/>
      <c r="G81" s="332"/>
      <c r="H81" s="332"/>
      <c r="I81" s="312"/>
      <c r="J81" s="312"/>
      <c r="K81" s="312"/>
      <c r="L81" s="312"/>
      <c r="M81" s="312"/>
      <c r="N81" s="312"/>
      <c r="O81" s="312"/>
      <c r="P81" s="333">
        <f t="shared" si="3"/>
        <v>0</v>
      </c>
      <c r="Q81" s="30"/>
      <c r="R81" s="38"/>
      <c r="S81" s="18" t="s">
        <v>164</v>
      </c>
      <c r="T81" s="33">
        <v>15936384000</v>
      </c>
      <c r="U81" s="17"/>
      <c r="V81" s="17"/>
      <c r="W81" s="17"/>
      <c r="X81" s="59"/>
    </row>
    <row r="82" spans="1:24" s="7" customFormat="1" ht="18" customHeight="1">
      <c r="A82" s="313">
        <v>26</v>
      </c>
      <c r="B82" s="311" t="s">
        <v>38</v>
      </c>
      <c r="C82" s="332">
        <v>450000000</v>
      </c>
      <c r="D82" s="332">
        <v>5500000000</v>
      </c>
      <c r="E82" s="332">
        <v>350000000</v>
      </c>
      <c r="F82" s="332"/>
      <c r="G82" s="332">
        <v>500000000</v>
      </c>
      <c r="H82" s="332"/>
      <c r="I82" s="312"/>
      <c r="J82" s="312">
        <v>600000000</v>
      </c>
      <c r="K82" s="312">
        <v>400000000</v>
      </c>
      <c r="L82" s="312">
        <v>400000000</v>
      </c>
      <c r="M82" s="336"/>
      <c r="N82" s="312"/>
      <c r="O82" s="312"/>
      <c r="P82" s="333">
        <f t="shared" si="3"/>
        <v>8200000000</v>
      </c>
      <c r="Q82" s="30" t="e">
        <f>#REF!+#REF!+#REF!+#REF!+#REF!+#REF!+#REF!+P82</f>
        <v>#REF!</v>
      </c>
      <c r="R82" s="14">
        <v>26</v>
      </c>
      <c r="S82" s="18" t="s">
        <v>38</v>
      </c>
      <c r="T82" s="30"/>
      <c r="U82" s="17">
        <v>0</v>
      </c>
      <c r="V82" s="17">
        <v>0</v>
      </c>
      <c r="W82" s="17">
        <f>T82+U82</f>
        <v>0</v>
      </c>
      <c r="X82" s="59" t="e">
        <f>Q82+W82</f>
        <v>#REF!</v>
      </c>
    </row>
    <row r="83" spans="1:24" s="7" customFormat="1" ht="18" customHeight="1">
      <c r="A83" s="313">
        <v>27</v>
      </c>
      <c r="B83" s="311" t="s">
        <v>39</v>
      </c>
      <c r="C83" s="332">
        <v>450000000</v>
      </c>
      <c r="D83" s="332">
        <v>5500000000</v>
      </c>
      <c r="E83" s="332">
        <v>350000000</v>
      </c>
      <c r="F83" s="332"/>
      <c r="G83" s="332"/>
      <c r="H83" s="332"/>
      <c r="I83" s="312"/>
      <c r="J83" s="312">
        <v>500000000</v>
      </c>
      <c r="K83" s="312"/>
      <c r="L83" s="312">
        <v>400000000</v>
      </c>
      <c r="M83" s="312">
        <v>350000000</v>
      </c>
      <c r="N83" s="312"/>
      <c r="O83" s="312"/>
      <c r="P83" s="333">
        <f t="shared" si="3"/>
        <v>7550000000</v>
      </c>
      <c r="Q83" s="30" t="e">
        <f>#REF!+#REF!+#REF!+#REF!+#REF!+#REF!+#REF!+P83</f>
        <v>#REF!</v>
      </c>
      <c r="R83" s="14">
        <v>27</v>
      </c>
      <c r="S83" s="18" t="s">
        <v>39</v>
      </c>
      <c r="T83" s="30"/>
      <c r="U83" s="17">
        <v>0</v>
      </c>
      <c r="V83" s="17">
        <v>0</v>
      </c>
      <c r="W83" s="17">
        <f>T83+U83</f>
        <v>0</v>
      </c>
      <c r="X83" s="59" t="e">
        <f>Q83+W83</f>
        <v>#REF!</v>
      </c>
    </row>
    <row r="84" spans="1:24" s="7" customFormat="1" ht="18" customHeight="1">
      <c r="A84" s="304">
        <v>28</v>
      </c>
      <c r="B84" s="311" t="s">
        <v>40</v>
      </c>
      <c r="C84" s="332">
        <v>450000000</v>
      </c>
      <c r="D84" s="332">
        <v>5500000000</v>
      </c>
      <c r="E84" s="332"/>
      <c r="F84" s="332">
        <v>350000000</v>
      </c>
      <c r="G84" s="332"/>
      <c r="H84" s="332"/>
      <c r="I84" s="312"/>
      <c r="J84" s="312">
        <v>750000000</v>
      </c>
      <c r="K84" s="312"/>
      <c r="L84" s="312">
        <v>400000000</v>
      </c>
      <c r="M84" s="312"/>
      <c r="N84" s="312">
        <v>500000000</v>
      </c>
      <c r="O84" s="312"/>
      <c r="P84" s="333">
        <f t="shared" si="3"/>
        <v>7950000000</v>
      </c>
      <c r="Q84" s="30" t="e">
        <f>#REF!+#REF!+#REF!+#REF!+#REF!+#REF!+#REF!+P84</f>
        <v>#REF!</v>
      </c>
      <c r="R84" s="36">
        <v>28</v>
      </c>
      <c r="S84" s="18" t="s">
        <v>40</v>
      </c>
      <c r="T84" s="289">
        <f>SUM(T85:T92)</f>
        <v>112649865000</v>
      </c>
      <c r="U84" s="17">
        <f>U85+U86+U87+U88+U89+U90+U91+U92+U93</f>
        <v>0</v>
      </c>
      <c r="V84" s="290">
        <f>SUM(V85:V93)</f>
        <v>1250000000</v>
      </c>
      <c r="W84" s="17">
        <f>T84+U84</f>
        <v>112649865000</v>
      </c>
      <c r="X84" s="59" t="e">
        <f>Q84+W84</f>
        <v>#REF!</v>
      </c>
    </row>
    <row r="85" spans="1:24" s="7" customFormat="1" ht="18" hidden="1" customHeight="1">
      <c r="A85" s="307"/>
      <c r="B85" s="311" t="s">
        <v>145</v>
      </c>
      <c r="C85" s="332"/>
      <c r="D85" s="332"/>
      <c r="E85" s="332"/>
      <c r="F85" s="332"/>
      <c r="G85" s="332"/>
      <c r="H85" s="332"/>
      <c r="I85" s="312"/>
      <c r="J85" s="312"/>
      <c r="K85" s="312"/>
      <c r="L85" s="312"/>
      <c r="M85" s="312"/>
      <c r="N85" s="312"/>
      <c r="O85" s="312"/>
      <c r="P85" s="333">
        <f t="shared" si="3"/>
        <v>0</v>
      </c>
      <c r="Q85" s="30"/>
      <c r="R85" s="37"/>
      <c r="S85" s="18" t="s">
        <v>145</v>
      </c>
      <c r="T85" s="33">
        <v>20000134000</v>
      </c>
      <c r="U85" s="17"/>
      <c r="V85" s="17"/>
      <c r="W85" s="17"/>
      <c r="X85" s="59"/>
    </row>
    <row r="86" spans="1:24" s="7" customFormat="1" ht="18" hidden="1" customHeight="1">
      <c r="A86" s="307"/>
      <c r="B86" s="311" t="s">
        <v>146</v>
      </c>
      <c r="C86" s="332"/>
      <c r="D86" s="332"/>
      <c r="E86" s="332"/>
      <c r="F86" s="332"/>
      <c r="G86" s="332"/>
      <c r="H86" s="332"/>
      <c r="I86" s="312"/>
      <c r="J86" s="312"/>
      <c r="K86" s="312"/>
      <c r="L86" s="312"/>
      <c r="M86" s="312"/>
      <c r="N86" s="312"/>
      <c r="O86" s="312"/>
      <c r="P86" s="333">
        <f t="shared" si="3"/>
        <v>0</v>
      </c>
      <c r="Q86" s="30"/>
      <c r="R86" s="37"/>
      <c r="S86" s="18" t="s">
        <v>146</v>
      </c>
      <c r="T86" s="33">
        <v>18684587000</v>
      </c>
      <c r="U86" s="17"/>
      <c r="V86" s="17"/>
      <c r="W86" s="17"/>
      <c r="X86" s="59"/>
    </row>
    <row r="87" spans="1:24" s="7" customFormat="1" ht="18" hidden="1" customHeight="1">
      <c r="A87" s="307"/>
      <c r="B87" s="311" t="s">
        <v>147</v>
      </c>
      <c r="C87" s="332"/>
      <c r="D87" s="332"/>
      <c r="E87" s="332"/>
      <c r="F87" s="332"/>
      <c r="G87" s="332"/>
      <c r="H87" s="332"/>
      <c r="I87" s="312"/>
      <c r="J87" s="312"/>
      <c r="K87" s="312"/>
      <c r="L87" s="312"/>
      <c r="M87" s="312"/>
      <c r="N87" s="312"/>
      <c r="O87" s="312"/>
      <c r="P87" s="333">
        <f t="shared" si="3"/>
        <v>0</v>
      </c>
      <c r="Q87" s="30"/>
      <c r="R87" s="37"/>
      <c r="S87" s="18" t="s">
        <v>147</v>
      </c>
      <c r="T87" s="33">
        <v>16603980000</v>
      </c>
      <c r="U87" s="17"/>
      <c r="V87" s="17"/>
      <c r="W87" s="17"/>
      <c r="X87" s="59"/>
    </row>
    <row r="88" spans="1:24" s="7" customFormat="1" ht="18" hidden="1" customHeight="1">
      <c r="A88" s="307"/>
      <c r="B88" s="311" t="s">
        <v>148</v>
      </c>
      <c r="C88" s="332"/>
      <c r="D88" s="332"/>
      <c r="E88" s="332"/>
      <c r="F88" s="332"/>
      <c r="G88" s="332"/>
      <c r="H88" s="332"/>
      <c r="I88" s="312"/>
      <c r="J88" s="312"/>
      <c r="K88" s="312"/>
      <c r="L88" s="312"/>
      <c r="M88" s="312"/>
      <c r="N88" s="312"/>
      <c r="O88" s="312"/>
      <c r="P88" s="333">
        <f t="shared" si="3"/>
        <v>0</v>
      </c>
      <c r="Q88" s="30"/>
      <c r="R88" s="37"/>
      <c r="S88" s="18" t="s">
        <v>148</v>
      </c>
      <c r="T88" s="33">
        <v>4975733000</v>
      </c>
      <c r="U88" s="17"/>
      <c r="V88" s="17"/>
      <c r="W88" s="17"/>
      <c r="X88" s="59"/>
    </row>
    <row r="89" spans="1:24" s="7" customFormat="1" ht="18" hidden="1" customHeight="1">
      <c r="A89" s="307"/>
      <c r="B89" s="311" t="s">
        <v>150</v>
      </c>
      <c r="C89" s="332"/>
      <c r="D89" s="332"/>
      <c r="E89" s="332"/>
      <c r="F89" s="332"/>
      <c r="G89" s="332"/>
      <c r="H89" s="332"/>
      <c r="I89" s="312"/>
      <c r="J89" s="312"/>
      <c r="K89" s="312"/>
      <c r="L89" s="312"/>
      <c r="M89" s="312"/>
      <c r="N89" s="312"/>
      <c r="O89" s="312"/>
      <c r="P89" s="333">
        <f t="shared" si="3"/>
        <v>0</v>
      </c>
      <c r="Q89" s="30"/>
      <c r="R89" s="37"/>
      <c r="S89" s="18" t="s">
        <v>150</v>
      </c>
      <c r="T89" s="33">
        <v>15189871000</v>
      </c>
      <c r="U89" s="17"/>
      <c r="V89" s="17"/>
      <c r="W89" s="17"/>
      <c r="X89" s="59"/>
    </row>
    <row r="90" spans="1:24" s="7" customFormat="1" ht="18" hidden="1" customHeight="1">
      <c r="A90" s="307"/>
      <c r="B90" s="311" t="s">
        <v>149</v>
      </c>
      <c r="C90" s="332"/>
      <c r="D90" s="332"/>
      <c r="E90" s="332"/>
      <c r="F90" s="332"/>
      <c r="G90" s="332"/>
      <c r="H90" s="332"/>
      <c r="I90" s="312"/>
      <c r="J90" s="312"/>
      <c r="K90" s="312"/>
      <c r="L90" s="312"/>
      <c r="M90" s="312"/>
      <c r="N90" s="312"/>
      <c r="O90" s="312"/>
      <c r="P90" s="333">
        <f t="shared" si="3"/>
        <v>0</v>
      </c>
      <c r="Q90" s="30"/>
      <c r="R90" s="37"/>
      <c r="S90" s="18" t="s">
        <v>149</v>
      </c>
      <c r="T90" s="33">
        <v>9583856000</v>
      </c>
      <c r="U90" s="17"/>
      <c r="V90" s="17"/>
      <c r="W90" s="17"/>
      <c r="X90" s="59"/>
    </row>
    <row r="91" spans="1:24" s="7" customFormat="1" ht="18" hidden="1" customHeight="1">
      <c r="A91" s="307"/>
      <c r="B91" s="311" t="s">
        <v>151</v>
      </c>
      <c r="C91" s="332"/>
      <c r="D91" s="332"/>
      <c r="E91" s="332"/>
      <c r="F91" s="332"/>
      <c r="G91" s="332"/>
      <c r="H91" s="332"/>
      <c r="I91" s="312"/>
      <c r="J91" s="312"/>
      <c r="K91" s="312"/>
      <c r="L91" s="312"/>
      <c r="M91" s="312"/>
      <c r="N91" s="312"/>
      <c r="O91" s="312"/>
      <c r="P91" s="333">
        <f t="shared" si="3"/>
        <v>0</v>
      </c>
      <c r="Q91" s="30"/>
      <c r="R91" s="37"/>
      <c r="S91" s="18" t="s">
        <v>151</v>
      </c>
      <c r="T91" s="33">
        <v>13296364000</v>
      </c>
      <c r="U91" s="17"/>
      <c r="V91" s="17"/>
      <c r="W91" s="17"/>
      <c r="X91" s="59"/>
    </row>
    <row r="92" spans="1:24" s="7" customFormat="1" ht="18" hidden="1" customHeight="1">
      <c r="A92" s="310"/>
      <c r="B92" s="311" t="s">
        <v>152</v>
      </c>
      <c r="C92" s="332"/>
      <c r="D92" s="332"/>
      <c r="E92" s="332"/>
      <c r="F92" s="332"/>
      <c r="G92" s="332"/>
      <c r="H92" s="332"/>
      <c r="I92" s="312"/>
      <c r="J92" s="312"/>
      <c r="K92" s="312"/>
      <c r="L92" s="312"/>
      <c r="M92" s="312"/>
      <c r="N92" s="312"/>
      <c r="O92" s="312"/>
      <c r="P92" s="333">
        <f t="shared" si="3"/>
        <v>0</v>
      </c>
      <c r="Q92" s="30"/>
      <c r="R92" s="38"/>
      <c r="S92" s="18" t="s">
        <v>152</v>
      </c>
      <c r="T92" s="33">
        <v>14315340000</v>
      </c>
      <c r="U92" s="17"/>
      <c r="V92" s="17"/>
      <c r="W92" s="17"/>
      <c r="X92" s="59"/>
    </row>
    <row r="93" spans="1:24" s="7" customFormat="1" ht="18" hidden="1" customHeight="1">
      <c r="A93" s="310"/>
      <c r="B93" s="308"/>
      <c r="C93" s="334"/>
      <c r="D93" s="334"/>
      <c r="E93" s="334"/>
      <c r="F93" s="334"/>
      <c r="G93" s="334"/>
      <c r="H93" s="334"/>
      <c r="I93" s="309"/>
      <c r="J93" s="309"/>
      <c r="K93" s="309"/>
      <c r="L93" s="309"/>
      <c r="M93" s="309"/>
      <c r="N93" s="309"/>
      <c r="O93" s="309"/>
      <c r="P93" s="335"/>
      <c r="Q93" s="30"/>
      <c r="R93" s="38"/>
      <c r="S93" s="39" t="s">
        <v>153</v>
      </c>
      <c r="T93" s="43"/>
      <c r="U93" s="45"/>
      <c r="V93" s="45">
        <v>1250000000</v>
      </c>
      <c r="W93" s="17"/>
      <c r="X93" s="59"/>
    </row>
    <row r="94" spans="1:24" s="7" customFormat="1" ht="18" customHeight="1">
      <c r="A94" s="304">
        <v>29</v>
      </c>
      <c r="B94" s="311" t="s">
        <v>41</v>
      </c>
      <c r="C94" s="332">
        <v>450000000</v>
      </c>
      <c r="D94" s="332">
        <v>6000000000</v>
      </c>
      <c r="E94" s="332"/>
      <c r="F94" s="332">
        <v>350000000</v>
      </c>
      <c r="G94" s="332"/>
      <c r="H94" s="332">
        <v>450000000</v>
      </c>
      <c r="I94" s="312"/>
      <c r="J94" s="312">
        <v>600000000</v>
      </c>
      <c r="K94" s="312">
        <v>400000000</v>
      </c>
      <c r="L94" s="312">
        <v>400000000</v>
      </c>
      <c r="M94" s="312">
        <v>350000000</v>
      </c>
      <c r="N94" s="312">
        <v>500000000</v>
      </c>
      <c r="O94" s="312">
        <v>400000000</v>
      </c>
      <c r="P94" s="333">
        <f t="shared" si="3"/>
        <v>9900000000</v>
      </c>
      <c r="Q94" s="30" t="e">
        <f>#REF!+#REF!+#REF!+#REF!+#REF!+#REF!+#REF!+P94</f>
        <v>#REF!</v>
      </c>
      <c r="R94" s="36">
        <v>29</v>
      </c>
      <c r="S94" s="18" t="s">
        <v>41</v>
      </c>
      <c r="T94" s="289">
        <f>SUM(T96:T104)</f>
        <v>115712760000</v>
      </c>
      <c r="U94" s="290">
        <f>U95+U96+U97+U98+U99+U100+U101+U102+U103+U104</f>
        <v>7600000000</v>
      </c>
      <c r="V94" s="17">
        <v>0</v>
      </c>
      <c r="W94" s="17">
        <f>T94+U94</f>
        <v>123312760000</v>
      </c>
      <c r="X94" s="59" t="e">
        <f>Q94+W94</f>
        <v>#REF!</v>
      </c>
    </row>
    <row r="95" spans="1:24" s="7" customFormat="1" ht="18" hidden="1" customHeight="1">
      <c r="A95" s="307"/>
      <c r="B95" s="311" t="s">
        <v>175</v>
      </c>
      <c r="C95" s="332"/>
      <c r="D95" s="332"/>
      <c r="E95" s="332"/>
      <c r="F95" s="332"/>
      <c r="G95" s="332"/>
      <c r="H95" s="332"/>
      <c r="I95" s="312"/>
      <c r="J95" s="312"/>
      <c r="K95" s="312"/>
      <c r="L95" s="312"/>
      <c r="M95" s="312"/>
      <c r="N95" s="312"/>
      <c r="O95" s="312"/>
      <c r="P95" s="333">
        <f t="shared" si="3"/>
        <v>0</v>
      </c>
      <c r="Q95" s="30"/>
      <c r="R95" s="37"/>
      <c r="S95" s="18" t="s">
        <v>175</v>
      </c>
      <c r="T95" s="30"/>
      <c r="U95" s="17">
        <v>2500000000</v>
      </c>
      <c r="V95" s="17"/>
      <c r="W95" s="17"/>
      <c r="X95" s="59"/>
    </row>
    <row r="96" spans="1:24" s="7" customFormat="1" ht="18" hidden="1" customHeight="1">
      <c r="A96" s="307"/>
      <c r="B96" s="311" t="s">
        <v>153</v>
      </c>
      <c r="C96" s="332"/>
      <c r="D96" s="332"/>
      <c r="E96" s="332"/>
      <c r="F96" s="332"/>
      <c r="G96" s="332"/>
      <c r="H96" s="332"/>
      <c r="I96" s="312"/>
      <c r="J96" s="312"/>
      <c r="K96" s="312"/>
      <c r="L96" s="312"/>
      <c r="M96" s="312"/>
      <c r="N96" s="312"/>
      <c r="O96" s="312"/>
      <c r="P96" s="333">
        <f t="shared" si="3"/>
        <v>0</v>
      </c>
      <c r="Q96" s="30"/>
      <c r="R96" s="37"/>
      <c r="S96" s="18" t="s">
        <v>153</v>
      </c>
      <c r="T96" s="34">
        <v>9878243000</v>
      </c>
      <c r="U96" s="17"/>
      <c r="V96" s="17"/>
      <c r="W96" s="17"/>
      <c r="X96" s="59"/>
    </row>
    <row r="97" spans="1:24" s="7" customFormat="1" ht="18" hidden="1" customHeight="1">
      <c r="A97" s="307"/>
      <c r="B97" s="311" t="s">
        <v>154</v>
      </c>
      <c r="C97" s="332"/>
      <c r="D97" s="332"/>
      <c r="E97" s="332"/>
      <c r="F97" s="332"/>
      <c r="G97" s="332"/>
      <c r="H97" s="332"/>
      <c r="I97" s="312"/>
      <c r="J97" s="312"/>
      <c r="K97" s="312"/>
      <c r="L97" s="312"/>
      <c r="M97" s="312"/>
      <c r="N97" s="312"/>
      <c r="O97" s="312"/>
      <c r="P97" s="333">
        <f t="shared" si="3"/>
        <v>0</v>
      </c>
      <c r="Q97" s="30"/>
      <c r="R97" s="37"/>
      <c r="S97" s="18" t="s">
        <v>154</v>
      </c>
      <c r="T97" s="34">
        <v>4147509000</v>
      </c>
      <c r="U97" s="17"/>
      <c r="V97" s="17"/>
      <c r="W97" s="17"/>
      <c r="X97" s="59"/>
    </row>
    <row r="98" spans="1:24" s="7" customFormat="1" ht="18" hidden="1" customHeight="1">
      <c r="A98" s="307"/>
      <c r="B98" s="311" t="s">
        <v>155</v>
      </c>
      <c r="C98" s="332"/>
      <c r="D98" s="332"/>
      <c r="E98" s="332"/>
      <c r="F98" s="332"/>
      <c r="G98" s="332"/>
      <c r="H98" s="332"/>
      <c r="I98" s="312"/>
      <c r="J98" s="312"/>
      <c r="K98" s="312"/>
      <c r="L98" s="312"/>
      <c r="M98" s="312"/>
      <c r="N98" s="312"/>
      <c r="O98" s="312"/>
      <c r="P98" s="333">
        <f t="shared" si="3"/>
        <v>0</v>
      </c>
      <c r="Q98" s="30"/>
      <c r="R98" s="37"/>
      <c r="S98" s="18" t="s">
        <v>155</v>
      </c>
      <c r="T98" s="34">
        <v>3667650000</v>
      </c>
      <c r="U98" s="17"/>
      <c r="V98" s="17"/>
      <c r="W98" s="17"/>
      <c r="X98" s="59"/>
    </row>
    <row r="99" spans="1:24" s="7" customFormat="1" ht="18" hidden="1" customHeight="1">
      <c r="A99" s="307"/>
      <c r="B99" s="311" t="s">
        <v>156</v>
      </c>
      <c r="C99" s="332"/>
      <c r="D99" s="332"/>
      <c r="E99" s="332"/>
      <c r="F99" s="332"/>
      <c r="G99" s="332"/>
      <c r="H99" s="332"/>
      <c r="I99" s="312"/>
      <c r="J99" s="312"/>
      <c r="K99" s="312"/>
      <c r="L99" s="312"/>
      <c r="M99" s="312"/>
      <c r="N99" s="312"/>
      <c r="O99" s="312"/>
      <c r="P99" s="333">
        <f t="shared" si="3"/>
        <v>0</v>
      </c>
      <c r="Q99" s="30"/>
      <c r="R99" s="37"/>
      <c r="S99" s="18" t="s">
        <v>156</v>
      </c>
      <c r="T99" s="34">
        <v>12630159000</v>
      </c>
      <c r="U99" s="17"/>
      <c r="V99" s="17"/>
      <c r="W99" s="17"/>
      <c r="X99" s="59"/>
    </row>
    <row r="100" spans="1:24" s="7" customFormat="1" ht="18" hidden="1" customHeight="1">
      <c r="A100" s="307"/>
      <c r="B100" s="311" t="s">
        <v>157</v>
      </c>
      <c r="C100" s="332"/>
      <c r="D100" s="332"/>
      <c r="E100" s="332"/>
      <c r="F100" s="332"/>
      <c r="G100" s="332"/>
      <c r="H100" s="332"/>
      <c r="I100" s="312"/>
      <c r="J100" s="312"/>
      <c r="K100" s="312"/>
      <c r="L100" s="312"/>
      <c r="M100" s="312"/>
      <c r="N100" s="312"/>
      <c r="O100" s="312"/>
      <c r="P100" s="333">
        <f t="shared" si="3"/>
        <v>0</v>
      </c>
      <c r="Q100" s="30"/>
      <c r="R100" s="37"/>
      <c r="S100" s="18" t="s">
        <v>157</v>
      </c>
      <c r="T100" s="34">
        <v>4199930000</v>
      </c>
      <c r="U100" s="17"/>
      <c r="V100" s="17"/>
      <c r="W100" s="17"/>
      <c r="X100" s="59"/>
    </row>
    <row r="101" spans="1:24" s="46" customFormat="1" ht="18" hidden="1" customHeight="1">
      <c r="A101" s="310"/>
      <c r="B101" s="311" t="s">
        <v>158</v>
      </c>
      <c r="C101" s="332"/>
      <c r="D101" s="332"/>
      <c r="E101" s="332"/>
      <c r="F101" s="332"/>
      <c r="G101" s="332"/>
      <c r="H101" s="332"/>
      <c r="I101" s="312"/>
      <c r="J101" s="312"/>
      <c r="K101" s="312"/>
      <c r="L101" s="312"/>
      <c r="M101" s="312"/>
      <c r="N101" s="312"/>
      <c r="O101" s="312"/>
      <c r="P101" s="333">
        <f t="shared" si="3"/>
        <v>0</v>
      </c>
      <c r="Q101" s="30"/>
      <c r="R101" s="37"/>
      <c r="S101" s="18" t="s">
        <v>158</v>
      </c>
      <c r="T101" s="34">
        <v>6671446000</v>
      </c>
      <c r="U101" s="17"/>
      <c r="V101" s="17"/>
      <c r="W101" s="17"/>
      <c r="X101" s="59"/>
    </row>
    <row r="102" spans="1:24" s="7" customFormat="1" ht="18" hidden="1" customHeight="1">
      <c r="A102" s="307"/>
      <c r="B102" s="308" t="s">
        <v>128</v>
      </c>
      <c r="C102" s="334"/>
      <c r="D102" s="334"/>
      <c r="E102" s="334"/>
      <c r="F102" s="334"/>
      <c r="G102" s="334"/>
      <c r="H102" s="334"/>
      <c r="I102" s="309"/>
      <c r="J102" s="309"/>
      <c r="K102" s="309"/>
      <c r="L102" s="309"/>
      <c r="M102" s="309"/>
      <c r="N102" s="309"/>
      <c r="O102" s="309"/>
      <c r="P102" s="335"/>
      <c r="Q102" s="30"/>
      <c r="R102" s="37"/>
      <c r="S102" s="39" t="s">
        <v>128</v>
      </c>
      <c r="T102" s="47">
        <v>33986781000</v>
      </c>
      <c r="U102" s="45">
        <v>1700000000</v>
      </c>
      <c r="V102" s="45"/>
      <c r="W102" s="17"/>
      <c r="X102" s="59"/>
    </row>
    <row r="103" spans="1:24" s="7" customFormat="1" ht="18" hidden="1" customHeight="1">
      <c r="A103" s="307"/>
      <c r="B103" s="311" t="s">
        <v>129</v>
      </c>
      <c r="C103" s="332"/>
      <c r="D103" s="332"/>
      <c r="E103" s="332"/>
      <c r="F103" s="332"/>
      <c r="G103" s="332"/>
      <c r="H103" s="332"/>
      <c r="I103" s="312"/>
      <c r="J103" s="312"/>
      <c r="K103" s="312"/>
      <c r="L103" s="312"/>
      <c r="M103" s="312"/>
      <c r="N103" s="312"/>
      <c r="O103" s="312"/>
      <c r="P103" s="333"/>
      <c r="Q103" s="30"/>
      <c r="R103" s="37"/>
      <c r="S103" s="18" t="s">
        <v>129</v>
      </c>
      <c r="T103" s="34">
        <v>27935504000</v>
      </c>
      <c r="U103" s="45">
        <v>1700000000</v>
      </c>
      <c r="V103" s="17"/>
      <c r="W103" s="17"/>
      <c r="X103" s="59"/>
    </row>
    <row r="104" spans="1:24" s="7" customFormat="1" ht="18" hidden="1" customHeight="1">
      <c r="A104" s="310"/>
      <c r="B104" s="311" t="s">
        <v>159</v>
      </c>
      <c r="C104" s="332"/>
      <c r="D104" s="332"/>
      <c r="E104" s="332"/>
      <c r="F104" s="332"/>
      <c r="G104" s="332"/>
      <c r="H104" s="332"/>
      <c r="I104" s="312"/>
      <c r="J104" s="312"/>
      <c r="K104" s="312"/>
      <c r="L104" s="312"/>
      <c r="M104" s="312"/>
      <c r="N104" s="312"/>
      <c r="O104" s="312"/>
      <c r="P104" s="333"/>
      <c r="Q104" s="30"/>
      <c r="R104" s="38"/>
      <c r="S104" s="18" t="s">
        <v>159</v>
      </c>
      <c r="T104" s="34">
        <v>12595538000</v>
      </c>
      <c r="U104" s="45">
        <v>1700000000</v>
      </c>
      <c r="V104" s="17"/>
      <c r="W104" s="17"/>
      <c r="X104" s="59"/>
    </row>
    <row r="105" spans="1:24" s="7" customFormat="1" ht="19.5" customHeight="1">
      <c r="A105" s="304">
        <v>30</v>
      </c>
      <c r="B105" s="311" t="s">
        <v>42</v>
      </c>
      <c r="C105" s="332"/>
      <c r="D105" s="332">
        <v>6500000000</v>
      </c>
      <c r="E105" s="332"/>
      <c r="F105" s="332">
        <v>400000000</v>
      </c>
      <c r="G105" s="332"/>
      <c r="H105" s="332"/>
      <c r="I105" s="312"/>
      <c r="J105" s="312">
        <v>600000000</v>
      </c>
      <c r="K105" s="312"/>
      <c r="L105" s="312">
        <v>400000000</v>
      </c>
      <c r="M105" s="312"/>
      <c r="N105" s="312"/>
      <c r="O105" s="312"/>
      <c r="P105" s="333">
        <f t="shared" ref="P105:P111" si="4">SUM(C105:O105)</f>
        <v>7900000000</v>
      </c>
      <c r="Q105" s="30" t="e">
        <f>#REF!+#REF!+#REF!+#REF!+#REF!+#REF!+#REF!+P105</f>
        <v>#REF!</v>
      </c>
      <c r="R105" s="36">
        <v>30</v>
      </c>
      <c r="S105" s="18" t="s">
        <v>42</v>
      </c>
      <c r="T105" s="289">
        <f>SUM(T106:T108)</f>
        <v>43539574000</v>
      </c>
      <c r="U105" s="290">
        <f>U106+U107+U108</f>
        <v>0</v>
      </c>
      <c r="V105" s="290">
        <f>V106+V107+V108</f>
        <v>1250000000</v>
      </c>
      <c r="W105" s="17">
        <f>T105+U105</f>
        <v>43539574000</v>
      </c>
      <c r="X105" s="59" t="e">
        <f>Q105+W105</f>
        <v>#REF!</v>
      </c>
    </row>
    <row r="106" spans="1:24" s="7" customFormat="1" ht="18" hidden="1" customHeight="1">
      <c r="A106" s="307"/>
      <c r="B106" s="311" t="s">
        <v>169</v>
      </c>
      <c r="C106" s="332"/>
      <c r="D106" s="332"/>
      <c r="E106" s="332"/>
      <c r="F106" s="332"/>
      <c r="G106" s="332"/>
      <c r="H106" s="332"/>
      <c r="I106" s="312"/>
      <c r="J106" s="312"/>
      <c r="K106" s="312"/>
      <c r="L106" s="312"/>
      <c r="M106" s="312"/>
      <c r="N106" s="312"/>
      <c r="O106" s="312"/>
      <c r="P106" s="333">
        <f t="shared" si="4"/>
        <v>0</v>
      </c>
      <c r="Q106" s="30"/>
      <c r="R106" s="37"/>
      <c r="S106" s="18" t="s">
        <v>169</v>
      </c>
      <c r="T106" s="34">
        <v>22698293000</v>
      </c>
      <c r="U106" s="17"/>
      <c r="V106" s="17"/>
      <c r="W106" s="17"/>
      <c r="X106" s="59"/>
    </row>
    <row r="107" spans="1:24" s="7" customFormat="1" ht="18" hidden="1" customHeight="1">
      <c r="A107" s="307"/>
      <c r="B107" s="311" t="s">
        <v>170</v>
      </c>
      <c r="C107" s="332"/>
      <c r="D107" s="332"/>
      <c r="E107" s="332"/>
      <c r="F107" s="332"/>
      <c r="G107" s="332"/>
      <c r="H107" s="332"/>
      <c r="I107" s="312"/>
      <c r="J107" s="312"/>
      <c r="K107" s="312"/>
      <c r="L107" s="312"/>
      <c r="M107" s="312"/>
      <c r="N107" s="312"/>
      <c r="O107" s="312"/>
      <c r="P107" s="333">
        <f t="shared" si="4"/>
        <v>0</v>
      </c>
      <c r="Q107" s="30"/>
      <c r="R107" s="37"/>
      <c r="S107" s="18" t="s">
        <v>170</v>
      </c>
      <c r="T107" s="34">
        <v>11298115000</v>
      </c>
      <c r="U107" s="17"/>
      <c r="V107" s="17">
        <v>1250000000</v>
      </c>
      <c r="W107" s="17"/>
      <c r="X107" s="59"/>
    </row>
    <row r="108" spans="1:24" s="7" customFormat="1" ht="18" hidden="1" customHeight="1">
      <c r="A108" s="310"/>
      <c r="B108" s="311" t="s">
        <v>171</v>
      </c>
      <c r="C108" s="332"/>
      <c r="D108" s="332"/>
      <c r="E108" s="332"/>
      <c r="F108" s="332"/>
      <c r="G108" s="332"/>
      <c r="H108" s="332"/>
      <c r="I108" s="312"/>
      <c r="J108" s="312"/>
      <c r="K108" s="312"/>
      <c r="L108" s="312"/>
      <c r="M108" s="312"/>
      <c r="N108" s="312"/>
      <c r="O108" s="312"/>
      <c r="P108" s="333">
        <f t="shared" si="4"/>
        <v>0</v>
      </c>
      <c r="Q108" s="30"/>
      <c r="R108" s="38"/>
      <c r="S108" s="18" t="s">
        <v>171</v>
      </c>
      <c r="T108" s="34">
        <v>9543166000</v>
      </c>
      <c r="U108" s="17"/>
      <c r="V108" s="17"/>
      <c r="W108" s="17"/>
      <c r="X108" s="59"/>
    </row>
    <row r="109" spans="1:24" s="7" customFormat="1" ht="18" customHeight="1">
      <c r="A109" s="313">
        <v>31</v>
      </c>
      <c r="B109" s="311" t="s">
        <v>43</v>
      </c>
      <c r="C109" s="332">
        <v>500000000</v>
      </c>
      <c r="D109" s="332">
        <v>7000000000</v>
      </c>
      <c r="E109" s="332"/>
      <c r="F109" s="332">
        <v>350000000</v>
      </c>
      <c r="G109" s="332">
        <v>500000000</v>
      </c>
      <c r="H109" s="332"/>
      <c r="I109" s="312"/>
      <c r="J109" s="312">
        <v>500000000</v>
      </c>
      <c r="K109" s="312"/>
      <c r="L109" s="312"/>
      <c r="M109" s="312"/>
      <c r="N109" s="312"/>
      <c r="O109" s="312">
        <v>400000000</v>
      </c>
      <c r="P109" s="333">
        <f t="shared" si="4"/>
        <v>9250000000</v>
      </c>
      <c r="Q109" s="30" t="e">
        <f>#REF!+#REF!+#REF!+#REF!+#REF!+#REF!+#REF!+P109</f>
        <v>#REF!</v>
      </c>
      <c r="R109" s="14">
        <v>31</v>
      </c>
      <c r="S109" s="18" t="s">
        <v>43</v>
      </c>
      <c r="T109" s="30"/>
      <c r="U109" s="17">
        <f>U110</f>
        <v>0</v>
      </c>
      <c r="V109" s="290">
        <f>V110</f>
        <v>1500000000</v>
      </c>
      <c r="W109" s="17">
        <f>T109+U109</f>
        <v>0</v>
      </c>
      <c r="X109" s="59" t="e">
        <f>Q109+W109</f>
        <v>#REF!</v>
      </c>
    </row>
    <row r="110" spans="1:24" s="7" customFormat="1" ht="18" hidden="1" customHeight="1">
      <c r="A110" s="310"/>
      <c r="B110" s="308"/>
      <c r="C110" s="334"/>
      <c r="D110" s="334"/>
      <c r="E110" s="334"/>
      <c r="F110" s="334"/>
      <c r="G110" s="334"/>
      <c r="H110" s="334"/>
      <c r="I110" s="309"/>
      <c r="J110" s="309"/>
      <c r="K110" s="309"/>
      <c r="L110" s="309"/>
      <c r="M110" s="309"/>
      <c r="N110" s="309"/>
      <c r="O110" s="309"/>
      <c r="P110" s="335"/>
      <c r="Q110" s="30"/>
      <c r="R110" s="38"/>
      <c r="S110" s="39" t="s">
        <v>366</v>
      </c>
      <c r="T110" s="43"/>
      <c r="U110" s="45"/>
      <c r="V110" s="45">
        <v>1500000000</v>
      </c>
      <c r="W110" s="17"/>
      <c r="X110" s="59"/>
    </row>
    <row r="111" spans="1:24" s="7" customFormat="1" ht="18" customHeight="1">
      <c r="A111" s="304">
        <v>32</v>
      </c>
      <c r="B111" s="311" t="s">
        <v>44</v>
      </c>
      <c r="C111" s="332"/>
      <c r="D111" s="332">
        <v>7500000000</v>
      </c>
      <c r="E111" s="332"/>
      <c r="F111" s="332">
        <v>450000000</v>
      </c>
      <c r="G111" s="332"/>
      <c r="H111" s="332">
        <v>400000000</v>
      </c>
      <c r="I111" s="312"/>
      <c r="J111" s="312">
        <v>500000000</v>
      </c>
      <c r="K111" s="312"/>
      <c r="L111" s="312">
        <v>400000000</v>
      </c>
      <c r="M111" s="312">
        <v>400000000</v>
      </c>
      <c r="N111" s="312">
        <v>600000000</v>
      </c>
      <c r="O111" s="312"/>
      <c r="P111" s="333">
        <f t="shared" si="4"/>
        <v>10250000000</v>
      </c>
      <c r="Q111" s="30" t="e">
        <f>#REF!+#REF!+#REF!+#REF!+#REF!+#REF!+#REF!+P111</f>
        <v>#REF!</v>
      </c>
      <c r="R111" s="36">
        <v>32</v>
      </c>
      <c r="S111" s="18" t="s">
        <v>44</v>
      </c>
      <c r="T111" s="30"/>
      <c r="U111" s="290">
        <f>U112+U113+U114+U115</f>
        <v>7200000000</v>
      </c>
      <c r="V111" s="17"/>
      <c r="W111" s="17">
        <f>T111+U111</f>
        <v>7200000000</v>
      </c>
      <c r="X111" s="59" t="e">
        <f>Q111+W111</f>
        <v>#REF!</v>
      </c>
    </row>
    <row r="112" spans="1:24" s="7" customFormat="1" ht="18" hidden="1" customHeight="1">
      <c r="A112" s="307"/>
      <c r="B112" s="311" t="s">
        <v>176</v>
      </c>
      <c r="C112" s="332"/>
      <c r="D112" s="332"/>
      <c r="E112" s="332"/>
      <c r="F112" s="332"/>
      <c r="G112" s="332"/>
      <c r="H112" s="332"/>
      <c r="I112" s="312"/>
      <c r="J112" s="312"/>
      <c r="K112" s="312"/>
      <c r="L112" s="312"/>
      <c r="M112" s="312"/>
      <c r="N112" s="312"/>
      <c r="O112" s="312"/>
      <c r="P112" s="333"/>
      <c r="Q112" s="30"/>
      <c r="R112" s="37"/>
      <c r="S112" s="18" t="s">
        <v>176</v>
      </c>
      <c r="T112" s="30"/>
      <c r="U112" s="17"/>
      <c r="V112" s="17"/>
      <c r="W112" s="17"/>
      <c r="X112" s="59"/>
    </row>
    <row r="113" spans="1:25" s="7" customFormat="1" ht="18" hidden="1" customHeight="1">
      <c r="A113" s="307"/>
      <c r="B113" s="311" t="s">
        <v>130</v>
      </c>
      <c r="C113" s="332"/>
      <c r="D113" s="332"/>
      <c r="E113" s="332"/>
      <c r="F113" s="332"/>
      <c r="G113" s="332"/>
      <c r="H113" s="332"/>
      <c r="I113" s="312"/>
      <c r="J113" s="312"/>
      <c r="K113" s="312"/>
      <c r="L113" s="312"/>
      <c r="M113" s="312"/>
      <c r="N113" s="312"/>
      <c r="O113" s="312"/>
      <c r="P113" s="333"/>
      <c r="Q113" s="30"/>
      <c r="R113" s="37"/>
      <c r="S113" s="18" t="s">
        <v>130</v>
      </c>
      <c r="T113" s="30"/>
      <c r="U113" s="17">
        <v>2000000000</v>
      </c>
      <c r="V113" s="17"/>
      <c r="W113" s="17"/>
      <c r="X113" s="59"/>
    </row>
    <row r="114" spans="1:25" s="7" customFormat="1" ht="18" hidden="1" customHeight="1">
      <c r="A114" s="310"/>
      <c r="B114" s="311" t="s">
        <v>131</v>
      </c>
      <c r="C114" s="332"/>
      <c r="D114" s="332"/>
      <c r="E114" s="332"/>
      <c r="F114" s="332"/>
      <c r="G114" s="332"/>
      <c r="H114" s="332"/>
      <c r="I114" s="312"/>
      <c r="J114" s="312"/>
      <c r="K114" s="312"/>
      <c r="L114" s="312"/>
      <c r="M114" s="312"/>
      <c r="N114" s="312"/>
      <c r="O114" s="312"/>
      <c r="P114" s="333"/>
      <c r="Q114" s="30"/>
      <c r="R114" s="38"/>
      <c r="S114" s="18" t="s">
        <v>131</v>
      </c>
      <c r="T114" s="30"/>
      <c r="U114" s="17">
        <v>2200000000</v>
      </c>
      <c r="V114" s="17"/>
      <c r="W114" s="17"/>
      <c r="X114" s="59"/>
    </row>
    <row r="115" spans="1:25" s="7" customFormat="1" ht="18" hidden="1" customHeight="1">
      <c r="A115" s="310"/>
      <c r="B115" s="311" t="s">
        <v>131</v>
      </c>
      <c r="C115" s="332"/>
      <c r="D115" s="332"/>
      <c r="E115" s="332"/>
      <c r="F115" s="332"/>
      <c r="G115" s="332"/>
      <c r="H115" s="332"/>
      <c r="I115" s="312"/>
      <c r="J115" s="312"/>
      <c r="K115" s="312"/>
      <c r="L115" s="312"/>
      <c r="M115" s="312"/>
      <c r="N115" s="312"/>
      <c r="O115" s="312"/>
      <c r="P115" s="333"/>
      <c r="Q115" s="30"/>
      <c r="R115" s="38"/>
      <c r="S115" s="18" t="s">
        <v>132</v>
      </c>
      <c r="T115" s="30"/>
      <c r="U115" s="17">
        <v>3000000000</v>
      </c>
      <c r="V115" s="17"/>
      <c r="W115" s="17"/>
      <c r="X115" s="59"/>
    </row>
    <row r="116" spans="1:25" s="7" customFormat="1" ht="18" customHeight="1">
      <c r="A116" s="304">
        <v>33</v>
      </c>
      <c r="B116" s="311" t="s">
        <v>45</v>
      </c>
      <c r="C116" s="332">
        <v>500000000</v>
      </c>
      <c r="D116" s="332">
        <v>7144500000</v>
      </c>
      <c r="E116" s="332"/>
      <c r="F116" s="332">
        <v>450000000</v>
      </c>
      <c r="G116" s="332"/>
      <c r="H116" s="332"/>
      <c r="I116" s="312">
        <v>350000000</v>
      </c>
      <c r="J116" s="312"/>
      <c r="K116" s="312"/>
      <c r="L116" s="312"/>
      <c r="M116" s="312"/>
      <c r="N116" s="312"/>
      <c r="O116" s="312"/>
      <c r="P116" s="333">
        <f>SUM(C116:O116)</f>
        <v>8444500000</v>
      </c>
      <c r="Q116" s="30" t="e">
        <f>#REF!+#REF!+#REF!+#REF!+#REF!+#REF!+#REF!+P116</f>
        <v>#REF!</v>
      </c>
      <c r="R116" s="36">
        <v>33</v>
      </c>
      <c r="S116" s="18" t="s">
        <v>45</v>
      </c>
      <c r="T116" s="30"/>
      <c r="U116" s="17">
        <v>0</v>
      </c>
      <c r="V116" s="17"/>
      <c r="W116" s="17">
        <f>T116+U116</f>
        <v>0</v>
      </c>
      <c r="X116" s="59" t="e">
        <f>Q116+W116</f>
        <v>#REF!</v>
      </c>
    </row>
    <row r="117" spans="1:25" s="7" customFormat="1" ht="18" hidden="1" customHeight="1">
      <c r="A117" s="310"/>
      <c r="B117" s="314" t="s">
        <v>132</v>
      </c>
      <c r="C117" s="332"/>
      <c r="D117" s="332"/>
      <c r="E117" s="332"/>
      <c r="F117" s="332"/>
      <c r="G117" s="332"/>
      <c r="H117" s="332"/>
      <c r="I117" s="312"/>
      <c r="J117" s="312"/>
      <c r="K117" s="312"/>
      <c r="L117" s="312"/>
      <c r="M117" s="312"/>
      <c r="N117" s="312"/>
      <c r="O117" s="312"/>
      <c r="P117" s="333">
        <f>SUM(C117:O117)</f>
        <v>0</v>
      </c>
      <c r="Q117" s="30"/>
      <c r="R117" s="38"/>
      <c r="S117" s="32" t="s">
        <v>132</v>
      </c>
      <c r="T117" s="30"/>
      <c r="U117" s="17">
        <v>2000000000</v>
      </c>
      <c r="V117" s="17">
        <v>2000000000</v>
      </c>
      <c r="W117" s="17"/>
      <c r="X117" s="59"/>
    </row>
    <row r="118" spans="1:25" s="257" customFormat="1" ht="18" customHeight="1">
      <c r="A118" s="1755" t="s">
        <v>2</v>
      </c>
      <c r="B118" s="1756"/>
      <c r="C118" s="315">
        <f t="shared" ref="C118:O118" si="5">SUM(C11:C116)</f>
        <v>6000000000</v>
      </c>
      <c r="D118" s="315">
        <f t="shared" si="5"/>
        <v>185210500000</v>
      </c>
      <c r="E118" s="315">
        <f t="shared" si="5"/>
        <v>5500000000</v>
      </c>
      <c r="F118" s="315">
        <f t="shared" si="5"/>
        <v>5500000000</v>
      </c>
      <c r="G118" s="315">
        <f t="shared" si="5"/>
        <v>5500000000</v>
      </c>
      <c r="H118" s="315">
        <f t="shared" si="5"/>
        <v>3000000000</v>
      </c>
      <c r="I118" s="315">
        <f t="shared" si="5"/>
        <v>2800000000</v>
      </c>
      <c r="J118" s="315">
        <f t="shared" si="5"/>
        <v>12000000000</v>
      </c>
      <c r="K118" s="315">
        <f t="shared" si="5"/>
        <v>6000000000</v>
      </c>
      <c r="L118" s="315">
        <f t="shared" si="5"/>
        <v>5200000000</v>
      </c>
      <c r="M118" s="315">
        <f t="shared" si="5"/>
        <v>5000000000</v>
      </c>
      <c r="N118" s="315">
        <f t="shared" si="5"/>
        <v>8000000000</v>
      </c>
      <c r="O118" s="315">
        <f t="shared" si="5"/>
        <v>5000000000</v>
      </c>
      <c r="P118" s="315">
        <f>SUM(P11:P116)</f>
        <v>254710500000</v>
      </c>
      <c r="Q118" s="15" t="e">
        <f>Q11+Q14+Q17+Q19+Q20+Q24+Q25+Q26+Q27+Q28+Q29+Q30+Q31+Q40+Q42+Q43+Q49+Q52+Q60+Q61+Q63+Q66+Q72+Q77+Q78+Q82+Q83+Q84+Q94+Q105+Q109+Q111+Q116</f>
        <v>#REF!</v>
      </c>
      <c r="R118" s="1663" t="s">
        <v>2</v>
      </c>
      <c r="S118" s="1664"/>
      <c r="T118" s="295">
        <f>T31+T43+T66+T72+T78+T84+T94+T105</f>
        <v>492267680000</v>
      </c>
      <c r="U118" s="15">
        <f>U11+U14+U17+U19+U20+U24+U25+U26+U27+U28+U29+U30+U31+U40+U42+U43+U49+U52+U60+U61+U63+U66+U72+U77+U78+U82+U83+U84+U94+U105+U109+U111+U116</f>
        <v>43400000000</v>
      </c>
      <c r="V118" s="288">
        <f>V11+V14+V17+V19+V20+V24+V25+V26+V27+V28+V29+V30+V31+V40+V42+V43+V49+V52+V60+V61+V63+V66+V72+V77+V78+V82+V83+V84+V94+V105+V109+V111+V116</f>
        <v>21300000000</v>
      </c>
      <c r="W118" s="15">
        <f>W11+W14+W17+W19+W20+W24+W25+W26+W27+W28+W29+W30+W31+W40+W42+W43+W49+W52+W60+W61+W63+W66+W72+W77+W78+W82+W83+W84+W94+W105+W109+W111+W116</f>
        <v>535667680000</v>
      </c>
      <c r="X118" s="60" t="e">
        <f>Q118+W118</f>
        <v>#REF!</v>
      </c>
      <c r="Y118" s="256" t="e">
        <f>X11+X14+X17+X19+X20+X24+X25+X26+X27+X28+X29+X30+X31+X40+X42+X43+X49+X52+X60+X61+X63+X66+X72+X77+X78+X82+X83+X84+X94+X105+X109+X111+X116</f>
        <v>#REF!</v>
      </c>
    </row>
    <row r="119" spans="1:25">
      <c r="P119" s="337">
        <f>SUM(C118:O118)</f>
        <v>254710500000</v>
      </c>
      <c r="Q119" s="21" t="e">
        <f>#REF!+#REF!+#REF!+#REF!+#REF!+#REF!+#REF!+P118</f>
        <v>#REF!</v>
      </c>
      <c r="U119" s="10" t="s">
        <v>371</v>
      </c>
      <c r="W119" s="125">
        <f>T118+U118</f>
        <v>535667680000</v>
      </c>
      <c r="X119" s="21" t="e">
        <f>Q118+W118</f>
        <v>#REF!</v>
      </c>
    </row>
    <row r="120" spans="1:25">
      <c r="Q120" s="21" t="e">
        <f>SUM(Q11:Q116)</f>
        <v>#REF!</v>
      </c>
      <c r="T120" s="296">
        <f>1258737748000+492267680000</f>
        <v>1751005428000</v>
      </c>
      <c r="U120" s="49">
        <v>33300000000</v>
      </c>
      <c r="X120" s="21" t="e">
        <f>#REF!+#REF!+#REF!+#REF!</f>
        <v>#REF!</v>
      </c>
    </row>
    <row r="121" spans="1:25">
      <c r="X121" s="21" t="e">
        <f>#REF!+#REF!+#REF!+#REF!+#REF!+#REF!+#REF!+#REF!+#REF!+#REF!+#REF!+#REF!+#REF!+#REF!+#REF!+#REF!+#REF!+#REF!+#REF!+#REF!+#REF!+C118+D118+E118+F118+G118+H118+I118+J118+K118+L118+M118+O118+U118</f>
        <v>#REF!</v>
      </c>
    </row>
    <row r="122" spans="1:25">
      <c r="P122" s="338">
        <f>246710500000+33300000000</f>
        <v>280010500000</v>
      </c>
      <c r="Q122" s="49"/>
    </row>
    <row r="124" spans="1:25">
      <c r="Q124" s="7">
        <f>617929.5-64589.5-483430.1</f>
        <v>69909.900000000023</v>
      </c>
    </row>
  </sheetData>
  <mergeCells count="24">
    <mergeCell ref="A118:B118"/>
    <mergeCell ref="R118:S118"/>
    <mergeCell ref="P7:P9"/>
    <mergeCell ref="C7:D7"/>
    <mergeCell ref="C6:P6"/>
    <mergeCell ref="Q6:Q9"/>
    <mergeCell ref="R6:R9"/>
    <mergeCell ref="S6:S9"/>
    <mergeCell ref="A1:Q1"/>
    <mergeCell ref="R1:X1"/>
    <mergeCell ref="A2:Q2"/>
    <mergeCell ref="R2:X2"/>
    <mergeCell ref="X6:X9"/>
    <mergeCell ref="A6:A9"/>
    <mergeCell ref="B6:B9"/>
    <mergeCell ref="A3:Q3"/>
    <mergeCell ref="R3:X3"/>
    <mergeCell ref="A4:X4"/>
    <mergeCell ref="U6:V6"/>
    <mergeCell ref="W6:W9"/>
    <mergeCell ref="E7:H7"/>
    <mergeCell ref="I7:J7"/>
    <mergeCell ref="K7:L7"/>
    <mergeCell ref="M7:O7"/>
  </mergeCells>
  <printOptions horizontalCentered="1"/>
  <pageMargins left="0" right="0" top="0.19685039370078741" bottom="0.19685039370078741" header="0.31496062992125984" footer="0.31496062992125984"/>
  <pageSetup paperSize="258" scale="45" orientation="landscape" r:id="rId1"/>
  <colBreaks count="1" manualBreakCount="1">
    <brk id="16" max="118" man="1"/>
  </colBreaks>
</worksheet>
</file>

<file path=xl/worksheets/sheet13.xml><?xml version="1.0" encoding="utf-8"?>
<worksheet xmlns="http://schemas.openxmlformats.org/spreadsheetml/2006/main" xmlns:r="http://schemas.openxmlformats.org/officeDocument/2006/relationships">
  <sheetPr>
    <tabColor rgb="FFFF0000"/>
  </sheetPr>
  <dimension ref="A1:E120"/>
  <sheetViews>
    <sheetView view="pageBreakPreview" zoomScale="60" zoomScaleNormal="50" workbookViewId="0">
      <selection activeCell="D120" sqref="D120"/>
    </sheetView>
  </sheetViews>
  <sheetFormatPr defaultRowHeight="15.75"/>
  <cols>
    <col min="1" max="1" width="7.7109375" style="297" customWidth="1"/>
    <col min="2" max="2" width="31.7109375" style="298" customWidth="1"/>
    <col min="3" max="3" width="39.7109375" style="299" customWidth="1"/>
    <col min="4" max="4" width="39.140625" style="299" customWidth="1"/>
    <col min="5" max="5" width="20.5703125" style="2" bestFit="1" customWidth="1"/>
    <col min="6" max="16384" width="9.140625" style="2"/>
  </cols>
  <sheetData>
    <row r="1" spans="1:4" s="258" customFormat="1" ht="21">
      <c r="A1" s="1700" t="s">
        <v>228</v>
      </c>
      <c r="B1" s="1700"/>
      <c r="C1" s="1700"/>
      <c r="D1" s="1700"/>
    </row>
    <row r="2" spans="1:4" s="258" customFormat="1" ht="21">
      <c r="A2" s="1700" t="s">
        <v>0</v>
      </c>
      <c r="B2" s="1700"/>
      <c r="C2" s="1700"/>
      <c r="D2" s="1700"/>
    </row>
    <row r="3" spans="1:4" s="7" customFormat="1" ht="10.5" customHeight="1">
      <c r="A3" s="1668"/>
      <c r="B3" s="1668"/>
      <c r="C3" s="1668"/>
      <c r="D3" s="1668"/>
    </row>
    <row r="4" spans="1:4" s="7" customFormat="1" ht="7.5" customHeight="1">
      <c r="A4" s="297"/>
      <c r="B4" s="298"/>
      <c r="C4" s="299"/>
      <c r="D4" s="299"/>
    </row>
    <row r="5" spans="1:4" s="259" customFormat="1" ht="32.25" customHeight="1">
      <c r="A5" s="1741" t="s">
        <v>1</v>
      </c>
      <c r="B5" s="1744" t="s">
        <v>12</v>
      </c>
      <c r="C5" s="1752" t="s">
        <v>351</v>
      </c>
      <c r="D5" s="1754"/>
    </row>
    <row r="6" spans="1:4" s="259" customFormat="1" ht="60" customHeight="1">
      <c r="A6" s="1742"/>
      <c r="B6" s="1745"/>
      <c r="C6" s="300" t="s">
        <v>509</v>
      </c>
      <c r="D6" s="300" t="s">
        <v>353</v>
      </c>
    </row>
    <row r="7" spans="1:4" s="259" customFormat="1" ht="75.75" customHeight="1">
      <c r="A7" s="1742"/>
      <c r="B7" s="1745"/>
      <c r="C7" s="300" t="s">
        <v>229</v>
      </c>
      <c r="D7" s="300" t="s">
        <v>355</v>
      </c>
    </row>
    <row r="8" spans="1:4" s="259" customFormat="1" ht="73.5" customHeight="1">
      <c r="A8" s="1743"/>
      <c r="B8" s="1746"/>
      <c r="C8" s="301" t="s">
        <v>218</v>
      </c>
      <c r="D8" s="301" t="s">
        <v>354</v>
      </c>
    </row>
    <row r="9" spans="1:4" s="259" customFormat="1" ht="19.5" customHeight="1">
      <c r="A9" s="302" t="s">
        <v>192</v>
      </c>
      <c r="B9" s="302" t="s">
        <v>193</v>
      </c>
      <c r="C9" s="302" t="s">
        <v>250</v>
      </c>
      <c r="D9" s="303" t="s">
        <v>194</v>
      </c>
    </row>
    <row r="10" spans="1:4" s="7" customFormat="1" ht="18" customHeight="1">
      <c r="A10" s="304">
        <v>1</v>
      </c>
      <c r="B10" s="305" t="s">
        <v>13</v>
      </c>
      <c r="C10" s="306">
        <f>C11+C12</f>
        <v>2000000000</v>
      </c>
      <c r="D10" s="306">
        <f>D11+D12</f>
        <v>1300000000</v>
      </c>
    </row>
    <row r="11" spans="1:4" s="7" customFormat="1" ht="18" customHeight="1">
      <c r="A11" s="307"/>
      <c r="B11" s="308" t="s">
        <v>357</v>
      </c>
      <c r="C11" s="309"/>
      <c r="D11" s="309">
        <v>1300000000</v>
      </c>
    </row>
    <row r="12" spans="1:4" s="7" customFormat="1" ht="18" customHeight="1">
      <c r="A12" s="310"/>
      <c r="B12" s="308" t="s">
        <v>367</v>
      </c>
      <c r="C12" s="309">
        <v>2000000000</v>
      </c>
      <c r="D12" s="309"/>
    </row>
    <row r="13" spans="1:4" s="7" customFormat="1" ht="18" customHeight="1">
      <c r="A13" s="304">
        <v>2</v>
      </c>
      <c r="B13" s="311" t="s">
        <v>14</v>
      </c>
      <c r="C13" s="306">
        <f>C14+C15</f>
        <v>0</v>
      </c>
      <c r="D13" s="306">
        <f>D14+D15</f>
        <v>2600000000</v>
      </c>
    </row>
    <row r="14" spans="1:4" s="7" customFormat="1" ht="18" customHeight="1">
      <c r="A14" s="307"/>
      <c r="B14" s="308" t="s">
        <v>358</v>
      </c>
      <c r="C14" s="309"/>
      <c r="D14" s="309">
        <v>1300000000</v>
      </c>
    </row>
    <row r="15" spans="1:4" s="7" customFormat="1" ht="18" customHeight="1">
      <c r="A15" s="310"/>
      <c r="B15" s="308" t="s">
        <v>359</v>
      </c>
      <c r="C15" s="309"/>
      <c r="D15" s="309">
        <v>1300000000</v>
      </c>
    </row>
    <row r="16" spans="1:4" s="7" customFormat="1" ht="18" customHeight="1">
      <c r="A16" s="304">
        <v>3</v>
      </c>
      <c r="B16" s="311" t="s">
        <v>15</v>
      </c>
      <c r="C16" s="312">
        <f>C17</f>
        <v>0</v>
      </c>
      <c r="D16" s="306">
        <f>D17</f>
        <v>1250000000</v>
      </c>
    </row>
    <row r="17" spans="1:4" s="7" customFormat="1" ht="18" customHeight="1">
      <c r="A17" s="310"/>
      <c r="B17" s="308" t="s">
        <v>360</v>
      </c>
      <c r="C17" s="309"/>
      <c r="D17" s="309">
        <v>1250000000</v>
      </c>
    </row>
    <row r="18" spans="1:4" s="7" customFormat="1" ht="18" customHeight="1">
      <c r="A18" s="313">
        <v>4</v>
      </c>
      <c r="B18" s="311" t="s">
        <v>16</v>
      </c>
      <c r="C18" s="312">
        <v>0</v>
      </c>
      <c r="D18" s="312">
        <v>0</v>
      </c>
    </row>
    <row r="19" spans="1:4" s="7" customFormat="1" ht="18" customHeight="1">
      <c r="A19" s="304">
        <v>5</v>
      </c>
      <c r="B19" s="311" t="s">
        <v>17</v>
      </c>
      <c r="C19" s="306">
        <f>C20+C21+C22</f>
        <v>5900000000</v>
      </c>
      <c r="D19" s="312">
        <f>D20+D21+D22</f>
        <v>0</v>
      </c>
    </row>
    <row r="20" spans="1:4" s="7" customFormat="1" ht="18" customHeight="1">
      <c r="A20" s="307"/>
      <c r="B20" s="311" t="s">
        <v>172</v>
      </c>
      <c r="C20" s="312">
        <v>2200000000</v>
      </c>
      <c r="D20" s="312"/>
    </row>
    <row r="21" spans="1:4" s="7" customFormat="1" ht="18" customHeight="1">
      <c r="A21" s="307"/>
      <c r="B21" s="311" t="s">
        <v>120</v>
      </c>
      <c r="C21" s="312">
        <v>1500000000</v>
      </c>
      <c r="D21" s="312"/>
    </row>
    <row r="22" spans="1:4" s="7" customFormat="1" ht="18" customHeight="1">
      <c r="A22" s="310"/>
      <c r="B22" s="311" t="s">
        <v>121</v>
      </c>
      <c r="C22" s="312">
        <v>2200000000</v>
      </c>
      <c r="D22" s="312"/>
    </row>
    <row r="23" spans="1:4" s="7" customFormat="1" ht="18" customHeight="1">
      <c r="A23" s="313">
        <v>6</v>
      </c>
      <c r="B23" s="311" t="s">
        <v>18</v>
      </c>
      <c r="C23" s="312">
        <v>0</v>
      </c>
      <c r="D23" s="312">
        <v>0</v>
      </c>
    </row>
    <row r="24" spans="1:4" s="7" customFormat="1" ht="18" customHeight="1">
      <c r="A24" s="313">
        <v>7</v>
      </c>
      <c r="B24" s="311" t="s">
        <v>19</v>
      </c>
      <c r="C24" s="312">
        <v>0</v>
      </c>
      <c r="D24" s="312">
        <v>0</v>
      </c>
    </row>
    <row r="25" spans="1:4" s="7" customFormat="1" ht="18" customHeight="1">
      <c r="A25" s="313">
        <v>8</v>
      </c>
      <c r="B25" s="311" t="s">
        <v>20</v>
      </c>
      <c r="C25" s="312">
        <v>0</v>
      </c>
      <c r="D25" s="312">
        <v>0</v>
      </c>
    </row>
    <row r="26" spans="1:4" s="7" customFormat="1" ht="18" customHeight="1">
      <c r="A26" s="313">
        <v>9</v>
      </c>
      <c r="B26" s="311" t="s">
        <v>21</v>
      </c>
      <c r="C26" s="312">
        <v>0</v>
      </c>
      <c r="D26" s="312">
        <v>0</v>
      </c>
    </row>
    <row r="27" spans="1:4" s="7" customFormat="1" ht="18" customHeight="1">
      <c r="A27" s="313">
        <v>10</v>
      </c>
      <c r="B27" s="311" t="s">
        <v>22</v>
      </c>
      <c r="C27" s="312">
        <v>0</v>
      </c>
      <c r="D27" s="312">
        <v>0</v>
      </c>
    </row>
    <row r="28" spans="1:4" s="7" customFormat="1" ht="18" customHeight="1">
      <c r="A28" s="313">
        <v>11</v>
      </c>
      <c r="B28" s="311" t="s">
        <v>23</v>
      </c>
      <c r="C28" s="312">
        <v>0</v>
      </c>
      <c r="D28" s="312">
        <v>0</v>
      </c>
    </row>
    <row r="29" spans="1:4" s="7" customFormat="1" ht="18" customHeight="1">
      <c r="A29" s="313">
        <v>12</v>
      </c>
      <c r="B29" s="311" t="s">
        <v>24</v>
      </c>
      <c r="C29" s="312">
        <v>0</v>
      </c>
      <c r="D29" s="312">
        <v>0</v>
      </c>
    </row>
    <row r="30" spans="1:4" s="7" customFormat="1" ht="18" customHeight="1">
      <c r="A30" s="304">
        <v>13</v>
      </c>
      <c r="B30" s="311" t="s">
        <v>25</v>
      </c>
      <c r="C30" s="306">
        <f>C31+C32+C33+C34+C35+C36+C37+C38</f>
        <v>0</v>
      </c>
      <c r="D30" s="306">
        <f>D31+D32+D33+D34+D35+D36+D37+D38</f>
        <v>1200000000</v>
      </c>
    </row>
    <row r="31" spans="1:4" s="7" customFormat="1" ht="18" customHeight="1">
      <c r="A31" s="307"/>
      <c r="B31" s="311" t="s">
        <v>133</v>
      </c>
      <c r="C31" s="312"/>
      <c r="D31" s="309">
        <v>1200000000</v>
      </c>
    </row>
    <row r="32" spans="1:4" s="7" customFormat="1" ht="6.95" hidden="1" customHeight="1">
      <c r="A32" s="307"/>
      <c r="B32" s="311" t="s">
        <v>134</v>
      </c>
      <c r="C32" s="312"/>
      <c r="D32" s="312"/>
    </row>
    <row r="33" spans="1:4" s="7" customFormat="1" ht="6.95" hidden="1" customHeight="1">
      <c r="A33" s="307"/>
      <c r="B33" s="311" t="s">
        <v>135</v>
      </c>
      <c r="C33" s="312"/>
      <c r="D33" s="312"/>
    </row>
    <row r="34" spans="1:4" s="7" customFormat="1" ht="6.95" hidden="1" customHeight="1">
      <c r="A34" s="307"/>
      <c r="B34" s="311" t="s">
        <v>136</v>
      </c>
      <c r="C34" s="312"/>
      <c r="D34" s="312"/>
    </row>
    <row r="35" spans="1:4" s="7" customFormat="1" ht="6.95" hidden="1" customHeight="1">
      <c r="A35" s="307"/>
      <c r="B35" s="311" t="s">
        <v>137</v>
      </c>
      <c r="C35" s="312"/>
      <c r="D35" s="312"/>
    </row>
    <row r="36" spans="1:4" s="7" customFormat="1" ht="6.95" hidden="1" customHeight="1">
      <c r="A36" s="307"/>
      <c r="B36" s="311" t="s">
        <v>138</v>
      </c>
      <c r="C36" s="312"/>
      <c r="D36" s="312"/>
    </row>
    <row r="37" spans="1:4" s="7" customFormat="1" ht="6.95" hidden="1" customHeight="1">
      <c r="A37" s="310"/>
      <c r="B37" s="311" t="s">
        <v>139</v>
      </c>
      <c r="C37" s="312"/>
      <c r="D37" s="312"/>
    </row>
    <row r="38" spans="1:4" s="7" customFormat="1" ht="6.95" hidden="1" customHeight="1">
      <c r="A38" s="310"/>
      <c r="B38" s="308" t="s">
        <v>133</v>
      </c>
      <c r="C38" s="309"/>
      <c r="D38" s="309"/>
    </row>
    <row r="39" spans="1:4" s="46" customFormat="1" ht="18" customHeight="1">
      <c r="A39" s="304">
        <v>14</v>
      </c>
      <c r="B39" s="311" t="s">
        <v>26</v>
      </c>
      <c r="C39" s="306">
        <f>C40</f>
        <v>0</v>
      </c>
      <c r="D39" s="306">
        <f>D40</f>
        <v>1200000000</v>
      </c>
    </row>
    <row r="40" spans="1:4" s="7" customFormat="1" ht="18" customHeight="1">
      <c r="A40" s="310"/>
      <c r="B40" s="308" t="s">
        <v>356</v>
      </c>
      <c r="C40" s="309"/>
      <c r="D40" s="309">
        <v>1200000000</v>
      </c>
    </row>
    <row r="41" spans="1:4" s="7" customFormat="1" ht="18" customHeight="1">
      <c r="A41" s="310">
        <v>15</v>
      </c>
      <c r="B41" s="308" t="s">
        <v>27</v>
      </c>
      <c r="C41" s="309">
        <v>0</v>
      </c>
      <c r="D41" s="309">
        <v>0</v>
      </c>
    </row>
    <row r="42" spans="1:4" s="7" customFormat="1" ht="18" customHeight="1">
      <c r="A42" s="304">
        <v>16</v>
      </c>
      <c r="B42" s="311" t="s">
        <v>28</v>
      </c>
      <c r="C42" s="312">
        <f>C43+C44+C45+C46+C47</f>
        <v>0</v>
      </c>
      <c r="D42" s="312">
        <v>0</v>
      </c>
    </row>
    <row r="43" spans="1:4" s="7" customFormat="1" ht="6.95" hidden="1" customHeight="1">
      <c r="A43" s="307"/>
      <c r="B43" s="311" t="s">
        <v>140</v>
      </c>
      <c r="C43" s="312"/>
      <c r="D43" s="312"/>
    </row>
    <row r="44" spans="1:4" s="7" customFormat="1" ht="6.95" hidden="1" customHeight="1">
      <c r="A44" s="307"/>
      <c r="B44" s="311" t="s">
        <v>141</v>
      </c>
      <c r="C44" s="312"/>
      <c r="D44" s="312"/>
    </row>
    <row r="45" spans="1:4" s="7" customFormat="1" ht="6.95" hidden="1" customHeight="1">
      <c r="A45" s="307"/>
      <c r="B45" s="311" t="s">
        <v>142</v>
      </c>
      <c r="C45" s="312"/>
      <c r="D45" s="312"/>
    </row>
    <row r="46" spans="1:4" s="7" customFormat="1" ht="6.95" hidden="1" customHeight="1">
      <c r="A46" s="307"/>
      <c r="B46" s="311" t="s">
        <v>143</v>
      </c>
      <c r="C46" s="312"/>
      <c r="D46" s="312"/>
    </row>
    <row r="47" spans="1:4" s="7" customFormat="1" ht="6.95" hidden="1" customHeight="1">
      <c r="A47" s="310"/>
      <c r="B47" s="311" t="s">
        <v>144</v>
      </c>
      <c r="C47" s="312"/>
      <c r="D47" s="312"/>
    </row>
    <row r="48" spans="1:4" s="7" customFormat="1" ht="18" customHeight="1">
      <c r="A48" s="304">
        <v>17</v>
      </c>
      <c r="B48" s="311" t="s">
        <v>29</v>
      </c>
      <c r="C48" s="312">
        <f>C49+C50</f>
        <v>0</v>
      </c>
      <c r="D48" s="306">
        <f>D49+D50</f>
        <v>2800000000</v>
      </c>
    </row>
    <row r="49" spans="1:4" s="7" customFormat="1" ht="18" customHeight="1">
      <c r="A49" s="307"/>
      <c r="B49" s="308" t="s">
        <v>364</v>
      </c>
      <c r="C49" s="309"/>
      <c r="D49" s="309">
        <v>1600000000</v>
      </c>
    </row>
    <row r="50" spans="1:4" s="7" customFormat="1" ht="18" customHeight="1">
      <c r="A50" s="310"/>
      <c r="B50" s="308" t="s">
        <v>365</v>
      </c>
      <c r="C50" s="309"/>
      <c r="D50" s="309">
        <v>1200000000</v>
      </c>
    </row>
    <row r="51" spans="1:4" s="7" customFormat="1" ht="18" customHeight="1">
      <c r="A51" s="304">
        <v>18</v>
      </c>
      <c r="B51" s="311" t="s">
        <v>30</v>
      </c>
      <c r="C51" s="306">
        <f>C52+C53+C54+C55+C56+C57+C58</f>
        <v>12700000000</v>
      </c>
      <c r="D51" s="306">
        <f>SUM(D52:D58)</f>
        <v>1200000000</v>
      </c>
    </row>
    <row r="52" spans="1:4" s="7" customFormat="1" ht="18" customHeight="1">
      <c r="A52" s="307"/>
      <c r="B52" s="311" t="s">
        <v>173</v>
      </c>
      <c r="C52" s="312">
        <v>2500000000</v>
      </c>
      <c r="D52" s="312"/>
    </row>
    <row r="53" spans="1:4" s="7" customFormat="1" ht="18" customHeight="1">
      <c r="A53" s="307"/>
      <c r="B53" s="311" t="s">
        <v>122</v>
      </c>
      <c r="C53" s="312">
        <v>2000000000</v>
      </c>
      <c r="D53" s="312"/>
    </row>
    <row r="54" spans="1:4" s="7" customFormat="1" ht="18" customHeight="1">
      <c r="A54" s="307"/>
      <c r="B54" s="311" t="s">
        <v>123</v>
      </c>
      <c r="C54" s="312">
        <v>2200000000</v>
      </c>
      <c r="D54" s="312"/>
    </row>
    <row r="55" spans="1:4" s="7" customFormat="1" ht="18" customHeight="1">
      <c r="A55" s="307"/>
      <c r="B55" s="311" t="s">
        <v>124</v>
      </c>
      <c r="C55" s="312">
        <v>2000000000</v>
      </c>
      <c r="D55" s="312"/>
    </row>
    <row r="56" spans="1:4" s="7" customFormat="1" ht="18" customHeight="1">
      <c r="A56" s="307"/>
      <c r="B56" s="311" t="s">
        <v>125</v>
      </c>
      <c r="C56" s="312">
        <v>2000000000</v>
      </c>
      <c r="D56" s="312"/>
    </row>
    <row r="57" spans="1:4" s="7" customFormat="1" ht="18" customHeight="1">
      <c r="A57" s="307"/>
      <c r="B57" s="311" t="s">
        <v>126</v>
      </c>
      <c r="C57" s="312">
        <v>2000000000</v>
      </c>
      <c r="D57" s="312"/>
    </row>
    <row r="58" spans="1:4" s="7" customFormat="1" ht="18" customHeight="1">
      <c r="A58" s="310"/>
      <c r="B58" s="308" t="s">
        <v>361</v>
      </c>
      <c r="C58" s="309"/>
      <c r="D58" s="309">
        <v>1200000000</v>
      </c>
    </row>
    <row r="59" spans="1:4" s="7" customFormat="1" ht="18" customHeight="1">
      <c r="A59" s="313">
        <v>19</v>
      </c>
      <c r="B59" s="311" t="s">
        <v>31</v>
      </c>
      <c r="C59" s="312">
        <v>0</v>
      </c>
      <c r="D59" s="312">
        <v>0</v>
      </c>
    </row>
    <row r="60" spans="1:4" s="7" customFormat="1" ht="18" customHeight="1">
      <c r="A60" s="304">
        <v>20</v>
      </c>
      <c r="B60" s="311" t="s">
        <v>32</v>
      </c>
      <c r="C60" s="312">
        <f>C61</f>
        <v>0</v>
      </c>
      <c r="D60" s="306">
        <f>D61</f>
        <v>1200000000</v>
      </c>
    </row>
    <row r="61" spans="1:4" s="7" customFormat="1" ht="18" customHeight="1">
      <c r="A61" s="310"/>
      <c r="B61" s="308" t="s">
        <v>362</v>
      </c>
      <c r="C61" s="309"/>
      <c r="D61" s="309">
        <v>1200000000</v>
      </c>
    </row>
    <row r="62" spans="1:4" s="7" customFormat="1" ht="18" customHeight="1">
      <c r="A62" s="304">
        <v>21</v>
      </c>
      <c r="B62" s="311" t="s">
        <v>33</v>
      </c>
      <c r="C62" s="306">
        <f>C63+C64</f>
        <v>4000000000</v>
      </c>
      <c r="D62" s="312">
        <f>D63+D64</f>
        <v>0</v>
      </c>
    </row>
    <row r="63" spans="1:4" s="7" customFormat="1" ht="18" customHeight="1">
      <c r="A63" s="307"/>
      <c r="B63" s="308" t="s">
        <v>368</v>
      </c>
      <c r="C63" s="309">
        <v>2000000000</v>
      </c>
      <c r="D63" s="309"/>
    </row>
    <row r="64" spans="1:4" s="7" customFormat="1" ht="18" customHeight="1">
      <c r="A64" s="310"/>
      <c r="B64" s="308" t="s">
        <v>369</v>
      </c>
      <c r="C64" s="309">
        <v>2000000000</v>
      </c>
      <c r="D64" s="309"/>
    </row>
    <row r="65" spans="1:4" s="7" customFormat="1" ht="18" customHeight="1">
      <c r="A65" s="304">
        <v>22</v>
      </c>
      <c r="B65" s="311" t="s">
        <v>34</v>
      </c>
      <c r="C65" s="306">
        <f>C66+C67+C68+C69+C70</f>
        <v>4000000000</v>
      </c>
      <c r="D65" s="306">
        <f>D66+D68+D67+D69+D70</f>
        <v>3250000000</v>
      </c>
    </row>
    <row r="66" spans="1:4" s="7" customFormat="1" ht="18" customHeight="1">
      <c r="A66" s="307"/>
      <c r="B66" s="311" t="s">
        <v>174</v>
      </c>
      <c r="C66" s="312">
        <v>2500000000</v>
      </c>
      <c r="D66" s="312">
        <v>2000000000</v>
      </c>
    </row>
    <row r="67" spans="1:4" s="7" customFormat="1" ht="6.95" hidden="1" customHeight="1">
      <c r="A67" s="307"/>
      <c r="B67" s="311" t="s">
        <v>160</v>
      </c>
      <c r="C67" s="312"/>
      <c r="D67" s="312"/>
    </row>
    <row r="68" spans="1:4" s="7" customFormat="1" ht="6.95" hidden="1" customHeight="1">
      <c r="A68" s="307"/>
      <c r="B68" s="311" t="s">
        <v>161</v>
      </c>
      <c r="C68" s="312"/>
      <c r="D68" s="312"/>
    </row>
    <row r="69" spans="1:4" s="7" customFormat="1" ht="18" customHeight="1">
      <c r="A69" s="307"/>
      <c r="B69" s="311" t="s">
        <v>370</v>
      </c>
      <c r="C69" s="312">
        <v>1500000000</v>
      </c>
      <c r="D69" s="312"/>
    </row>
    <row r="70" spans="1:4" s="7" customFormat="1" ht="18" customHeight="1">
      <c r="A70" s="310"/>
      <c r="B70" s="308" t="s">
        <v>363</v>
      </c>
      <c r="C70" s="309"/>
      <c r="D70" s="309">
        <v>1250000000</v>
      </c>
    </row>
    <row r="71" spans="1:4" s="7" customFormat="1" ht="18" customHeight="1">
      <c r="A71" s="304">
        <v>23</v>
      </c>
      <c r="B71" s="311" t="s">
        <v>35</v>
      </c>
      <c r="C71" s="312">
        <v>0</v>
      </c>
      <c r="D71" s="312">
        <v>0</v>
      </c>
    </row>
    <row r="72" spans="1:4" s="7" customFormat="1" ht="6.95" hidden="1" customHeight="1">
      <c r="A72" s="307"/>
      <c r="B72" s="311" t="s">
        <v>165</v>
      </c>
      <c r="C72" s="312"/>
      <c r="D72" s="312"/>
    </row>
    <row r="73" spans="1:4" s="46" customFormat="1" ht="6.95" hidden="1" customHeight="1">
      <c r="A73" s="307"/>
      <c r="B73" s="311" t="s">
        <v>166</v>
      </c>
      <c r="C73" s="312"/>
      <c r="D73" s="312"/>
    </row>
    <row r="74" spans="1:4" s="7" customFormat="1" ht="6.95" hidden="1" customHeight="1">
      <c r="A74" s="307"/>
      <c r="B74" s="308" t="s">
        <v>167</v>
      </c>
      <c r="C74" s="309"/>
      <c r="D74" s="309"/>
    </row>
    <row r="75" spans="1:4" s="7" customFormat="1" ht="6.95" hidden="1" customHeight="1">
      <c r="A75" s="310"/>
      <c r="B75" s="311" t="s">
        <v>168</v>
      </c>
      <c r="C75" s="312"/>
      <c r="D75" s="312"/>
    </row>
    <row r="76" spans="1:4" s="7" customFormat="1" ht="18" customHeight="1">
      <c r="A76" s="313">
        <v>24</v>
      </c>
      <c r="B76" s="311" t="s">
        <v>36</v>
      </c>
      <c r="C76" s="312">
        <v>0</v>
      </c>
      <c r="D76" s="312">
        <v>0</v>
      </c>
    </row>
    <row r="77" spans="1:4" s="7" customFormat="1" ht="18" customHeight="1">
      <c r="A77" s="304">
        <v>25</v>
      </c>
      <c r="B77" s="311" t="s">
        <v>37</v>
      </c>
      <c r="C77" s="312">
        <v>0</v>
      </c>
      <c r="D77" s="312">
        <v>0</v>
      </c>
    </row>
    <row r="78" spans="1:4" s="7" customFormat="1" ht="6.95" hidden="1" customHeight="1">
      <c r="A78" s="307"/>
      <c r="B78" s="311" t="s">
        <v>162</v>
      </c>
      <c r="C78" s="312"/>
      <c r="D78" s="312"/>
    </row>
    <row r="79" spans="1:4" s="7" customFormat="1" ht="6.95" hidden="1" customHeight="1">
      <c r="A79" s="307"/>
      <c r="B79" s="311" t="s">
        <v>163</v>
      </c>
      <c r="C79" s="312"/>
      <c r="D79" s="312"/>
    </row>
    <row r="80" spans="1:4" s="7" customFormat="1" ht="6.95" hidden="1" customHeight="1">
      <c r="A80" s="310"/>
      <c r="B80" s="311" t="s">
        <v>164</v>
      </c>
      <c r="C80" s="312"/>
      <c r="D80" s="312"/>
    </row>
    <row r="81" spans="1:4" s="7" customFormat="1" ht="18" customHeight="1">
      <c r="A81" s="313">
        <v>26</v>
      </c>
      <c r="B81" s="311" t="s">
        <v>38</v>
      </c>
      <c r="C81" s="312">
        <v>0</v>
      </c>
      <c r="D81" s="312">
        <v>0</v>
      </c>
    </row>
    <row r="82" spans="1:4" s="7" customFormat="1" ht="18" customHeight="1">
      <c r="A82" s="313">
        <v>27</v>
      </c>
      <c r="B82" s="311" t="s">
        <v>39</v>
      </c>
      <c r="C82" s="312">
        <v>0</v>
      </c>
      <c r="D82" s="312">
        <v>0</v>
      </c>
    </row>
    <row r="83" spans="1:4" s="7" customFormat="1" ht="18" customHeight="1">
      <c r="A83" s="304">
        <v>28</v>
      </c>
      <c r="B83" s="311" t="s">
        <v>40</v>
      </c>
      <c r="C83" s="312">
        <f>C84+C85+C86+C87+C88+C89+C90+C91+C92</f>
        <v>0</v>
      </c>
      <c r="D83" s="306">
        <f>SUM(D84:D92)</f>
        <v>1250000000</v>
      </c>
    </row>
    <row r="84" spans="1:4" s="7" customFormat="1" ht="6.95" hidden="1" customHeight="1">
      <c r="A84" s="307"/>
      <c r="B84" s="311" t="s">
        <v>145</v>
      </c>
      <c r="C84" s="312"/>
      <c r="D84" s="312"/>
    </row>
    <row r="85" spans="1:4" s="7" customFormat="1" ht="6.95" hidden="1" customHeight="1">
      <c r="A85" s="307"/>
      <c r="B85" s="311" t="s">
        <v>146</v>
      </c>
      <c r="C85" s="312"/>
      <c r="D85" s="312"/>
    </row>
    <row r="86" spans="1:4" s="7" customFormat="1" ht="6.95" hidden="1" customHeight="1">
      <c r="A86" s="307"/>
      <c r="B86" s="311" t="s">
        <v>147</v>
      </c>
      <c r="C86" s="312"/>
      <c r="D86" s="312"/>
    </row>
    <row r="87" spans="1:4" s="7" customFormat="1" ht="6.95" hidden="1" customHeight="1">
      <c r="A87" s="307"/>
      <c r="B87" s="311" t="s">
        <v>148</v>
      </c>
      <c r="C87" s="312"/>
      <c r="D87" s="312"/>
    </row>
    <row r="88" spans="1:4" s="7" customFormat="1" ht="6.95" hidden="1" customHeight="1">
      <c r="A88" s="307"/>
      <c r="B88" s="311" t="s">
        <v>150</v>
      </c>
      <c r="C88" s="312"/>
      <c r="D88" s="312"/>
    </row>
    <row r="89" spans="1:4" s="7" customFormat="1" ht="6.95" hidden="1" customHeight="1">
      <c r="A89" s="307"/>
      <c r="B89" s="311" t="s">
        <v>149</v>
      </c>
      <c r="C89" s="312"/>
      <c r="D89" s="312"/>
    </row>
    <row r="90" spans="1:4" s="7" customFormat="1" ht="6.95" hidden="1" customHeight="1">
      <c r="A90" s="307"/>
      <c r="B90" s="311" t="s">
        <v>151</v>
      </c>
      <c r="C90" s="312"/>
      <c r="D90" s="312"/>
    </row>
    <row r="91" spans="1:4" s="7" customFormat="1" ht="6.95" hidden="1" customHeight="1">
      <c r="A91" s="310"/>
      <c r="B91" s="311" t="s">
        <v>152</v>
      </c>
      <c r="C91" s="312"/>
      <c r="D91" s="312"/>
    </row>
    <row r="92" spans="1:4" s="7" customFormat="1" ht="18" customHeight="1">
      <c r="A92" s="310"/>
      <c r="B92" s="308" t="s">
        <v>153</v>
      </c>
      <c r="C92" s="309"/>
      <c r="D92" s="309">
        <v>1250000000</v>
      </c>
    </row>
    <row r="93" spans="1:4" s="7" customFormat="1" ht="18" customHeight="1">
      <c r="A93" s="304">
        <v>29</v>
      </c>
      <c r="B93" s="311" t="s">
        <v>41</v>
      </c>
      <c r="C93" s="306">
        <f>C94+C95+C96+C97+C98+C99+C100+C101+C102+C103</f>
        <v>7600000000</v>
      </c>
      <c r="D93" s="312">
        <v>0</v>
      </c>
    </row>
    <row r="94" spans="1:4" s="7" customFormat="1" ht="18" customHeight="1">
      <c r="A94" s="307"/>
      <c r="B94" s="311" t="s">
        <v>175</v>
      </c>
      <c r="C94" s="312">
        <v>2500000000</v>
      </c>
      <c r="D94" s="312"/>
    </row>
    <row r="95" spans="1:4" s="7" customFormat="1" ht="6.95" hidden="1" customHeight="1">
      <c r="A95" s="307"/>
      <c r="B95" s="311" t="s">
        <v>153</v>
      </c>
      <c r="C95" s="312"/>
      <c r="D95" s="312"/>
    </row>
    <row r="96" spans="1:4" s="7" customFormat="1" ht="6.95" hidden="1" customHeight="1">
      <c r="A96" s="307"/>
      <c r="B96" s="311" t="s">
        <v>154</v>
      </c>
      <c r="C96" s="312"/>
      <c r="D96" s="312"/>
    </row>
    <row r="97" spans="1:4" s="7" customFormat="1" ht="6.95" hidden="1" customHeight="1">
      <c r="A97" s="307"/>
      <c r="B97" s="311" t="s">
        <v>155</v>
      </c>
      <c r="C97" s="312"/>
      <c r="D97" s="312"/>
    </row>
    <row r="98" spans="1:4" s="7" customFormat="1" ht="6.95" hidden="1" customHeight="1">
      <c r="A98" s="307"/>
      <c r="B98" s="311" t="s">
        <v>156</v>
      </c>
      <c r="C98" s="312"/>
      <c r="D98" s="312"/>
    </row>
    <row r="99" spans="1:4" s="7" customFormat="1" ht="6.95" hidden="1" customHeight="1">
      <c r="A99" s="307"/>
      <c r="B99" s="311" t="s">
        <v>157</v>
      </c>
      <c r="C99" s="312"/>
      <c r="D99" s="312"/>
    </row>
    <row r="100" spans="1:4" s="46" customFormat="1" ht="6.95" hidden="1" customHeight="1">
      <c r="A100" s="307"/>
      <c r="B100" s="311" t="s">
        <v>158</v>
      </c>
      <c r="C100" s="312"/>
      <c r="D100" s="312"/>
    </row>
    <row r="101" spans="1:4" s="7" customFormat="1" ht="18" customHeight="1">
      <c r="A101" s="307"/>
      <c r="B101" s="308" t="s">
        <v>128</v>
      </c>
      <c r="C101" s="309">
        <v>1700000000</v>
      </c>
      <c r="D101" s="309"/>
    </row>
    <row r="102" spans="1:4" s="7" customFormat="1" ht="18" customHeight="1">
      <c r="A102" s="307"/>
      <c r="B102" s="311" t="s">
        <v>129</v>
      </c>
      <c r="C102" s="309">
        <v>1700000000</v>
      </c>
      <c r="D102" s="312"/>
    </row>
    <row r="103" spans="1:4" s="7" customFormat="1" ht="18" customHeight="1">
      <c r="A103" s="310"/>
      <c r="B103" s="311" t="s">
        <v>159</v>
      </c>
      <c r="C103" s="309">
        <v>1700000000</v>
      </c>
      <c r="D103" s="312"/>
    </row>
    <row r="104" spans="1:4" s="7" customFormat="1" ht="18" customHeight="1">
      <c r="A104" s="304">
        <v>30</v>
      </c>
      <c r="B104" s="311" t="s">
        <v>42</v>
      </c>
      <c r="C104" s="306">
        <f>C105+C106+C107</f>
        <v>0</v>
      </c>
      <c r="D104" s="306">
        <f>D105+D106+D107</f>
        <v>1250000000</v>
      </c>
    </row>
    <row r="105" spans="1:4" s="7" customFormat="1" ht="6.95" hidden="1" customHeight="1">
      <c r="A105" s="307"/>
      <c r="B105" s="311" t="s">
        <v>169</v>
      </c>
      <c r="C105" s="312"/>
      <c r="D105" s="312"/>
    </row>
    <row r="106" spans="1:4" s="7" customFormat="1" ht="18" customHeight="1">
      <c r="A106" s="307"/>
      <c r="B106" s="311" t="s">
        <v>170</v>
      </c>
      <c r="C106" s="312"/>
      <c r="D106" s="312">
        <v>1250000000</v>
      </c>
    </row>
    <row r="107" spans="1:4" s="7" customFormat="1" ht="18" customHeight="1">
      <c r="A107" s="310"/>
      <c r="B107" s="311" t="s">
        <v>171</v>
      </c>
      <c r="C107" s="312"/>
      <c r="D107" s="312"/>
    </row>
    <row r="108" spans="1:4" s="7" customFormat="1" ht="18" customHeight="1">
      <c r="A108" s="304">
        <v>31</v>
      </c>
      <c r="B108" s="311" t="s">
        <v>43</v>
      </c>
      <c r="C108" s="312">
        <f>C109</f>
        <v>0</v>
      </c>
      <c r="D108" s="306">
        <f>D109</f>
        <v>1500000000</v>
      </c>
    </row>
    <row r="109" spans="1:4" s="7" customFormat="1" ht="18" customHeight="1">
      <c r="A109" s="310"/>
      <c r="B109" s="308" t="s">
        <v>366</v>
      </c>
      <c r="C109" s="309"/>
      <c r="D109" s="309">
        <v>1500000000</v>
      </c>
    </row>
    <row r="110" spans="1:4" s="7" customFormat="1" ht="18" customHeight="1">
      <c r="A110" s="304">
        <v>32</v>
      </c>
      <c r="B110" s="311" t="s">
        <v>44</v>
      </c>
      <c r="C110" s="306">
        <f>C111+C112+C113+C114</f>
        <v>7200000000</v>
      </c>
      <c r="D110" s="312"/>
    </row>
    <row r="111" spans="1:4" s="7" customFormat="1" ht="6.95" hidden="1" customHeight="1">
      <c r="A111" s="307"/>
      <c r="B111" s="311" t="s">
        <v>176</v>
      </c>
      <c r="C111" s="312"/>
      <c r="D111" s="312"/>
    </row>
    <row r="112" spans="1:4" s="7" customFormat="1" ht="18" customHeight="1">
      <c r="A112" s="307"/>
      <c r="B112" s="311" t="s">
        <v>130</v>
      </c>
      <c r="C112" s="312">
        <v>2000000000</v>
      </c>
      <c r="D112" s="312"/>
    </row>
    <row r="113" spans="1:5" s="7" customFormat="1" ht="18" customHeight="1">
      <c r="A113" s="307"/>
      <c r="B113" s="311" t="s">
        <v>131</v>
      </c>
      <c r="C113" s="312">
        <v>2200000000</v>
      </c>
      <c r="D113" s="312"/>
    </row>
    <row r="114" spans="1:5" s="7" customFormat="1" ht="18" customHeight="1">
      <c r="A114" s="310"/>
      <c r="B114" s="311" t="s">
        <v>132</v>
      </c>
      <c r="C114" s="312">
        <v>3000000000</v>
      </c>
      <c r="D114" s="312"/>
    </row>
    <row r="115" spans="1:5" s="7" customFormat="1" ht="18" customHeight="1">
      <c r="A115" s="304">
        <v>33</v>
      </c>
      <c r="B115" s="311" t="s">
        <v>45</v>
      </c>
      <c r="C115" s="312">
        <v>0</v>
      </c>
      <c r="D115" s="312"/>
    </row>
    <row r="116" spans="1:5" s="7" customFormat="1" ht="19.5" customHeight="1">
      <c r="A116" s="310"/>
      <c r="B116" s="314" t="s">
        <v>132</v>
      </c>
      <c r="C116" s="312">
        <v>0</v>
      </c>
      <c r="D116" s="312">
        <v>0</v>
      </c>
    </row>
    <row r="117" spans="1:5" s="257" customFormat="1" ht="18" customHeight="1">
      <c r="A117" s="1755" t="s">
        <v>2</v>
      </c>
      <c r="B117" s="1756"/>
      <c r="C117" s="315">
        <f>C10+C13+C16+C18+C19+C23+C24+C25+C26+C27+C28+C29+C30+C39+C41+C42+C48+C51+C59+C60+C62+C65+C71+C76+C77+C81+C82+C83+C93+C104+C108+C110+C115</f>
        <v>43400000000</v>
      </c>
      <c r="D117" s="315">
        <f>D10+D13+D16+D18+D19+D23+D24+D25+D26+D27+D28+D29+D30+D39+D41+D42+D48+D51+D59+D60+D62+D65+D71+D76+D77+D81+D82+D83+D93+D104+D108+D110+D115</f>
        <v>20000000000</v>
      </c>
      <c r="E117" s="256" t="e">
        <f>#REF!+#REF!+#REF!+#REF!+#REF!+#REF!+#REF!+#REF!+#REF!+#REF!+#REF!+#REF!+#REF!+#REF!+#REF!+#REF!+#REF!+#REF!+#REF!+#REF!+#REF!+#REF!+#REF!+#REF!+#REF!+#REF!+#REF!+#REF!+#REF!+#REF!+#REF!+#REF!+#REF!</f>
        <v>#REF!</v>
      </c>
    </row>
    <row r="118" spans="1:5">
      <c r="C118" s="299" t="s">
        <v>371</v>
      </c>
    </row>
    <row r="119" spans="1:5">
      <c r="C119" s="316">
        <v>33300000000</v>
      </c>
    </row>
    <row r="120" spans="1:5">
      <c r="C120" s="317">
        <f>C12+C20+C21+C22+C52+C53+C54+C55+C56+C57+C63+C64+C66+C69+C94+C101+C102+C103+C112+C113+C114</f>
        <v>43400000000</v>
      </c>
    </row>
  </sheetData>
  <mergeCells count="7">
    <mergeCell ref="A1:D1"/>
    <mergeCell ref="A117:B117"/>
    <mergeCell ref="A5:A8"/>
    <mergeCell ref="B5:B8"/>
    <mergeCell ref="C5:D5"/>
    <mergeCell ref="A2:D2"/>
    <mergeCell ref="A3:D3"/>
  </mergeCells>
  <printOptions horizontalCentered="1"/>
  <pageMargins left="0.39370078740157483" right="0.39370078740157483" top="0.39370078740157483" bottom="0.39370078740157483" header="0.31496062992125984" footer="0.31496062992125984"/>
  <pageSetup paperSize="258" scale="80" orientation="portrait" r:id="rId1"/>
  <rowBreaks count="1" manualBreakCount="1">
    <brk id="64" max="3" man="1"/>
  </rowBreaks>
</worksheet>
</file>

<file path=xl/worksheets/sheet14.xml><?xml version="1.0" encoding="utf-8"?>
<worksheet xmlns="http://schemas.openxmlformats.org/spreadsheetml/2006/main" xmlns:r="http://schemas.openxmlformats.org/officeDocument/2006/relationships">
  <sheetPr>
    <tabColor theme="9" tint="-0.249977111117893"/>
  </sheetPr>
  <dimension ref="A1:E40"/>
  <sheetViews>
    <sheetView view="pageBreakPreview" topLeftCell="A16" zoomScale="80" zoomScaleNormal="50" zoomScaleSheetLayoutView="80" workbookViewId="0">
      <selection activeCell="C21" sqref="C21"/>
    </sheetView>
  </sheetViews>
  <sheetFormatPr defaultRowHeight="15"/>
  <cols>
    <col min="1" max="1" width="7.7109375" style="1375" customWidth="1"/>
    <col min="2" max="2" width="11.28515625" style="259" customWidth="1"/>
    <col min="3" max="3" width="38" style="7" customWidth="1"/>
    <col min="4" max="4" width="48.28515625" style="7" customWidth="1"/>
    <col min="5" max="5" width="14.28515625" style="2" bestFit="1" customWidth="1"/>
    <col min="6" max="16384" width="9.140625" style="2"/>
  </cols>
  <sheetData>
    <row r="1" spans="1:5" ht="15.75">
      <c r="A1" s="1668" t="s">
        <v>749</v>
      </c>
      <c r="B1" s="1668"/>
      <c r="C1" s="1668"/>
      <c r="D1" s="1668"/>
    </row>
    <row r="2" spans="1:5" ht="15.75">
      <c r="A2" s="1668" t="s">
        <v>750</v>
      </c>
      <c r="B2" s="1668"/>
      <c r="C2" s="1668"/>
      <c r="D2" s="1668"/>
    </row>
    <row r="4" spans="1:5" s="3" customFormat="1" ht="48" customHeight="1">
      <c r="A4" s="1055" t="s">
        <v>1</v>
      </c>
      <c r="B4" s="252" t="s">
        <v>764</v>
      </c>
      <c r="C4" s="1055" t="s">
        <v>12</v>
      </c>
      <c r="D4" s="252" t="s">
        <v>771</v>
      </c>
    </row>
    <row r="5" spans="1:5" s="3" customFormat="1">
      <c r="A5" s="1055">
        <v>1</v>
      </c>
      <c r="B5" s="252">
        <v>2</v>
      </c>
      <c r="C5" s="1055">
        <v>3</v>
      </c>
      <c r="D5" s="252">
        <v>4</v>
      </c>
    </row>
    <row r="6" spans="1:5" ht="56.25" customHeight="1">
      <c r="A6" s="1058">
        <v>1</v>
      </c>
      <c r="B6" s="1082">
        <v>33</v>
      </c>
      <c r="C6" s="16" t="s">
        <v>13</v>
      </c>
      <c r="D6" s="1315" t="s">
        <v>911</v>
      </c>
      <c r="E6" s="23">
        <f>SUM(D6:D6)</f>
        <v>0</v>
      </c>
    </row>
    <row r="7" spans="1:5" s="1056" customFormat="1" ht="55.5" customHeight="1">
      <c r="A7" s="1058">
        <v>2</v>
      </c>
      <c r="B7" s="1082">
        <v>27</v>
      </c>
      <c r="C7" s="16" t="s">
        <v>14</v>
      </c>
      <c r="D7" s="1315" t="s">
        <v>834</v>
      </c>
    </row>
    <row r="8" spans="1:5" s="1056" customFormat="1" ht="49.5">
      <c r="A8" s="1058">
        <v>3</v>
      </c>
      <c r="B8" s="1082">
        <v>9</v>
      </c>
      <c r="C8" s="16" t="s">
        <v>15</v>
      </c>
      <c r="D8" s="1315" t="s">
        <v>837</v>
      </c>
    </row>
    <row r="9" spans="1:5" s="1056" customFormat="1" ht="55.5" customHeight="1">
      <c r="A9" s="1058">
        <v>4</v>
      </c>
      <c r="B9" s="1082">
        <v>23</v>
      </c>
      <c r="C9" s="16" t="s">
        <v>16</v>
      </c>
      <c r="D9" s="1315" t="s">
        <v>838</v>
      </c>
    </row>
    <row r="10" spans="1:5" s="1056" customFormat="1" ht="49.5">
      <c r="A10" s="1058">
        <v>5</v>
      </c>
      <c r="B10" s="1082">
        <v>7</v>
      </c>
      <c r="C10" s="16" t="s">
        <v>17</v>
      </c>
      <c r="D10" s="1315" t="s">
        <v>839</v>
      </c>
    </row>
    <row r="11" spans="1:5" s="7" customFormat="1" ht="70.5" customHeight="1">
      <c r="A11" s="1058">
        <v>6</v>
      </c>
      <c r="B11" s="1082">
        <v>17</v>
      </c>
      <c r="C11" s="16" t="s">
        <v>18</v>
      </c>
      <c r="D11" s="1315" t="s">
        <v>840</v>
      </c>
    </row>
    <row r="12" spans="1:5" s="1056" customFormat="1" ht="55.5" customHeight="1">
      <c r="A12" s="1058">
        <v>7</v>
      </c>
      <c r="B12" s="1082">
        <v>15</v>
      </c>
      <c r="C12" s="16" t="s">
        <v>19</v>
      </c>
      <c r="D12" s="1315" t="s">
        <v>841</v>
      </c>
    </row>
    <row r="13" spans="1:5" s="1056" customFormat="1" ht="55.5" customHeight="1">
      <c r="A13" s="1058">
        <v>8</v>
      </c>
      <c r="B13" s="1082">
        <v>21</v>
      </c>
      <c r="C13" s="16" t="s">
        <v>20</v>
      </c>
      <c r="D13" s="1315" t="s">
        <v>850</v>
      </c>
    </row>
    <row r="14" spans="1:5" s="1056" customFormat="1" ht="54.75" customHeight="1">
      <c r="A14" s="1058">
        <v>9</v>
      </c>
      <c r="B14" s="1082">
        <v>16</v>
      </c>
      <c r="C14" s="16" t="s">
        <v>21</v>
      </c>
      <c r="D14" s="1315" t="s">
        <v>828</v>
      </c>
    </row>
    <row r="15" spans="1:5" s="1056" customFormat="1" ht="54" customHeight="1">
      <c r="A15" s="1058">
        <v>10</v>
      </c>
      <c r="B15" s="1082">
        <v>29</v>
      </c>
      <c r="C15" s="16" t="s">
        <v>22</v>
      </c>
      <c r="D15" s="1315" t="s">
        <v>836</v>
      </c>
    </row>
    <row r="16" spans="1:5" s="1056" customFormat="1" ht="55.5" customHeight="1">
      <c r="A16" s="1058">
        <v>11</v>
      </c>
      <c r="B16" s="1082">
        <v>24</v>
      </c>
      <c r="C16" s="16" t="s">
        <v>23</v>
      </c>
      <c r="D16" s="1315" t="s">
        <v>920</v>
      </c>
    </row>
    <row r="17" spans="1:4" s="1056" customFormat="1" ht="50.25" customHeight="1">
      <c r="A17" s="1058">
        <v>12</v>
      </c>
      <c r="B17" s="1082">
        <v>20</v>
      </c>
      <c r="C17" s="16" t="s">
        <v>24</v>
      </c>
      <c r="D17" s="1373" t="s">
        <v>900</v>
      </c>
    </row>
    <row r="18" spans="1:4" s="7" customFormat="1" ht="48" customHeight="1">
      <c r="A18" s="1058">
        <v>13</v>
      </c>
      <c r="B18" s="1082"/>
      <c r="C18" s="16" t="s">
        <v>25</v>
      </c>
      <c r="D18" s="1315"/>
    </row>
    <row r="19" spans="1:4" s="1056" customFormat="1" ht="49.5">
      <c r="A19" s="1058">
        <v>14</v>
      </c>
      <c r="B19" s="1082">
        <v>2</v>
      </c>
      <c r="C19" s="16" t="s">
        <v>26</v>
      </c>
      <c r="D19" s="1374" t="s">
        <v>852</v>
      </c>
    </row>
    <row r="20" spans="1:4" s="1081" customFormat="1" ht="53.25" customHeight="1">
      <c r="A20" s="1058">
        <v>15</v>
      </c>
      <c r="B20" s="1082">
        <v>11</v>
      </c>
      <c r="C20" s="16" t="s">
        <v>27</v>
      </c>
      <c r="D20" s="1315" t="s">
        <v>851</v>
      </c>
    </row>
    <row r="21" spans="1:4" s="7" customFormat="1" ht="48" customHeight="1">
      <c r="A21" s="1058">
        <v>16</v>
      </c>
      <c r="B21" s="1082">
        <v>30</v>
      </c>
      <c r="C21" s="16" t="s">
        <v>28</v>
      </c>
      <c r="D21" s="1315" t="s">
        <v>833</v>
      </c>
    </row>
    <row r="22" spans="1:4" s="1056" customFormat="1" ht="57.75" customHeight="1">
      <c r="A22" s="1058">
        <v>17</v>
      </c>
      <c r="B22" s="1082">
        <v>25</v>
      </c>
      <c r="C22" s="16" t="s">
        <v>29</v>
      </c>
      <c r="D22" s="1315" t="s">
        <v>832</v>
      </c>
    </row>
    <row r="23" spans="1:4" s="1056" customFormat="1" ht="49.5">
      <c r="A23" s="1058">
        <v>18</v>
      </c>
      <c r="B23" s="1082">
        <v>10</v>
      </c>
      <c r="C23" s="16" t="s">
        <v>30</v>
      </c>
      <c r="D23" s="1374" t="s">
        <v>842</v>
      </c>
    </row>
    <row r="24" spans="1:4" s="1056" customFormat="1" ht="49.5">
      <c r="A24" s="1058">
        <v>19</v>
      </c>
      <c r="B24" s="1082">
        <v>6</v>
      </c>
      <c r="C24" s="16" t="s">
        <v>31</v>
      </c>
      <c r="D24" s="1374" t="s">
        <v>854</v>
      </c>
    </row>
    <row r="25" spans="1:4" s="1056" customFormat="1" ht="53.25" customHeight="1">
      <c r="A25" s="1058">
        <v>20</v>
      </c>
      <c r="B25" s="1082">
        <v>13</v>
      </c>
      <c r="C25" s="16" t="s">
        <v>32</v>
      </c>
      <c r="D25" s="1315" t="s">
        <v>827</v>
      </c>
    </row>
    <row r="26" spans="1:4" s="7" customFormat="1" ht="18.75" customHeight="1">
      <c r="A26" s="1058">
        <v>21</v>
      </c>
      <c r="B26" s="1082"/>
      <c r="C26" s="16" t="s">
        <v>33</v>
      </c>
      <c r="D26" s="1057"/>
    </row>
    <row r="27" spans="1:4" s="1056" customFormat="1" ht="57" customHeight="1">
      <c r="A27" s="1058">
        <v>22</v>
      </c>
      <c r="B27" s="1082">
        <v>18</v>
      </c>
      <c r="C27" s="16" t="s">
        <v>34</v>
      </c>
      <c r="D27" s="1315" t="s">
        <v>843</v>
      </c>
    </row>
    <row r="28" spans="1:4" s="1056" customFormat="1" ht="49.5">
      <c r="A28" s="1058">
        <v>23</v>
      </c>
      <c r="B28" s="1082">
        <v>5</v>
      </c>
      <c r="C28" s="16" t="s">
        <v>35</v>
      </c>
      <c r="D28" s="1315" t="s">
        <v>844</v>
      </c>
    </row>
    <row r="29" spans="1:4" s="7" customFormat="1" ht="57.75" customHeight="1">
      <c r="A29" s="1058">
        <v>24</v>
      </c>
      <c r="B29" s="1082">
        <v>32</v>
      </c>
      <c r="C29" s="16" t="s">
        <v>36</v>
      </c>
      <c r="D29" s="1315" t="s">
        <v>910</v>
      </c>
    </row>
    <row r="30" spans="1:4" s="1056" customFormat="1" ht="54.75" customHeight="1">
      <c r="A30" s="1058">
        <v>25</v>
      </c>
      <c r="B30" s="1082">
        <v>19</v>
      </c>
      <c r="C30" s="16" t="s">
        <v>37</v>
      </c>
      <c r="D30" s="1315" t="s">
        <v>855</v>
      </c>
    </row>
    <row r="31" spans="1:4" s="7" customFormat="1" ht="52.5" customHeight="1">
      <c r="A31" s="1058">
        <v>26</v>
      </c>
      <c r="B31" s="1082">
        <v>31</v>
      </c>
      <c r="C31" s="16" t="s">
        <v>38</v>
      </c>
      <c r="D31" s="1315" t="s">
        <v>896</v>
      </c>
    </row>
    <row r="32" spans="1:4" s="1056" customFormat="1" ht="53.25" customHeight="1">
      <c r="A32" s="1058">
        <v>27</v>
      </c>
      <c r="B32" s="1082">
        <v>12</v>
      </c>
      <c r="C32" s="16" t="s">
        <v>39</v>
      </c>
      <c r="D32" s="1315" t="s">
        <v>845</v>
      </c>
    </row>
    <row r="33" spans="1:4" s="1056" customFormat="1" ht="57" customHeight="1">
      <c r="A33" s="1058">
        <v>28</v>
      </c>
      <c r="B33" s="1082">
        <v>28</v>
      </c>
      <c r="C33" s="16" t="s">
        <v>40</v>
      </c>
      <c r="D33" s="1315" t="s">
        <v>835</v>
      </c>
    </row>
    <row r="34" spans="1:4" s="1056" customFormat="1" ht="49.5">
      <c r="A34" s="1058">
        <v>29</v>
      </c>
      <c r="B34" s="1082">
        <v>8</v>
      </c>
      <c r="C34" s="16" t="s">
        <v>41</v>
      </c>
      <c r="D34" s="1315" t="s">
        <v>846</v>
      </c>
    </row>
    <row r="35" spans="1:4" s="1056" customFormat="1" ht="39.75" customHeight="1">
      <c r="A35" s="1058">
        <v>30</v>
      </c>
      <c r="B35" s="1082">
        <v>26</v>
      </c>
      <c r="C35" s="16" t="s">
        <v>42</v>
      </c>
      <c r="D35" s="1315" t="s">
        <v>833</v>
      </c>
    </row>
    <row r="36" spans="1:4" s="1056" customFormat="1" ht="55.5" customHeight="1">
      <c r="A36" s="1058">
        <v>31</v>
      </c>
      <c r="B36" s="1082">
        <v>14</v>
      </c>
      <c r="C36" s="16" t="s">
        <v>43</v>
      </c>
      <c r="D36" s="1315" t="s">
        <v>847</v>
      </c>
    </row>
    <row r="37" spans="1:4" s="1056" customFormat="1" ht="56.25" customHeight="1">
      <c r="A37" s="1058">
        <v>32</v>
      </c>
      <c r="B37" s="1082">
        <v>22</v>
      </c>
      <c r="C37" s="16" t="s">
        <v>44</v>
      </c>
      <c r="D37" s="1315" t="s">
        <v>830</v>
      </c>
    </row>
    <row r="38" spans="1:4" ht="58.5" customHeight="1">
      <c r="A38" s="1058">
        <v>33</v>
      </c>
      <c r="B38" s="1082">
        <v>34</v>
      </c>
      <c r="C38" s="16" t="s">
        <v>45</v>
      </c>
      <c r="D38" s="1315" t="s">
        <v>915</v>
      </c>
    </row>
    <row r="39" spans="1:4" s="20" customFormat="1">
      <c r="A39" s="1663" t="s">
        <v>2</v>
      </c>
      <c r="B39" s="1765"/>
      <c r="C39" s="1664"/>
      <c r="D39" s="15"/>
    </row>
    <row r="40" spans="1:4" ht="18.75">
      <c r="A40" s="1764" t="s">
        <v>319</v>
      </c>
      <c r="B40" s="1764"/>
      <c r="C40" s="1764"/>
    </row>
  </sheetData>
  <mergeCells count="4">
    <mergeCell ref="A40:C40"/>
    <mergeCell ref="A1:D1"/>
    <mergeCell ref="A2:D2"/>
    <mergeCell ref="A39:C39"/>
  </mergeCells>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sheetPr>
    <tabColor theme="9" tint="-0.249977111117893"/>
  </sheetPr>
  <dimension ref="A1:E162"/>
  <sheetViews>
    <sheetView view="pageBreakPreview" topLeftCell="A28" zoomScale="80" zoomScaleNormal="50" zoomScaleSheetLayoutView="80" workbookViewId="0">
      <selection activeCell="C162" sqref="C162"/>
    </sheetView>
  </sheetViews>
  <sheetFormatPr defaultRowHeight="15"/>
  <cols>
    <col min="1" max="1" width="7.28515625" style="61" customWidth="1"/>
    <col min="2" max="2" width="15.85546875" style="1083" customWidth="1"/>
    <col min="3" max="3" width="54.140625" style="7" customWidth="1"/>
    <col min="4" max="4" width="37.5703125" style="291" customWidth="1"/>
    <col min="5" max="5" width="20.5703125" style="2" bestFit="1" customWidth="1"/>
    <col min="6" max="16384" width="9.140625" style="2"/>
  </cols>
  <sheetData>
    <row r="1" spans="1:4" ht="15.75">
      <c r="A1" s="1675" t="s">
        <v>749</v>
      </c>
      <c r="B1" s="1675"/>
      <c r="C1" s="1675"/>
      <c r="D1" s="1675"/>
    </row>
    <row r="2" spans="1:4" s="259" customFormat="1" ht="15.75">
      <c r="A2" s="1675" t="s">
        <v>751</v>
      </c>
      <c r="B2" s="1675"/>
      <c r="C2" s="1675"/>
      <c r="D2" s="1675"/>
    </row>
    <row r="3" spans="1:4" s="259" customFormat="1">
      <c r="A3" s="61"/>
      <c r="B3" s="1083"/>
      <c r="C3" s="7"/>
      <c r="D3" s="291"/>
    </row>
    <row r="4" spans="1:4" s="698" customFormat="1" ht="37.5" customHeight="1">
      <c r="A4" s="1055" t="s">
        <v>1</v>
      </c>
      <c r="B4" s="252" t="s">
        <v>764</v>
      </c>
      <c r="C4" s="252" t="s">
        <v>740</v>
      </c>
      <c r="D4" s="252" t="s">
        <v>771</v>
      </c>
    </row>
    <row r="5" spans="1:4" s="7" customFormat="1" ht="15" customHeight="1">
      <c r="A5" s="137" t="s">
        <v>192</v>
      </c>
      <c r="B5" s="137">
        <v>2</v>
      </c>
      <c r="C5" s="137">
        <v>3</v>
      </c>
      <c r="D5" s="294">
        <v>4</v>
      </c>
    </row>
    <row r="6" spans="1:4" s="7" customFormat="1" ht="18" customHeight="1">
      <c r="A6" s="1060">
        <v>1</v>
      </c>
      <c r="B6" s="1084"/>
      <c r="C6" s="684" t="s">
        <v>13</v>
      </c>
      <c r="D6" s="1071"/>
    </row>
    <row r="7" spans="1:4" s="698" customFormat="1" ht="18" customHeight="1">
      <c r="A7" s="1061"/>
      <c r="B7" s="1085"/>
      <c r="C7" s="1062" t="s">
        <v>357</v>
      </c>
      <c r="D7" s="1072"/>
    </row>
    <row r="8" spans="1:4" s="7" customFormat="1" ht="18" customHeight="1">
      <c r="A8" s="1061"/>
      <c r="B8" s="1085"/>
      <c r="C8" s="1062" t="s">
        <v>367</v>
      </c>
      <c r="D8" s="1072"/>
    </row>
    <row r="9" spans="1:4" s="7" customFormat="1" ht="18" customHeight="1">
      <c r="A9" s="1060">
        <v>2</v>
      </c>
      <c r="B9" s="1084"/>
      <c r="C9" s="684" t="s">
        <v>14</v>
      </c>
      <c r="D9" s="1071"/>
    </row>
    <row r="10" spans="1:4" s="7" customFormat="1" ht="18" customHeight="1">
      <c r="A10" s="1061"/>
      <c r="B10" s="1085"/>
      <c r="C10" s="1062" t="s">
        <v>358</v>
      </c>
      <c r="D10" s="1072"/>
    </row>
    <row r="11" spans="1:4" s="7" customFormat="1" ht="18" customHeight="1">
      <c r="A11" s="1061"/>
      <c r="B11" s="1085"/>
      <c r="C11" s="1062" t="s">
        <v>359</v>
      </c>
      <c r="D11" s="1072"/>
    </row>
    <row r="12" spans="1:4" s="698" customFormat="1" ht="18" customHeight="1">
      <c r="A12" s="1063"/>
      <c r="B12" s="1086"/>
      <c r="C12" s="16" t="s">
        <v>656</v>
      </c>
      <c r="D12" s="1073"/>
    </row>
    <row r="13" spans="1:4" s="7" customFormat="1" ht="18" customHeight="1">
      <c r="A13" s="1063"/>
      <c r="B13" s="1086"/>
      <c r="C13" s="1062" t="s">
        <v>689</v>
      </c>
      <c r="D13" s="1073"/>
    </row>
    <row r="14" spans="1:4" s="7" customFormat="1" ht="18" customHeight="1">
      <c r="A14" s="1060">
        <v>3</v>
      </c>
      <c r="B14" s="1084"/>
      <c r="C14" s="684" t="s">
        <v>15</v>
      </c>
      <c r="D14" s="1071"/>
    </row>
    <row r="15" spans="1:4" s="7" customFormat="1" ht="18" customHeight="1">
      <c r="A15" s="1061"/>
      <c r="B15" s="1085"/>
      <c r="C15" s="1062" t="s">
        <v>689</v>
      </c>
      <c r="D15" s="1072"/>
    </row>
    <row r="16" spans="1:4" s="7" customFormat="1" ht="18" customHeight="1">
      <c r="A16" s="1063"/>
      <c r="B16" s="1086"/>
      <c r="C16" s="16" t="s">
        <v>627</v>
      </c>
      <c r="D16" s="1073"/>
    </row>
    <row r="17" spans="1:4" s="7" customFormat="1" ht="18" customHeight="1">
      <c r="A17" s="1063"/>
      <c r="B17" s="1086"/>
      <c r="C17" s="16" t="s">
        <v>628</v>
      </c>
      <c r="D17" s="1073"/>
    </row>
    <row r="18" spans="1:4" s="698" customFormat="1" ht="18" customHeight="1">
      <c r="A18" s="1061"/>
      <c r="B18" s="1085"/>
      <c r="C18" s="16" t="s">
        <v>629</v>
      </c>
      <c r="D18" s="1073"/>
    </row>
    <row r="19" spans="1:4" s="698" customFormat="1" ht="18" customHeight="1">
      <c r="A19" s="1061"/>
      <c r="B19" s="1085"/>
      <c r="C19" s="16" t="s">
        <v>677</v>
      </c>
      <c r="D19" s="1073"/>
    </row>
    <row r="20" spans="1:4" s="7" customFormat="1" ht="18" customHeight="1">
      <c r="A20" s="1060">
        <v>4</v>
      </c>
      <c r="B20" s="1084"/>
      <c r="C20" s="684" t="s">
        <v>16</v>
      </c>
      <c r="D20" s="1071"/>
    </row>
    <row r="21" spans="1:4" s="7" customFormat="1" ht="18" customHeight="1">
      <c r="A21" s="1064">
        <v>5</v>
      </c>
      <c r="B21" s="1087"/>
      <c r="C21" s="684" t="s">
        <v>17</v>
      </c>
      <c r="D21" s="1071"/>
    </row>
    <row r="22" spans="1:4" s="7" customFormat="1" ht="18" customHeight="1">
      <c r="A22" s="1063"/>
      <c r="B22" s="1086"/>
      <c r="C22" s="16" t="s">
        <v>172</v>
      </c>
      <c r="D22" s="1073"/>
    </row>
    <row r="23" spans="1:4" s="7" customFormat="1" ht="18" customHeight="1">
      <c r="A23" s="1063"/>
      <c r="B23" s="1086"/>
      <c r="C23" s="16" t="s">
        <v>120</v>
      </c>
      <c r="D23" s="1073"/>
    </row>
    <row r="24" spans="1:4" s="698" customFormat="1" ht="18" customHeight="1">
      <c r="A24" s="1061"/>
      <c r="B24" s="1085"/>
      <c r="C24" s="16" t="s">
        <v>121</v>
      </c>
      <c r="D24" s="1073"/>
    </row>
    <row r="25" spans="1:4" s="698" customFormat="1" ht="18" customHeight="1">
      <c r="A25" s="1061"/>
      <c r="B25" s="1085"/>
      <c r="C25" s="16" t="s">
        <v>691</v>
      </c>
      <c r="D25" s="1073"/>
    </row>
    <row r="26" spans="1:4" s="698" customFormat="1" ht="18" customHeight="1">
      <c r="A26" s="1060">
        <v>6</v>
      </c>
      <c r="B26" s="1084"/>
      <c r="C26" s="684" t="s">
        <v>18</v>
      </c>
      <c r="D26" s="1071"/>
    </row>
    <row r="27" spans="1:4" s="698" customFormat="1" ht="18" customHeight="1">
      <c r="A27" s="1060">
        <v>7</v>
      </c>
      <c r="B27" s="1084"/>
      <c r="C27" s="684" t="s">
        <v>19</v>
      </c>
      <c r="D27" s="1071"/>
    </row>
    <row r="28" spans="1:4" s="7" customFormat="1" ht="18" customHeight="1">
      <c r="A28" s="1060">
        <v>8</v>
      </c>
      <c r="B28" s="1084"/>
      <c r="C28" s="684" t="s">
        <v>20</v>
      </c>
      <c r="D28" s="1071"/>
    </row>
    <row r="29" spans="1:4" s="7" customFormat="1" ht="18" customHeight="1">
      <c r="A29" s="1060">
        <v>9</v>
      </c>
      <c r="B29" s="1084"/>
      <c r="C29" s="684" t="s">
        <v>21</v>
      </c>
      <c r="D29" s="1071"/>
    </row>
    <row r="30" spans="1:4" s="698" customFormat="1" ht="18" customHeight="1">
      <c r="A30" s="1063"/>
      <c r="B30" s="1086"/>
      <c r="C30" s="16" t="s">
        <v>630</v>
      </c>
      <c r="D30" s="1073"/>
    </row>
    <row r="31" spans="1:4" s="7" customFormat="1" ht="18" customHeight="1">
      <c r="A31" s="1063"/>
      <c r="B31" s="1086"/>
      <c r="C31" s="16" t="s">
        <v>666</v>
      </c>
      <c r="D31" s="1073"/>
    </row>
    <row r="32" spans="1:4" s="698" customFormat="1" ht="18" customHeight="1">
      <c r="A32" s="1060">
        <v>10</v>
      </c>
      <c r="B32" s="1084"/>
      <c r="C32" s="684" t="s">
        <v>22</v>
      </c>
      <c r="D32" s="1071"/>
    </row>
    <row r="33" spans="1:4" s="7" customFormat="1" ht="18" customHeight="1">
      <c r="A33" s="1063"/>
      <c r="B33" s="1086"/>
      <c r="C33" s="16" t="s">
        <v>631</v>
      </c>
      <c r="D33" s="1073"/>
    </row>
    <row r="34" spans="1:4" s="976" customFormat="1" ht="32.25" customHeight="1">
      <c r="A34" s="1060">
        <v>11</v>
      </c>
      <c r="B34" s="1084"/>
      <c r="C34" s="684" t="s">
        <v>23</v>
      </c>
      <c r="D34" s="1071"/>
    </row>
    <row r="35" spans="1:4" s="698" customFormat="1" ht="18" customHeight="1">
      <c r="A35" s="1058"/>
      <c r="B35" s="1082"/>
      <c r="C35" s="16" t="s">
        <v>674</v>
      </c>
      <c r="D35" s="1073"/>
    </row>
    <row r="36" spans="1:4" s="698" customFormat="1" ht="47.25" customHeight="1">
      <c r="A36" s="1065"/>
      <c r="B36" s="1088">
        <v>4</v>
      </c>
      <c r="C36" s="1066" t="s">
        <v>675</v>
      </c>
      <c r="D36" s="1059" t="s">
        <v>826</v>
      </c>
    </row>
    <row r="37" spans="1:4" s="7" customFormat="1" ht="28.5" customHeight="1">
      <c r="A37" s="1060">
        <v>12</v>
      </c>
      <c r="B37" s="1084"/>
      <c r="C37" s="684" t="s">
        <v>24</v>
      </c>
      <c r="D37" s="1071"/>
    </row>
    <row r="38" spans="1:4" s="7" customFormat="1" ht="18" customHeight="1">
      <c r="A38" s="1060">
        <v>13</v>
      </c>
      <c r="B38" s="1084"/>
      <c r="C38" s="684" t="s">
        <v>25</v>
      </c>
      <c r="D38" s="1074">
        <f>SUM(D39:D45)</f>
        <v>0</v>
      </c>
    </row>
    <row r="39" spans="1:4" s="7" customFormat="1" ht="18" customHeight="1">
      <c r="A39" s="1063"/>
      <c r="B39" s="1086"/>
      <c r="C39" s="16" t="s">
        <v>133</v>
      </c>
      <c r="D39" s="1075">
        <v>0</v>
      </c>
    </row>
    <row r="40" spans="1:4" s="7" customFormat="1" ht="18" customHeight="1">
      <c r="A40" s="1063"/>
      <c r="B40" s="1086"/>
      <c r="C40" s="16" t="s">
        <v>134</v>
      </c>
      <c r="D40" s="1075">
        <v>0</v>
      </c>
    </row>
    <row r="41" spans="1:4" s="7" customFormat="1" ht="18" customHeight="1">
      <c r="A41" s="1063"/>
      <c r="B41" s="1086"/>
      <c r="C41" s="16" t="s">
        <v>135</v>
      </c>
      <c r="D41" s="1075">
        <v>0</v>
      </c>
    </row>
    <row r="42" spans="1:4" s="7" customFormat="1" ht="18" customHeight="1">
      <c r="A42" s="1063"/>
      <c r="B42" s="1086"/>
      <c r="C42" s="16" t="s">
        <v>530</v>
      </c>
      <c r="D42" s="1075">
        <v>0</v>
      </c>
    </row>
    <row r="43" spans="1:4" s="976" customFormat="1" ht="28.5" customHeight="1">
      <c r="A43" s="1063"/>
      <c r="B43" s="1086"/>
      <c r="C43" s="16" t="s">
        <v>137</v>
      </c>
      <c r="D43" s="1075">
        <v>0</v>
      </c>
    </row>
    <row r="44" spans="1:4" s="7" customFormat="1" ht="18" customHeight="1">
      <c r="A44" s="1063"/>
      <c r="B44" s="1086"/>
      <c r="C44" s="16" t="s">
        <v>138</v>
      </c>
      <c r="D44" s="1075">
        <v>0</v>
      </c>
    </row>
    <row r="45" spans="1:4" s="7" customFormat="1" ht="41.25" customHeight="1">
      <c r="A45" s="1067"/>
      <c r="B45" s="1089">
        <v>1</v>
      </c>
      <c r="C45" s="1066" t="s">
        <v>139</v>
      </c>
      <c r="D45" s="1059" t="s">
        <v>824</v>
      </c>
    </row>
    <row r="46" spans="1:4" s="706" customFormat="1" ht="18" customHeight="1">
      <c r="A46" s="1061"/>
      <c r="B46" s="1085"/>
      <c r="C46" s="1062" t="s">
        <v>133</v>
      </c>
      <c r="D46" s="1072"/>
    </row>
    <row r="47" spans="1:4" s="7" customFormat="1" ht="18" customHeight="1">
      <c r="A47" s="1063"/>
      <c r="B47" s="1086"/>
      <c r="C47" s="16" t="s">
        <v>632</v>
      </c>
      <c r="D47" s="1073"/>
    </row>
    <row r="48" spans="1:4" s="7" customFormat="1" ht="18" customHeight="1">
      <c r="A48" s="1064">
        <v>14</v>
      </c>
      <c r="B48" s="1087"/>
      <c r="C48" s="684" t="s">
        <v>26</v>
      </c>
      <c r="D48" s="1769" t="s">
        <v>852</v>
      </c>
    </row>
    <row r="49" spans="1:4" s="7" customFormat="1" ht="18" customHeight="1">
      <c r="A49" s="1061"/>
      <c r="B49" s="1085"/>
      <c r="C49" s="1062" t="s">
        <v>356</v>
      </c>
      <c r="D49" s="1770"/>
    </row>
    <row r="50" spans="1:4" s="7" customFormat="1" ht="18" customHeight="1">
      <c r="A50" s="1063"/>
      <c r="B50" s="1086"/>
      <c r="C50" s="16" t="s">
        <v>633</v>
      </c>
      <c r="D50" s="1770"/>
    </row>
    <row r="51" spans="1:4" s="7" customFormat="1" ht="18" customHeight="1">
      <c r="A51" s="1063"/>
      <c r="B51" s="1086"/>
      <c r="C51" s="16" t="s">
        <v>634</v>
      </c>
      <c r="D51" s="1770"/>
    </row>
    <row r="52" spans="1:4" s="7" customFormat="1" ht="18" customHeight="1">
      <c r="A52" s="1061"/>
      <c r="B52" s="1085"/>
      <c r="C52" s="16" t="s">
        <v>635</v>
      </c>
      <c r="D52" s="1770"/>
    </row>
    <row r="53" spans="1:4" s="7" customFormat="1" ht="18" customHeight="1">
      <c r="A53" s="1063"/>
      <c r="B53" s="1086"/>
      <c r="C53" s="16" t="s">
        <v>636</v>
      </c>
      <c r="D53" s="1770"/>
    </row>
    <row r="54" spans="1:4" s="7" customFormat="1" ht="18" customHeight="1">
      <c r="A54" s="1063"/>
      <c r="B54" s="1086"/>
      <c r="C54" s="16" t="s">
        <v>637</v>
      </c>
      <c r="D54" s="1770"/>
    </row>
    <row r="55" spans="1:4" s="976" customFormat="1" ht="15.75" customHeight="1">
      <c r="A55" s="1061"/>
      <c r="B55" s="1085"/>
      <c r="C55" s="16" t="s">
        <v>638</v>
      </c>
      <c r="D55" s="1770"/>
    </row>
    <row r="56" spans="1:4" s="7" customFormat="1" ht="18" customHeight="1">
      <c r="A56" s="1063"/>
      <c r="B56" s="1086"/>
      <c r="C56" s="16" t="s">
        <v>639</v>
      </c>
      <c r="D56" s="1771"/>
    </row>
    <row r="57" spans="1:4" s="7" customFormat="1" ht="47.25" customHeight="1">
      <c r="A57" s="1067"/>
      <c r="B57" s="1089">
        <v>3</v>
      </c>
      <c r="C57" s="1066" t="s">
        <v>640</v>
      </c>
      <c r="D57" s="1059" t="s">
        <v>825</v>
      </c>
    </row>
    <row r="58" spans="1:4" s="698" customFormat="1" ht="18" customHeight="1">
      <c r="A58" s="1061"/>
      <c r="B58" s="1085"/>
      <c r="C58" s="16" t="s">
        <v>641</v>
      </c>
      <c r="D58" s="1769"/>
    </row>
    <row r="59" spans="1:4" s="7" customFormat="1" ht="18" customHeight="1">
      <c r="A59" s="1061"/>
      <c r="B59" s="1085"/>
      <c r="C59" s="16" t="s">
        <v>657</v>
      </c>
      <c r="D59" s="1771"/>
    </row>
    <row r="60" spans="1:4" s="7" customFormat="1" ht="18" hidden="1" customHeight="1">
      <c r="A60" s="1068">
        <v>15</v>
      </c>
      <c r="B60" s="1090"/>
      <c r="C60" s="1069" t="s">
        <v>27</v>
      </c>
      <c r="D60" s="1076"/>
    </row>
    <row r="61" spans="1:4" s="7" customFormat="1" ht="18" hidden="1" customHeight="1">
      <c r="A61" s="1061"/>
      <c r="B61" s="1085"/>
      <c r="C61" s="16" t="s">
        <v>642</v>
      </c>
      <c r="D61" s="1073"/>
    </row>
    <row r="62" spans="1:4" s="7" customFormat="1" ht="18" hidden="1" customHeight="1">
      <c r="A62" s="1063"/>
      <c r="B62" s="1086"/>
      <c r="C62" s="16" t="s">
        <v>643</v>
      </c>
      <c r="D62" s="1073"/>
    </row>
    <row r="63" spans="1:4" s="698" customFormat="1" ht="18" hidden="1" customHeight="1">
      <c r="A63" s="1063"/>
      <c r="B63" s="1086"/>
      <c r="C63" s="16" t="s">
        <v>644</v>
      </c>
      <c r="D63" s="1073"/>
    </row>
    <row r="64" spans="1:4" s="7" customFormat="1" ht="18" hidden="1" customHeight="1">
      <c r="A64" s="1061"/>
      <c r="B64" s="1085"/>
      <c r="C64" s="16" t="s">
        <v>645</v>
      </c>
      <c r="D64" s="1073"/>
    </row>
    <row r="65" spans="1:4" s="7" customFormat="1" ht="18" hidden="1" customHeight="1">
      <c r="A65" s="1064">
        <v>16</v>
      </c>
      <c r="B65" s="1087"/>
      <c r="C65" s="684" t="s">
        <v>28</v>
      </c>
      <c r="D65" s="1074">
        <f>SUM(D66:D70)</f>
        <v>0</v>
      </c>
    </row>
    <row r="66" spans="1:4" s="7" customFormat="1" ht="18" hidden="1" customHeight="1">
      <c r="A66" s="1063"/>
      <c r="B66" s="1086"/>
      <c r="C66" s="16" t="s">
        <v>140</v>
      </c>
      <c r="D66" s="1077">
        <v>0</v>
      </c>
    </row>
    <row r="67" spans="1:4" s="7" customFormat="1" ht="18" hidden="1" customHeight="1">
      <c r="A67" s="1063"/>
      <c r="B67" s="1086"/>
      <c r="C67" s="16" t="s">
        <v>141</v>
      </c>
      <c r="D67" s="1077">
        <v>0</v>
      </c>
    </row>
    <row r="68" spans="1:4" s="7" customFormat="1" ht="18" hidden="1" customHeight="1">
      <c r="A68" s="1063"/>
      <c r="B68" s="1086"/>
      <c r="C68" s="16" t="s">
        <v>142</v>
      </c>
      <c r="D68" s="1077">
        <v>0</v>
      </c>
    </row>
    <row r="69" spans="1:4" s="7" customFormat="1" ht="18" hidden="1" customHeight="1">
      <c r="A69" s="1063"/>
      <c r="B69" s="1086"/>
      <c r="C69" s="16" t="s">
        <v>143</v>
      </c>
      <c r="D69" s="1077">
        <v>0</v>
      </c>
    </row>
    <row r="70" spans="1:4" s="7" customFormat="1" ht="18" hidden="1" customHeight="1">
      <c r="A70" s="1061"/>
      <c r="B70" s="1085"/>
      <c r="C70" s="16" t="s">
        <v>144</v>
      </c>
      <c r="D70" s="1077">
        <v>0</v>
      </c>
    </row>
    <row r="71" spans="1:4" s="7" customFormat="1" ht="18" hidden="1" customHeight="1">
      <c r="A71" s="1061"/>
      <c r="B71" s="1085"/>
      <c r="C71" s="16" t="s">
        <v>646</v>
      </c>
      <c r="D71" s="1073"/>
    </row>
    <row r="72" spans="1:4" s="7" customFormat="1" ht="18" hidden="1" customHeight="1">
      <c r="A72" s="1063"/>
      <c r="B72" s="1086"/>
      <c r="C72" s="16" t="s">
        <v>647</v>
      </c>
      <c r="D72" s="1073"/>
    </row>
    <row r="73" spans="1:4" s="7" customFormat="1" ht="18" hidden="1" customHeight="1">
      <c r="A73" s="1063"/>
      <c r="B73" s="1086"/>
      <c r="C73" s="16" t="s">
        <v>648</v>
      </c>
      <c r="D73" s="1073"/>
    </row>
    <row r="74" spans="1:4" s="7" customFormat="1" ht="18" hidden="1" customHeight="1">
      <c r="A74" s="1061"/>
      <c r="B74" s="1085"/>
      <c r="C74" s="16" t="s">
        <v>649</v>
      </c>
      <c r="D74" s="1073"/>
    </row>
    <row r="75" spans="1:4" s="7" customFormat="1" ht="18" hidden="1" customHeight="1">
      <c r="A75" s="1061"/>
      <c r="B75" s="1085"/>
      <c r="C75" s="16" t="s">
        <v>658</v>
      </c>
      <c r="D75" s="1073"/>
    </row>
    <row r="76" spans="1:4" s="698" customFormat="1" ht="15" hidden="1" customHeight="1">
      <c r="A76" s="1061"/>
      <c r="B76" s="1085"/>
      <c r="C76" s="16" t="s">
        <v>672</v>
      </c>
      <c r="D76" s="1073"/>
    </row>
    <row r="77" spans="1:4" s="7" customFormat="1" ht="18" hidden="1" customHeight="1">
      <c r="A77" s="1061"/>
      <c r="B77" s="1085"/>
      <c r="C77" s="16" t="s">
        <v>673</v>
      </c>
      <c r="D77" s="1073"/>
    </row>
    <row r="78" spans="1:4" s="7" customFormat="1" ht="18" hidden="1" customHeight="1">
      <c r="A78" s="1060">
        <v>17</v>
      </c>
      <c r="B78" s="1084"/>
      <c r="C78" s="684" t="s">
        <v>29</v>
      </c>
      <c r="D78" s="1071"/>
    </row>
    <row r="79" spans="1:4" s="698" customFormat="1" ht="18" hidden="1" customHeight="1">
      <c r="A79" s="1061"/>
      <c r="B79" s="1085"/>
      <c r="C79" s="1062" t="s">
        <v>364</v>
      </c>
      <c r="D79" s="1072"/>
    </row>
    <row r="80" spans="1:4" s="976" customFormat="1" hidden="1">
      <c r="A80" s="1061"/>
      <c r="B80" s="1085"/>
      <c r="C80" s="1062" t="s">
        <v>365</v>
      </c>
      <c r="D80" s="1072"/>
    </row>
    <row r="81" spans="1:4" s="7" customFormat="1" ht="18" customHeight="1">
      <c r="A81" s="1064">
        <v>18</v>
      </c>
      <c r="B81" s="1087"/>
      <c r="C81" s="684" t="s">
        <v>30</v>
      </c>
      <c r="D81" s="1071"/>
    </row>
    <row r="82" spans="1:4" s="7" customFormat="1" ht="43.5" customHeight="1">
      <c r="A82" s="1067"/>
      <c r="B82" s="1089"/>
      <c r="C82" s="1066" t="s">
        <v>173</v>
      </c>
      <c r="D82" s="1059" t="s">
        <v>849</v>
      </c>
    </row>
    <row r="83" spans="1:4" s="7" customFormat="1" ht="18" customHeight="1">
      <c r="A83" s="1063"/>
      <c r="B83" s="1086"/>
      <c r="C83" s="16" t="s">
        <v>122</v>
      </c>
      <c r="D83" s="1073"/>
    </row>
    <row r="84" spans="1:4" s="7" customFormat="1" ht="18" customHeight="1">
      <c r="A84" s="1063"/>
      <c r="B84" s="1086"/>
      <c r="C84" s="16" t="s">
        <v>685</v>
      </c>
      <c r="D84" s="1073"/>
    </row>
    <row r="85" spans="1:4" s="7" customFormat="1" ht="18" customHeight="1">
      <c r="A85" s="1063"/>
      <c r="B85" s="1086"/>
      <c r="C85" s="16" t="s">
        <v>124</v>
      </c>
      <c r="D85" s="1073"/>
    </row>
    <row r="86" spans="1:4" s="7" customFormat="1" ht="18" customHeight="1">
      <c r="A86" s="1063"/>
      <c r="B86" s="1086"/>
      <c r="C86" s="16" t="s">
        <v>125</v>
      </c>
      <c r="D86" s="1073"/>
    </row>
    <row r="87" spans="1:4" s="698" customFormat="1" ht="18" customHeight="1">
      <c r="A87" s="1061"/>
      <c r="B87" s="1085"/>
      <c r="C87" s="16" t="s">
        <v>126</v>
      </c>
      <c r="D87" s="1073"/>
    </row>
    <row r="88" spans="1:4" s="698" customFormat="1" ht="18" customHeight="1">
      <c r="A88" s="1061"/>
      <c r="B88" s="1085"/>
      <c r="C88" s="1062" t="s">
        <v>361</v>
      </c>
      <c r="D88" s="1072"/>
    </row>
    <row r="89" spans="1:4" s="7" customFormat="1" ht="18" hidden="1" customHeight="1">
      <c r="A89" s="1060">
        <v>19</v>
      </c>
      <c r="B89" s="1084"/>
      <c r="C89" s="684" t="s">
        <v>31</v>
      </c>
      <c r="D89" s="1071"/>
    </row>
    <row r="90" spans="1:4" s="698" customFormat="1" ht="18" hidden="1" customHeight="1">
      <c r="A90" s="1060">
        <v>20</v>
      </c>
      <c r="B90" s="1084"/>
      <c r="C90" s="684" t="s">
        <v>32</v>
      </c>
      <c r="D90" s="1071"/>
    </row>
    <row r="91" spans="1:4" s="7" customFormat="1" ht="18" hidden="1" customHeight="1">
      <c r="A91" s="1061"/>
      <c r="B91" s="1085"/>
      <c r="C91" s="1062" t="s">
        <v>362</v>
      </c>
      <c r="D91" s="1072"/>
    </row>
    <row r="92" spans="1:4" s="7" customFormat="1" ht="18" hidden="1" customHeight="1">
      <c r="A92" s="1060">
        <v>21</v>
      </c>
      <c r="B92" s="1084"/>
      <c r="C92" s="684" t="s">
        <v>33</v>
      </c>
      <c r="D92" s="1071"/>
    </row>
    <row r="93" spans="1:4" s="698" customFormat="1" ht="18" hidden="1" customHeight="1">
      <c r="A93" s="1061"/>
      <c r="B93" s="1085"/>
      <c r="C93" s="1062" t="s">
        <v>368</v>
      </c>
      <c r="D93" s="1072"/>
    </row>
    <row r="94" spans="1:4" s="7" customFormat="1" ht="18" hidden="1" customHeight="1">
      <c r="A94" s="1061"/>
      <c r="B94" s="1085"/>
      <c r="C94" s="1062" t="s">
        <v>369</v>
      </c>
      <c r="D94" s="1072"/>
    </row>
    <row r="95" spans="1:4" s="7" customFormat="1" ht="18" customHeight="1">
      <c r="A95" s="1064">
        <v>22</v>
      </c>
      <c r="B95" s="1087">
        <v>18</v>
      </c>
      <c r="C95" s="684" t="s">
        <v>34</v>
      </c>
      <c r="D95" s="1071">
        <f>SUM(D97:D99)</f>
        <v>0</v>
      </c>
    </row>
    <row r="96" spans="1:4" s="976" customFormat="1" ht="18" customHeight="1">
      <c r="A96" s="1067"/>
      <c r="B96" s="1093">
        <v>18</v>
      </c>
      <c r="C96" s="1066" t="s">
        <v>174</v>
      </c>
      <c r="D96" s="1766" t="s">
        <v>848</v>
      </c>
    </row>
    <row r="97" spans="1:4" s="976" customFormat="1" ht="18" customHeight="1">
      <c r="A97" s="1067"/>
      <c r="B97" s="1093">
        <v>18</v>
      </c>
      <c r="C97" s="1066" t="s">
        <v>160</v>
      </c>
      <c r="D97" s="1767"/>
    </row>
    <row r="98" spans="1:4" s="976" customFormat="1" ht="18" customHeight="1">
      <c r="A98" s="1067"/>
      <c r="B98" s="1093">
        <v>18</v>
      </c>
      <c r="C98" s="1066" t="s">
        <v>161</v>
      </c>
      <c r="D98" s="1767"/>
    </row>
    <row r="99" spans="1:4" s="976" customFormat="1" ht="18" customHeight="1">
      <c r="A99" s="1094"/>
      <c r="B99" s="1093">
        <v>18</v>
      </c>
      <c r="C99" s="1066" t="s">
        <v>370</v>
      </c>
      <c r="D99" s="1767"/>
    </row>
    <row r="100" spans="1:4" s="976" customFormat="1" ht="18" customHeight="1">
      <c r="A100" s="1094"/>
      <c r="B100" s="1093">
        <v>18</v>
      </c>
      <c r="C100" s="1095" t="s">
        <v>363</v>
      </c>
      <c r="D100" s="1767"/>
    </row>
    <row r="101" spans="1:4" s="976" customFormat="1" ht="18" customHeight="1">
      <c r="A101" s="1067"/>
      <c r="B101" s="1093">
        <v>18</v>
      </c>
      <c r="C101" s="1095" t="s">
        <v>690</v>
      </c>
      <c r="D101" s="1768"/>
    </row>
    <row r="102" spans="1:4" s="46" customFormat="1" ht="18" hidden="1" customHeight="1">
      <c r="A102" s="1064">
        <v>23</v>
      </c>
      <c r="B102" s="1087"/>
      <c r="C102" s="684" t="s">
        <v>35</v>
      </c>
      <c r="D102" s="1071">
        <f>SUM(D103:D106)</f>
        <v>0</v>
      </c>
    </row>
    <row r="103" spans="1:4" s="7" customFormat="1" ht="18" hidden="1" customHeight="1">
      <c r="A103" s="1063"/>
      <c r="B103" s="1086"/>
      <c r="C103" s="16" t="s">
        <v>165</v>
      </c>
      <c r="D103" s="1078">
        <v>0</v>
      </c>
    </row>
    <row r="104" spans="1:4" s="7" customFormat="1" ht="18" hidden="1" customHeight="1">
      <c r="A104" s="1063"/>
      <c r="B104" s="1086"/>
      <c r="C104" s="16" t="s">
        <v>166</v>
      </c>
      <c r="D104" s="1078">
        <v>0</v>
      </c>
    </row>
    <row r="105" spans="1:4" s="698" customFormat="1" ht="18" hidden="1" customHeight="1">
      <c r="A105" s="1063"/>
      <c r="B105" s="1086"/>
      <c r="C105" s="1062" t="s">
        <v>167</v>
      </c>
      <c r="D105" s="1079">
        <v>0</v>
      </c>
    </row>
    <row r="106" spans="1:4" s="7" customFormat="1" ht="18" hidden="1" customHeight="1">
      <c r="A106" s="1061"/>
      <c r="B106" s="1085"/>
      <c r="C106" s="16" t="s">
        <v>168</v>
      </c>
      <c r="D106" s="1078">
        <v>0</v>
      </c>
    </row>
    <row r="107" spans="1:4" s="698" customFormat="1" ht="18" hidden="1" customHeight="1">
      <c r="A107" s="1060">
        <v>24</v>
      </c>
      <c r="B107" s="1084"/>
      <c r="C107" s="684" t="s">
        <v>36</v>
      </c>
      <c r="D107" s="1071"/>
    </row>
    <row r="108" spans="1:4" s="7" customFormat="1" ht="18" hidden="1" customHeight="1">
      <c r="A108" s="1063"/>
      <c r="B108" s="1086"/>
      <c r="C108" s="16" t="s">
        <v>654</v>
      </c>
      <c r="D108" s="1080">
        <v>0</v>
      </c>
    </row>
    <row r="109" spans="1:4" s="7" customFormat="1" ht="18" hidden="1" customHeight="1">
      <c r="A109" s="1064">
        <v>25</v>
      </c>
      <c r="B109" s="1087"/>
      <c r="C109" s="684" t="s">
        <v>37</v>
      </c>
      <c r="D109" s="1071">
        <f>SUM(D110:D112)</f>
        <v>0</v>
      </c>
    </row>
    <row r="110" spans="1:4" s="7" customFormat="1" ht="18" hidden="1" customHeight="1">
      <c r="A110" s="1063"/>
      <c r="B110" s="1086"/>
      <c r="C110" s="16" t="s">
        <v>162</v>
      </c>
      <c r="D110" s="1080">
        <v>0</v>
      </c>
    </row>
    <row r="111" spans="1:4" s="698" customFormat="1" ht="16.5" hidden="1" customHeight="1">
      <c r="A111" s="1063"/>
      <c r="B111" s="1086"/>
      <c r="C111" s="16" t="s">
        <v>163</v>
      </c>
      <c r="D111" s="1080">
        <v>0</v>
      </c>
    </row>
    <row r="112" spans="1:4" s="7" customFormat="1" ht="18" hidden="1" customHeight="1">
      <c r="A112" s="1061"/>
      <c r="B112" s="1085"/>
      <c r="C112" s="16" t="s">
        <v>164</v>
      </c>
      <c r="D112" s="1080">
        <v>0</v>
      </c>
    </row>
    <row r="113" spans="1:4" s="698" customFormat="1" ht="18" hidden="1" customHeight="1">
      <c r="A113" s="1060">
        <v>26</v>
      </c>
      <c r="B113" s="1084"/>
      <c r="C113" s="684" t="s">
        <v>38</v>
      </c>
      <c r="D113" s="1071"/>
    </row>
    <row r="114" spans="1:4" s="7" customFormat="1" ht="18" hidden="1" customHeight="1">
      <c r="A114" s="1061"/>
      <c r="B114" s="1085"/>
      <c r="C114" s="16" t="s">
        <v>655</v>
      </c>
      <c r="D114" s="1073"/>
    </row>
    <row r="115" spans="1:4" s="7" customFormat="1" ht="18" hidden="1" customHeight="1">
      <c r="A115" s="1060">
        <v>27</v>
      </c>
      <c r="B115" s="1084"/>
      <c r="C115" s="684" t="s">
        <v>39</v>
      </c>
      <c r="D115" s="1071"/>
    </row>
    <row r="116" spans="1:4" s="7" customFormat="1" ht="18" hidden="1" customHeight="1">
      <c r="A116" s="1061"/>
      <c r="B116" s="1085"/>
      <c r="C116" s="16" t="s">
        <v>650</v>
      </c>
      <c r="D116" s="1073"/>
    </row>
    <row r="117" spans="1:4" s="7" customFormat="1" ht="18" hidden="1" customHeight="1">
      <c r="A117" s="1063"/>
      <c r="B117" s="1086"/>
      <c r="C117" s="16" t="s">
        <v>651</v>
      </c>
      <c r="D117" s="1073"/>
    </row>
    <row r="118" spans="1:4" s="7" customFormat="1" ht="18" hidden="1" customHeight="1">
      <c r="A118" s="1063"/>
      <c r="B118" s="1086"/>
      <c r="C118" s="16" t="s">
        <v>652</v>
      </c>
      <c r="D118" s="1073"/>
    </row>
    <row r="119" spans="1:4" s="698" customFormat="1" ht="18" hidden="1" customHeight="1">
      <c r="A119" s="1061"/>
      <c r="B119" s="1085"/>
      <c r="C119" s="16" t="s">
        <v>653</v>
      </c>
      <c r="D119" s="1073"/>
    </row>
    <row r="120" spans="1:4" s="7" customFormat="1" ht="18" hidden="1" customHeight="1">
      <c r="A120" s="1063"/>
      <c r="B120" s="1086"/>
      <c r="C120" s="16" t="s">
        <v>676</v>
      </c>
      <c r="D120" s="1073"/>
    </row>
    <row r="121" spans="1:4" s="7" customFormat="1" ht="18" hidden="1" customHeight="1">
      <c r="A121" s="1064">
        <v>28</v>
      </c>
      <c r="B121" s="1087"/>
      <c r="C121" s="684" t="s">
        <v>40</v>
      </c>
      <c r="D121" s="1071">
        <f>SUM(D122:D129)</f>
        <v>0</v>
      </c>
    </row>
    <row r="122" spans="1:4" s="7" customFormat="1" ht="18" hidden="1" customHeight="1">
      <c r="A122" s="1063"/>
      <c r="B122" s="1086"/>
      <c r="C122" s="16" t="s">
        <v>145</v>
      </c>
      <c r="D122" s="1077">
        <v>0</v>
      </c>
    </row>
    <row r="123" spans="1:4" s="7" customFormat="1" ht="18" hidden="1" customHeight="1">
      <c r="A123" s="1063"/>
      <c r="B123" s="1086"/>
      <c r="C123" s="16" t="s">
        <v>146</v>
      </c>
      <c r="D123" s="1077">
        <v>0</v>
      </c>
    </row>
    <row r="124" spans="1:4" s="7" customFormat="1" ht="18" hidden="1" customHeight="1">
      <c r="A124" s="1063"/>
      <c r="B124" s="1086"/>
      <c r="C124" s="16" t="s">
        <v>147</v>
      </c>
      <c r="D124" s="1077">
        <v>0</v>
      </c>
    </row>
    <row r="125" spans="1:4" s="7" customFormat="1" ht="18" hidden="1" customHeight="1">
      <c r="A125" s="1063"/>
      <c r="B125" s="1086"/>
      <c r="C125" s="16" t="s">
        <v>148</v>
      </c>
      <c r="D125" s="1077">
        <v>0</v>
      </c>
    </row>
    <row r="126" spans="1:4" s="7" customFormat="1" ht="18" hidden="1" customHeight="1">
      <c r="A126" s="1063"/>
      <c r="B126" s="1086"/>
      <c r="C126" s="16" t="s">
        <v>150</v>
      </c>
      <c r="D126" s="1077">
        <v>0</v>
      </c>
    </row>
    <row r="127" spans="1:4" s="7" customFormat="1" ht="18" hidden="1" customHeight="1">
      <c r="A127" s="1063"/>
      <c r="B127" s="1086"/>
      <c r="C127" s="16" t="s">
        <v>149</v>
      </c>
      <c r="D127" s="1077">
        <v>0</v>
      </c>
    </row>
    <row r="128" spans="1:4" s="7" customFormat="1" ht="18" hidden="1" customHeight="1">
      <c r="A128" s="1063"/>
      <c r="B128" s="1086"/>
      <c r="C128" s="16" t="s">
        <v>151</v>
      </c>
      <c r="D128" s="1077">
        <v>0</v>
      </c>
    </row>
    <row r="129" spans="1:4" s="698" customFormat="1" ht="18" hidden="1" customHeight="1">
      <c r="A129" s="1061"/>
      <c r="B129" s="1085"/>
      <c r="C129" s="16" t="s">
        <v>152</v>
      </c>
      <c r="D129" s="1077">
        <v>0</v>
      </c>
    </row>
    <row r="130" spans="1:4" s="7" customFormat="1" ht="18" hidden="1" customHeight="1">
      <c r="A130" s="1061"/>
      <c r="B130" s="1085"/>
      <c r="C130" s="1062" t="s">
        <v>153</v>
      </c>
      <c r="D130" s="1072"/>
    </row>
    <row r="131" spans="1:4" s="7" customFormat="1" ht="18" hidden="1" customHeight="1">
      <c r="A131" s="1064">
        <v>29</v>
      </c>
      <c r="B131" s="1087"/>
      <c r="C131" s="684" t="s">
        <v>41</v>
      </c>
      <c r="D131" s="1071">
        <f>SUM(D133:D141)</f>
        <v>0</v>
      </c>
    </row>
    <row r="132" spans="1:4" s="7" customFormat="1" ht="18" hidden="1" customHeight="1">
      <c r="A132" s="1063"/>
      <c r="B132" s="1086"/>
      <c r="C132" s="16" t="s">
        <v>175</v>
      </c>
      <c r="D132" s="1073"/>
    </row>
    <row r="133" spans="1:4" s="7" customFormat="1" ht="18" hidden="1" customHeight="1">
      <c r="A133" s="1063"/>
      <c r="B133" s="1086"/>
      <c r="C133" s="16" t="s">
        <v>153</v>
      </c>
      <c r="D133" s="1078">
        <v>0</v>
      </c>
    </row>
    <row r="134" spans="1:4" s="7" customFormat="1" ht="18" hidden="1" customHeight="1">
      <c r="A134" s="1063"/>
      <c r="B134" s="1086"/>
      <c r="C134" s="16" t="s">
        <v>154</v>
      </c>
      <c r="D134" s="1078">
        <v>0</v>
      </c>
    </row>
    <row r="135" spans="1:4" s="7" customFormat="1" ht="18" hidden="1" customHeight="1">
      <c r="A135" s="1063"/>
      <c r="B135" s="1086"/>
      <c r="C135" s="16" t="s">
        <v>155</v>
      </c>
      <c r="D135" s="1078">
        <v>0</v>
      </c>
    </row>
    <row r="136" spans="1:4" s="46" customFormat="1" ht="18" hidden="1" customHeight="1">
      <c r="A136" s="1063"/>
      <c r="B136" s="1086"/>
      <c r="C136" s="16" t="s">
        <v>156</v>
      </c>
      <c r="D136" s="1078">
        <v>0</v>
      </c>
    </row>
    <row r="137" spans="1:4" s="7" customFormat="1" ht="18" hidden="1" customHeight="1">
      <c r="A137" s="1063"/>
      <c r="B137" s="1086"/>
      <c r="C137" s="16" t="s">
        <v>157</v>
      </c>
      <c r="D137" s="1078">
        <v>0</v>
      </c>
    </row>
    <row r="138" spans="1:4" s="7" customFormat="1" ht="18" hidden="1" customHeight="1">
      <c r="A138" s="1063"/>
      <c r="B138" s="1086"/>
      <c r="C138" s="16" t="s">
        <v>158</v>
      </c>
      <c r="D138" s="1078">
        <v>0</v>
      </c>
    </row>
    <row r="139" spans="1:4" s="7" customFormat="1" ht="18" hidden="1" customHeight="1">
      <c r="A139" s="1063"/>
      <c r="B139" s="1086"/>
      <c r="C139" s="1062" t="s">
        <v>128</v>
      </c>
      <c r="D139" s="1079">
        <v>0</v>
      </c>
    </row>
    <row r="140" spans="1:4" s="698" customFormat="1" ht="18" hidden="1" customHeight="1">
      <c r="A140" s="1063"/>
      <c r="B140" s="1086"/>
      <c r="C140" s="16" t="s">
        <v>129</v>
      </c>
      <c r="D140" s="1078">
        <v>0</v>
      </c>
    </row>
    <row r="141" spans="1:4" s="7" customFormat="1" ht="18" hidden="1" customHeight="1">
      <c r="A141" s="1061"/>
      <c r="B141" s="1085"/>
      <c r="C141" s="16" t="s">
        <v>159</v>
      </c>
      <c r="D141" s="1078">
        <v>0</v>
      </c>
    </row>
    <row r="142" spans="1:4" s="7" customFormat="1" ht="18" hidden="1" customHeight="1">
      <c r="A142" s="1064">
        <v>30</v>
      </c>
      <c r="B142" s="1087"/>
      <c r="C142" s="684" t="s">
        <v>42</v>
      </c>
      <c r="D142" s="1071">
        <f>SUM(D143:D145)</f>
        <v>0</v>
      </c>
    </row>
    <row r="143" spans="1:4" s="7" customFormat="1" ht="18" hidden="1" customHeight="1">
      <c r="A143" s="1063"/>
      <c r="B143" s="1086"/>
      <c r="C143" s="16" t="s">
        <v>169</v>
      </c>
      <c r="D143" s="1078">
        <v>0</v>
      </c>
    </row>
    <row r="144" spans="1:4" s="698" customFormat="1" ht="18" hidden="1" customHeight="1">
      <c r="A144" s="1063"/>
      <c r="B144" s="1086"/>
      <c r="C144" s="16" t="s">
        <v>170</v>
      </c>
      <c r="D144" s="1078">
        <v>0</v>
      </c>
    </row>
    <row r="145" spans="1:5" s="7" customFormat="1" ht="18" hidden="1" customHeight="1">
      <c r="A145" s="1061"/>
      <c r="B145" s="1085"/>
      <c r="C145" s="16" t="s">
        <v>171</v>
      </c>
      <c r="D145" s="1078">
        <v>0</v>
      </c>
    </row>
    <row r="146" spans="1:5" s="698" customFormat="1" ht="18" hidden="1" customHeight="1">
      <c r="A146" s="1060">
        <v>31</v>
      </c>
      <c r="B146" s="1084"/>
      <c r="C146" s="684" t="s">
        <v>43</v>
      </c>
      <c r="D146" s="1071"/>
    </row>
    <row r="147" spans="1:5" s="7" customFormat="1" ht="18" hidden="1" customHeight="1">
      <c r="A147" s="1061"/>
      <c r="B147" s="1085"/>
      <c r="C147" s="1062" t="s">
        <v>366</v>
      </c>
      <c r="D147" s="1072"/>
    </row>
    <row r="148" spans="1:5" s="7" customFormat="1" ht="18" hidden="1" customHeight="1">
      <c r="A148" s="1064">
        <v>32</v>
      </c>
      <c r="B148" s="1087"/>
      <c r="C148" s="684" t="s">
        <v>44</v>
      </c>
      <c r="D148" s="1071"/>
    </row>
    <row r="149" spans="1:5" s="7" customFormat="1" ht="18" hidden="1" customHeight="1">
      <c r="A149" s="1063"/>
      <c r="B149" s="1086"/>
      <c r="C149" s="16" t="s">
        <v>176</v>
      </c>
      <c r="D149" s="1073"/>
    </row>
    <row r="150" spans="1:5" s="7" customFormat="1" ht="18" hidden="1" customHeight="1">
      <c r="A150" s="1063"/>
      <c r="B150" s="1086"/>
      <c r="C150" s="16" t="s">
        <v>130</v>
      </c>
      <c r="D150" s="1073"/>
    </row>
    <row r="151" spans="1:5" s="7" customFormat="1" ht="18" hidden="1" customHeight="1">
      <c r="A151" s="1061"/>
      <c r="B151" s="1085"/>
      <c r="C151" s="16" t="s">
        <v>131</v>
      </c>
      <c r="D151" s="1073"/>
    </row>
    <row r="152" spans="1:5" s="257" customFormat="1" ht="18" hidden="1" customHeight="1">
      <c r="A152" s="1061"/>
      <c r="B152" s="1085"/>
      <c r="C152" s="16" t="s">
        <v>132</v>
      </c>
      <c r="D152" s="1073"/>
      <c r="E152" s="256" t="e">
        <f>#REF!+#REF!+#REF!+#REF!+#REF!+#REF!+#REF!+#REF!+#REF!+#REF!+#REF!+#REF!+#REF!+#REF!+#REF!+#REF!+#REF!+#REF!+#REF!+#REF!+#REF!+#REF!+#REF!+#REF!+#REF!+#REF!+#REF!+#REF!+#REF!+#REF!+#REF!+#REF!+#REF!</f>
        <v>#REF!</v>
      </c>
    </row>
    <row r="153" spans="1:5" hidden="1">
      <c r="A153" s="1070">
        <v>33</v>
      </c>
      <c r="B153" s="1091"/>
      <c r="C153" s="16" t="s">
        <v>45</v>
      </c>
      <c r="D153" s="1073"/>
    </row>
    <row r="154" spans="1:5" s="635" customFormat="1" ht="15.75">
      <c r="A154" s="1663"/>
      <c r="B154" s="1765"/>
      <c r="C154" s="1664"/>
      <c r="D154" s="295">
        <f>D38+D65+D95+D102+D109+D121+D131+D142</f>
        <v>0</v>
      </c>
    </row>
    <row r="156" spans="1:5" ht="15.75">
      <c r="A156" s="636"/>
      <c r="B156" s="1092"/>
      <c r="C156" s="636"/>
      <c r="D156" s="642">
        <f>1258737748000+492267680000</f>
        <v>1751005428000</v>
      </c>
    </row>
    <row r="162" spans="3:3">
      <c r="C162" s="49">
        <f>436592904000+107921900000</f>
        <v>544514804000</v>
      </c>
    </row>
  </sheetData>
  <mergeCells count="6">
    <mergeCell ref="A154:C154"/>
    <mergeCell ref="A1:D1"/>
    <mergeCell ref="A2:D2"/>
    <mergeCell ref="D96:D101"/>
    <mergeCell ref="D48:D56"/>
    <mergeCell ref="D58:D59"/>
  </mergeCells>
  <printOptions horizontalCentered="1"/>
  <pageMargins left="0.19685039370078741" right="0.19685039370078741" top="0.19685039370078741" bottom="0.19685039370078741" header="0.31496062992125984" footer="0.31496062992125984"/>
  <pageSetup paperSize="122" scale="85" orientation="portrait" r:id="rId1"/>
</worksheet>
</file>

<file path=xl/worksheets/sheet16.xml><?xml version="1.0" encoding="utf-8"?>
<worksheet xmlns="http://schemas.openxmlformats.org/spreadsheetml/2006/main" xmlns:r="http://schemas.openxmlformats.org/officeDocument/2006/relationships">
  <sheetPr>
    <tabColor theme="8" tint="-0.249977111117893"/>
  </sheetPr>
  <dimension ref="A1:H90"/>
  <sheetViews>
    <sheetView view="pageBreakPreview" topLeftCell="A58" zoomScale="70" zoomScaleSheetLayoutView="70" workbookViewId="0">
      <selection activeCell="B55" sqref="B55:D55"/>
    </sheetView>
  </sheetViews>
  <sheetFormatPr defaultRowHeight="12.75"/>
  <cols>
    <col min="1" max="1" width="5.5703125" style="532" customWidth="1"/>
    <col min="2" max="2" width="5.42578125" style="532" customWidth="1"/>
    <col min="3" max="3" width="7.140625" style="532" customWidth="1"/>
    <col min="4" max="4" width="49.28515625" style="532" customWidth="1"/>
    <col min="5" max="5" width="32.28515625" style="532" customWidth="1"/>
    <col min="6" max="6" width="27.42578125" style="532" customWidth="1"/>
    <col min="7" max="7" width="15.28515625" style="532" customWidth="1"/>
    <col min="8" max="8" width="22.85546875" style="532" customWidth="1"/>
    <col min="9" max="190" width="9.140625" style="532"/>
    <col min="191" max="191" width="5.5703125" style="532" customWidth="1"/>
    <col min="192" max="192" width="5.42578125" style="532" customWidth="1"/>
    <col min="193" max="193" width="6.7109375" style="532" customWidth="1"/>
    <col min="194" max="194" width="49.28515625" style="532" customWidth="1"/>
    <col min="195" max="195" width="32.28515625" style="532" customWidth="1"/>
    <col min="196" max="196" width="28.140625" style="532" customWidth="1"/>
    <col min="197" max="197" width="15.28515625" style="532" customWidth="1"/>
    <col min="198" max="446" width="9.140625" style="532"/>
    <col min="447" max="447" width="5.5703125" style="532" customWidth="1"/>
    <col min="448" max="448" width="5.42578125" style="532" customWidth="1"/>
    <col min="449" max="449" width="6.7109375" style="532" customWidth="1"/>
    <col min="450" max="450" width="49.28515625" style="532" customWidth="1"/>
    <col min="451" max="451" width="32.28515625" style="532" customWidth="1"/>
    <col min="452" max="452" width="28.140625" style="532" customWidth="1"/>
    <col min="453" max="453" width="15.28515625" style="532" customWidth="1"/>
    <col min="454" max="702" width="9.140625" style="532"/>
    <col min="703" max="703" width="5.5703125" style="532" customWidth="1"/>
    <col min="704" max="704" width="5.42578125" style="532" customWidth="1"/>
    <col min="705" max="705" width="6.7109375" style="532" customWidth="1"/>
    <col min="706" max="706" width="49.28515625" style="532" customWidth="1"/>
    <col min="707" max="707" width="32.28515625" style="532" customWidth="1"/>
    <col min="708" max="708" width="28.140625" style="532" customWidth="1"/>
    <col min="709" max="709" width="15.28515625" style="532" customWidth="1"/>
    <col min="710" max="958" width="9.140625" style="532"/>
    <col min="959" max="959" width="5.5703125" style="532" customWidth="1"/>
    <col min="960" max="960" width="5.42578125" style="532" customWidth="1"/>
    <col min="961" max="961" width="6.7109375" style="532" customWidth="1"/>
    <col min="962" max="962" width="49.28515625" style="532" customWidth="1"/>
    <col min="963" max="963" width="32.28515625" style="532" customWidth="1"/>
    <col min="964" max="964" width="28.140625" style="532" customWidth="1"/>
    <col min="965" max="965" width="15.28515625" style="532" customWidth="1"/>
    <col min="966" max="1214" width="9.140625" style="532"/>
    <col min="1215" max="1215" width="5.5703125" style="532" customWidth="1"/>
    <col min="1216" max="1216" width="5.42578125" style="532" customWidth="1"/>
    <col min="1217" max="1217" width="6.7109375" style="532" customWidth="1"/>
    <col min="1218" max="1218" width="49.28515625" style="532" customWidth="1"/>
    <col min="1219" max="1219" width="32.28515625" style="532" customWidth="1"/>
    <col min="1220" max="1220" width="28.140625" style="532" customWidth="1"/>
    <col min="1221" max="1221" width="15.28515625" style="532" customWidth="1"/>
    <col min="1222" max="1470" width="9.140625" style="532"/>
    <col min="1471" max="1471" width="5.5703125" style="532" customWidth="1"/>
    <col min="1472" max="1472" width="5.42578125" style="532" customWidth="1"/>
    <col min="1473" max="1473" width="6.7109375" style="532" customWidth="1"/>
    <col min="1474" max="1474" width="49.28515625" style="532" customWidth="1"/>
    <col min="1475" max="1475" width="32.28515625" style="532" customWidth="1"/>
    <col min="1476" max="1476" width="28.140625" style="532" customWidth="1"/>
    <col min="1477" max="1477" width="15.28515625" style="532" customWidth="1"/>
    <col min="1478" max="1726" width="9.140625" style="532"/>
    <col min="1727" max="1727" width="5.5703125" style="532" customWidth="1"/>
    <col min="1728" max="1728" width="5.42578125" style="532" customWidth="1"/>
    <col min="1729" max="1729" width="6.7109375" style="532" customWidth="1"/>
    <col min="1730" max="1730" width="49.28515625" style="532" customWidth="1"/>
    <col min="1731" max="1731" width="32.28515625" style="532" customWidth="1"/>
    <col min="1732" max="1732" width="28.140625" style="532" customWidth="1"/>
    <col min="1733" max="1733" width="15.28515625" style="532" customWidth="1"/>
    <col min="1734" max="1982" width="9.140625" style="532"/>
    <col min="1983" max="1983" width="5.5703125" style="532" customWidth="1"/>
    <col min="1984" max="1984" width="5.42578125" style="532" customWidth="1"/>
    <col min="1985" max="1985" width="6.7109375" style="532" customWidth="1"/>
    <col min="1986" max="1986" width="49.28515625" style="532" customWidth="1"/>
    <col min="1987" max="1987" width="32.28515625" style="532" customWidth="1"/>
    <col min="1988" max="1988" width="28.140625" style="532" customWidth="1"/>
    <col min="1989" max="1989" width="15.28515625" style="532" customWidth="1"/>
    <col min="1990" max="2238" width="9.140625" style="532"/>
    <col min="2239" max="2239" width="5.5703125" style="532" customWidth="1"/>
    <col min="2240" max="2240" width="5.42578125" style="532" customWidth="1"/>
    <col min="2241" max="2241" width="6.7109375" style="532" customWidth="1"/>
    <col min="2242" max="2242" width="49.28515625" style="532" customWidth="1"/>
    <col min="2243" max="2243" width="32.28515625" style="532" customWidth="1"/>
    <col min="2244" max="2244" width="28.140625" style="532" customWidth="1"/>
    <col min="2245" max="2245" width="15.28515625" style="532" customWidth="1"/>
    <col min="2246" max="2494" width="9.140625" style="532"/>
    <col min="2495" max="2495" width="5.5703125" style="532" customWidth="1"/>
    <col min="2496" max="2496" width="5.42578125" style="532" customWidth="1"/>
    <col min="2497" max="2497" width="6.7109375" style="532" customWidth="1"/>
    <col min="2498" max="2498" width="49.28515625" style="532" customWidth="1"/>
    <col min="2499" max="2499" width="32.28515625" style="532" customWidth="1"/>
    <col min="2500" max="2500" width="28.140625" style="532" customWidth="1"/>
    <col min="2501" max="2501" width="15.28515625" style="532" customWidth="1"/>
    <col min="2502" max="2750" width="9.140625" style="532"/>
    <col min="2751" max="2751" width="5.5703125" style="532" customWidth="1"/>
    <col min="2752" max="2752" width="5.42578125" style="532" customWidth="1"/>
    <col min="2753" max="2753" width="6.7109375" style="532" customWidth="1"/>
    <col min="2754" max="2754" width="49.28515625" style="532" customWidth="1"/>
    <col min="2755" max="2755" width="32.28515625" style="532" customWidth="1"/>
    <col min="2756" max="2756" width="28.140625" style="532" customWidth="1"/>
    <col min="2757" max="2757" width="15.28515625" style="532" customWidth="1"/>
    <col min="2758" max="3006" width="9.140625" style="532"/>
    <col min="3007" max="3007" width="5.5703125" style="532" customWidth="1"/>
    <col min="3008" max="3008" width="5.42578125" style="532" customWidth="1"/>
    <col min="3009" max="3009" width="6.7109375" style="532" customWidth="1"/>
    <col min="3010" max="3010" width="49.28515625" style="532" customWidth="1"/>
    <col min="3011" max="3011" width="32.28515625" style="532" customWidth="1"/>
    <col min="3012" max="3012" width="28.140625" style="532" customWidth="1"/>
    <col min="3013" max="3013" width="15.28515625" style="532" customWidth="1"/>
    <col min="3014" max="3262" width="9.140625" style="532"/>
    <col min="3263" max="3263" width="5.5703125" style="532" customWidth="1"/>
    <col min="3264" max="3264" width="5.42578125" style="532" customWidth="1"/>
    <col min="3265" max="3265" width="6.7109375" style="532" customWidth="1"/>
    <col min="3266" max="3266" width="49.28515625" style="532" customWidth="1"/>
    <col min="3267" max="3267" width="32.28515625" style="532" customWidth="1"/>
    <col min="3268" max="3268" width="28.140625" style="532" customWidth="1"/>
    <col min="3269" max="3269" width="15.28515625" style="532" customWidth="1"/>
    <col min="3270" max="3518" width="9.140625" style="532"/>
    <col min="3519" max="3519" width="5.5703125" style="532" customWidth="1"/>
    <col min="3520" max="3520" width="5.42578125" style="532" customWidth="1"/>
    <col min="3521" max="3521" width="6.7109375" style="532" customWidth="1"/>
    <col min="3522" max="3522" width="49.28515625" style="532" customWidth="1"/>
    <col min="3523" max="3523" width="32.28515625" style="532" customWidth="1"/>
    <col min="3524" max="3524" width="28.140625" style="532" customWidth="1"/>
    <col min="3525" max="3525" width="15.28515625" style="532" customWidth="1"/>
    <col min="3526" max="3774" width="9.140625" style="532"/>
    <col min="3775" max="3775" width="5.5703125" style="532" customWidth="1"/>
    <col min="3776" max="3776" width="5.42578125" style="532" customWidth="1"/>
    <col min="3777" max="3777" width="6.7109375" style="532" customWidth="1"/>
    <col min="3778" max="3778" width="49.28515625" style="532" customWidth="1"/>
    <col min="3779" max="3779" width="32.28515625" style="532" customWidth="1"/>
    <col min="3780" max="3780" width="28.140625" style="532" customWidth="1"/>
    <col min="3781" max="3781" width="15.28515625" style="532" customWidth="1"/>
    <col min="3782" max="4030" width="9.140625" style="532"/>
    <col min="4031" max="4031" width="5.5703125" style="532" customWidth="1"/>
    <col min="4032" max="4032" width="5.42578125" style="532" customWidth="1"/>
    <col min="4033" max="4033" width="6.7109375" style="532" customWidth="1"/>
    <col min="4034" max="4034" width="49.28515625" style="532" customWidth="1"/>
    <col min="4035" max="4035" width="32.28515625" style="532" customWidth="1"/>
    <col min="4036" max="4036" width="28.140625" style="532" customWidth="1"/>
    <col min="4037" max="4037" width="15.28515625" style="532" customWidth="1"/>
    <col min="4038" max="4286" width="9.140625" style="532"/>
    <col min="4287" max="4287" width="5.5703125" style="532" customWidth="1"/>
    <col min="4288" max="4288" width="5.42578125" style="532" customWidth="1"/>
    <col min="4289" max="4289" width="6.7109375" style="532" customWidth="1"/>
    <col min="4290" max="4290" width="49.28515625" style="532" customWidth="1"/>
    <col min="4291" max="4291" width="32.28515625" style="532" customWidth="1"/>
    <col min="4292" max="4292" width="28.140625" style="532" customWidth="1"/>
    <col min="4293" max="4293" width="15.28515625" style="532" customWidth="1"/>
    <col min="4294" max="4542" width="9.140625" style="532"/>
    <col min="4543" max="4543" width="5.5703125" style="532" customWidth="1"/>
    <col min="4544" max="4544" width="5.42578125" style="532" customWidth="1"/>
    <col min="4545" max="4545" width="6.7109375" style="532" customWidth="1"/>
    <col min="4546" max="4546" width="49.28515625" style="532" customWidth="1"/>
    <col min="4547" max="4547" width="32.28515625" style="532" customWidth="1"/>
    <col min="4548" max="4548" width="28.140625" style="532" customWidth="1"/>
    <col min="4549" max="4549" width="15.28515625" style="532" customWidth="1"/>
    <col min="4550" max="4798" width="9.140625" style="532"/>
    <col min="4799" max="4799" width="5.5703125" style="532" customWidth="1"/>
    <col min="4800" max="4800" width="5.42578125" style="532" customWidth="1"/>
    <col min="4801" max="4801" width="6.7109375" style="532" customWidth="1"/>
    <col min="4802" max="4802" width="49.28515625" style="532" customWidth="1"/>
    <col min="4803" max="4803" width="32.28515625" style="532" customWidth="1"/>
    <col min="4804" max="4804" width="28.140625" style="532" customWidth="1"/>
    <col min="4805" max="4805" width="15.28515625" style="532" customWidth="1"/>
    <col min="4806" max="5054" width="9.140625" style="532"/>
    <col min="5055" max="5055" width="5.5703125" style="532" customWidth="1"/>
    <col min="5056" max="5056" width="5.42578125" style="532" customWidth="1"/>
    <col min="5057" max="5057" width="6.7109375" style="532" customWidth="1"/>
    <col min="5058" max="5058" width="49.28515625" style="532" customWidth="1"/>
    <col min="5059" max="5059" width="32.28515625" style="532" customWidth="1"/>
    <col min="5060" max="5060" width="28.140625" style="532" customWidth="1"/>
    <col min="5061" max="5061" width="15.28515625" style="532" customWidth="1"/>
    <col min="5062" max="5310" width="9.140625" style="532"/>
    <col min="5311" max="5311" width="5.5703125" style="532" customWidth="1"/>
    <col min="5312" max="5312" width="5.42578125" style="532" customWidth="1"/>
    <col min="5313" max="5313" width="6.7109375" style="532" customWidth="1"/>
    <col min="5314" max="5314" width="49.28515625" style="532" customWidth="1"/>
    <col min="5315" max="5315" width="32.28515625" style="532" customWidth="1"/>
    <col min="5316" max="5316" width="28.140625" style="532" customWidth="1"/>
    <col min="5317" max="5317" width="15.28515625" style="532" customWidth="1"/>
    <col min="5318" max="5566" width="9.140625" style="532"/>
    <col min="5567" max="5567" width="5.5703125" style="532" customWidth="1"/>
    <col min="5568" max="5568" width="5.42578125" style="532" customWidth="1"/>
    <col min="5569" max="5569" width="6.7109375" style="532" customWidth="1"/>
    <col min="5570" max="5570" width="49.28515625" style="532" customWidth="1"/>
    <col min="5571" max="5571" width="32.28515625" style="532" customWidth="1"/>
    <col min="5572" max="5572" width="28.140625" style="532" customWidth="1"/>
    <col min="5573" max="5573" width="15.28515625" style="532" customWidth="1"/>
    <col min="5574" max="5822" width="9.140625" style="532"/>
    <col min="5823" max="5823" width="5.5703125" style="532" customWidth="1"/>
    <col min="5824" max="5824" width="5.42578125" style="532" customWidth="1"/>
    <col min="5825" max="5825" width="6.7109375" style="532" customWidth="1"/>
    <col min="5826" max="5826" width="49.28515625" style="532" customWidth="1"/>
    <col min="5827" max="5827" width="32.28515625" style="532" customWidth="1"/>
    <col min="5828" max="5828" width="28.140625" style="532" customWidth="1"/>
    <col min="5829" max="5829" width="15.28515625" style="532" customWidth="1"/>
    <col min="5830" max="6078" width="9.140625" style="532"/>
    <col min="6079" max="6079" width="5.5703125" style="532" customWidth="1"/>
    <col min="6080" max="6080" width="5.42578125" style="532" customWidth="1"/>
    <col min="6081" max="6081" width="6.7109375" style="532" customWidth="1"/>
    <col min="6082" max="6082" width="49.28515625" style="532" customWidth="1"/>
    <col min="6083" max="6083" width="32.28515625" style="532" customWidth="1"/>
    <col min="6084" max="6084" width="28.140625" style="532" customWidth="1"/>
    <col min="6085" max="6085" width="15.28515625" style="532" customWidth="1"/>
    <col min="6086" max="6334" width="9.140625" style="532"/>
    <col min="6335" max="6335" width="5.5703125" style="532" customWidth="1"/>
    <col min="6336" max="6336" width="5.42578125" style="532" customWidth="1"/>
    <col min="6337" max="6337" width="6.7109375" style="532" customWidth="1"/>
    <col min="6338" max="6338" width="49.28515625" style="532" customWidth="1"/>
    <col min="6339" max="6339" width="32.28515625" style="532" customWidth="1"/>
    <col min="6340" max="6340" width="28.140625" style="532" customWidth="1"/>
    <col min="6341" max="6341" width="15.28515625" style="532" customWidth="1"/>
    <col min="6342" max="6590" width="9.140625" style="532"/>
    <col min="6591" max="6591" width="5.5703125" style="532" customWidth="1"/>
    <col min="6592" max="6592" width="5.42578125" style="532" customWidth="1"/>
    <col min="6593" max="6593" width="6.7109375" style="532" customWidth="1"/>
    <col min="6594" max="6594" width="49.28515625" style="532" customWidth="1"/>
    <col min="6595" max="6595" width="32.28515625" style="532" customWidth="1"/>
    <col min="6596" max="6596" width="28.140625" style="532" customWidth="1"/>
    <col min="6597" max="6597" width="15.28515625" style="532" customWidth="1"/>
    <col min="6598" max="6846" width="9.140625" style="532"/>
    <col min="6847" max="6847" width="5.5703125" style="532" customWidth="1"/>
    <col min="6848" max="6848" width="5.42578125" style="532" customWidth="1"/>
    <col min="6849" max="6849" width="6.7109375" style="532" customWidth="1"/>
    <col min="6850" max="6850" width="49.28515625" style="532" customWidth="1"/>
    <col min="6851" max="6851" width="32.28515625" style="532" customWidth="1"/>
    <col min="6852" max="6852" width="28.140625" style="532" customWidth="1"/>
    <col min="6853" max="6853" width="15.28515625" style="532" customWidth="1"/>
    <col min="6854" max="7102" width="9.140625" style="532"/>
    <col min="7103" max="7103" width="5.5703125" style="532" customWidth="1"/>
    <col min="7104" max="7104" width="5.42578125" style="532" customWidth="1"/>
    <col min="7105" max="7105" width="6.7109375" style="532" customWidth="1"/>
    <col min="7106" max="7106" width="49.28515625" style="532" customWidth="1"/>
    <col min="7107" max="7107" width="32.28515625" style="532" customWidth="1"/>
    <col min="7108" max="7108" width="28.140625" style="532" customWidth="1"/>
    <col min="7109" max="7109" width="15.28515625" style="532" customWidth="1"/>
    <col min="7110" max="7358" width="9.140625" style="532"/>
    <col min="7359" max="7359" width="5.5703125" style="532" customWidth="1"/>
    <col min="7360" max="7360" width="5.42578125" style="532" customWidth="1"/>
    <col min="7361" max="7361" width="6.7109375" style="532" customWidth="1"/>
    <col min="7362" max="7362" width="49.28515625" style="532" customWidth="1"/>
    <col min="7363" max="7363" width="32.28515625" style="532" customWidth="1"/>
    <col min="7364" max="7364" width="28.140625" style="532" customWidth="1"/>
    <col min="7365" max="7365" width="15.28515625" style="532" customWidth="1"/>
    <col min="7366" max="7614" width="9.140625" style="532"/>
    <col min="7615" max="7615" width="5.5703125" style="532" customWidth="1"/>
    <col min="7616" max="7616" width="5.42578125" style="532" customWidth="1"/>
    <col min="7617" max="7617" width="6.7109375" style="532" customWidth="1"/>
    <col min="7618" max="7618" width="49.28515625" style="532" customWidth="1"/>
    <col min="7619" max="7619" width="32.28515625" style="532" customWidth="1"/>
    <col min="7620" max="7620" width="28.140625" style="532" customWidth="1"/>
    <col min="7621" max="7621" width="15.28515625" style="532" customWidth="1"/>
    <col min="7622" max="7870" width="9.140625" style="532"/>
    <col min="7871" max="7871" width="5.5703125" style="532" customWidth="1"/>
    <col min="7872" max="7872" width="5.42578125" style="532" customWidth="1"/>
    <col min="7873" max="7873" width="6.7109375" style="532" customWidth="1"/>
    <col min="7874" max="7874" width="49.28515625" style="532" customWidth="1"/>
    <col min="7875" max="7875" width="32.28515625" style="532" customWidth="1"/>
    <col min="7876" max="7876" width="28.140625" style="532" customWidth="1"/>
    <col min="7877" max="7877" width="15.28515625" style="532" customWidth="1"/>
    <col min="7878" max="8126" width="9.140625" style="532"/>
    <col min="8127" max="8127" width="5.5703125" style="532" customWidth="1"/>
    <col min="8128" max="8128" width="5.42578125" style="532" customWidth="1"/>
    <col min="8129" max="8129" width="6.7109375" style="532" customWidth="1"/>
    <col min="8130" max="8130" width="49.28515625" style="532" customWidth="1"/>
    <col min="8131" max="8131" width="32.28515625" style="532" customWidth="1"/>
    <col min="8132" max="8132" width="28.140625" style="532" customWidth="1"/>
    <col min="8133" max="8133" width="15.28515625" style="532" customWidth="1"/>
    <col min="8134" max="8382" width="9.140625" style="532"/>
    <col min="8383" max="8383" width="5.5703125" style="532" customWidth="1"/>
    <col min="8384" max="8384" width="5.42578125" style="532" customWidth="1"/>
    <col min="8385" max="8385" width="6.7109375" style="532" customWidth="1"/>
    <col min="8386" max="8386" width="49.28515625" style="532" customWidth="1"/>
    <col min="8387" max="8387" width="32.28515625" style="532" customWidth="1"/>
    <col min="8388" max="8388" width="28.140625" style="532" customWidth="1"/>
    <col min="8389" max="8389" width="15.28515625" style="532" customWidth="1"/>
    <col min="8390" max="8638" width="9.140625" style="532"/>
    <col min="8639" max="8639" width="5.5703125" style="532" customWidth="1"/>
    <col min="8640" max="8640" width="5.42578125" style="532" customWidth="1"/>
    <col min="8641" max="8641" width="6.7109375" style="532" customWidth="1"/>
    <col min="8642" max="8642" width="49.28515625" style="532" customWidth="1"/>
    <col min="8643" max="8643" width="32.28515625" style="532" customWidth="1"/>
    <col min="8644" max="8644" width="28.140625" style="532" customWidth="1"/>
    <col min="8645" max="8645" width="15.28515625" style="532" customWidth="1"/>
    <col min="8646" max="8894" width="9.140625" style="532"/>
    <col min="8895" max="8895" width="5.5703125" style="532" customWidth="1"/>
    <col min="8896" max="8896" width="5.42578125" style="532" customWidth="1"/>
    <col min="8897" max="8897" width="6.7109375" style="532" customWidth="1"/>
    <col min="8898" max="8898" width="49.28515625" style="532" customWidth="1"/>
    <col min="8899" max="8899" width="32.28515625" style="532" customWidth="1"/>
    <col min="8900" max="8900" width="28.140625" style="532" customWidth="1"/>
    <col min="8901" max="8901" width="15.28515625" style="532" customWidth="1"/>
    <col min="8902" max="9150" width="9.140625" style="532"/>
    <col min="9151" max="9151" width="5.5703125" style="532" customWidth="1"/>
    <col min="9152" max="9152" width="5.42578125" style="532" customWidth="1"/>
    <col min="9153" max="9153" width="6.7109375" style="532" customWidth="1"/>
    <col min="9154" max="9154" width="49.28515625" style="532" customWidth="1"/>
    <col min="9155" max="9155" width="32.28515625" style="532" customWidth="1"/>
    <col min="9156" max="9156" width="28.140625" style="532" customWidth="1"/>
    <col min="9157" max="9157" width="15.28515625" style="532" customWidth="1"/>
    <col min="9158" max="9406" width="9.140625" style="532"/>
    <col min="9407" max="9407" width="5.5703125" style="532" customWidth="1"/>
    <col min="9408" max="9408" width="5.42578125" style="532" customWidth="1"/>
    <col min="9409" max="9409" width="6.7109375" style="532" customWidth="1"/>
    <col min="9410" max="9410" width="49.28515625" style="532" customWidth="1"/>
    <col min="9411" max="9411" width="32.28515625" style="532" customWidth="1"/>
    <col min="9412" max="9412" width="28.140625" style="532" customWidth="1"/>
    <col min="9413" max="9413" width="15.28515625" style="532" customWidth="1"/>
    <col min="9414" max="9662" width="9.140625" style="532"/>
    <col min="9663" max="9663" width="5.5703125" style="532" customWidth="1"/>
    <col min="9664" max="9664" width="5.42578125" style="532" customWidth="1"/>
    <col min="9665" max="9665" width="6.7109375" style="532" customWidth="1"/>
    <col min="9666" max="9666" width="49.28515625" style="532" customWidth="1"/>
    <col min="9667" max="9667" width="32.28515625" style="532" customWidth="1"/>
    <col min="9668" max="9668" width="28.140625" style="532" customWidth="1"/>
    <col min="9669" max="9669" width="15.28515625" style="532" customWidth="1"/>
    <col min="9670" max="9918" width="9.140625" style="532"/>
    <col min="9919" max="9919" width="5.5703125" style="532" customWidth="1"/>
    <col min="9920" max="9920" width="5.42578125" style="532" customWidth="1"/>
    <col min="9921" max="9921" width="6.7109375" style="532" customWidth="1"/>
    <col min="9922" max="9922" width="49.28515625" style="532" customWidth="1"/>
    <col min="9923" max="9923" width="32.28515625" style="532" customWidth="1"/>
    <col min="9924" max="9924" width="28.140625" style="532" customWidth="1"/>
    <col min="9925" max="9925" width="15.28515625" style="532" customWidth="1"/>
    <col min="9926" max="10174" width="9.140625" style="532"/>
    <col min="10175" max="10175" width="5.5703125" style="532" customWidth="1"/>
    <col min="10176" max="10176" width="5.42578125" style="532" customWidth="1"/>
    <col min="10177" max="10177" width="6.7109375" style="532" customWidth="1"/>
    <col min="10178" max="10178" width="49.28515625" style="532" customWidth="1"/>
    <col min="10179" max="10179" width="32.28515625" style="532" customWidth="1"/>
    <col min="10180" max="10180" width="28.140625" style="532" customWidth="1"/>
    <col min="10181" max="10181" width="15.28515625" style="532" customWidth="1"/>
    <col min="10182" max="10430" width="9.140625" style="532"/>
    <col min="10431" max="10431" width="5.5703125" style="532" customWidth="1"/>
    <col min="10432" max="10432" width="5.42578125" style="532" customWidth="1"/>
    <col min="10433" max="10433" width="6.7109375" style="532" customWidth="1"/>
    <col min="10434" max="10434" width="49.28515625" style="532" customWidth="1"/>
    <col min="10435" max="10435" width="32.28515625" style="532" customWidth="1"/>
    <col min="10436" max="10436" width="28.140625" style="532" customWidth="1"/>
    <col min="10437" max="10437" width="15.28515625" style="532" customWidth="1"/>
    <col min="10438" max="10686" width="9.140625" style="532"/>
    <col min="10687" max="10687" width="5.5703125" style="532" customWidth="1"/>
    <col min="10688" max="10688" width="5.42578125" style="532" customWidth="1"/>
    <col min="10689" max="10689" width="6.7109375" style="532" customWidth="1"/>
    <col min="10690" max="10690" width="49.28515625" style="532" customWidth="1"/>
    <col min="10691" max="10691" width="32.28515625" style="532" customWidth="1"/>
    <col min="10692" max="10692" width="28.140625" style="532" customWidth="1"/>
    <col min="10693" max="10693" width="15.28515625" style="532" customWidth="1"/>
    <col min="10694" max="10942" width="9.140625" style="532"/>
    <col min="10943" max="10943" width="5.5703125" style="532" customWidth="1"/>
    <col min="10944" max="10944" width="5.42578125" style="532" customWidth="1"/>
    <col min="10945" max="10945" width="6.7109375" style="532" customWidth="1"/>
    <col min="10946" max="10946" width="49.28515625" style="532" customWidth="1"/>
    <col min="10947" max="10947" width="32.28515625" style="532" customWidth="1"/>
    <col min="10948" max="10948" width="28.140625" style="532" customWidth="1"/>
    <col min="10949" max="10949" width="15.28515625" style="532" customWidth="1"/>
    <col min="10950" max="11198" width="9.140625" style="532"/>
    <col min="11199" max="11199" width="5.5703125" style="532" customWidth="1"/>
    <col min="11200" max="11200" width="5.42578125" style="532" customWidth="1"/>
    <col min="11201" max="11201" width="6.7109375" style="532" customWidth="1"/>
    <col min="11202" max="11202" width="49.28515625" style="532" customWidth="1"/>
    <col min="11203" max="11203" width="32.28515625" style="532" customWidth="1"/>
    <col min="11204" max="11204" width="28.140625" style="532" customWidth="1"/>
    <col min="11205" max="11205" width="15.28515625" style="532" customWidth="1"/>
    <col min="11206" max="11454" width="9.140625" style="532"/>
    <col min="11455" max="11455" width="5.5703125" style="532" customWidth="1"/>
    <col min="11456" max="11456" width="5.42578125" style="532" customWidth="1"/>
    <col min="11457" max="11457" width="6.7109375" style="532" customWidth="1"/>
    <col min="11458" max="11458" width="49.28515625" style="532" customWidth="1"/>
    <col min="11459" max="11459" width="32.28515625" style="532" customWidth="1"/>
    <col min="11460" max="11460" width="28.140625" style="532" customWidth="1"/>
    <col min="11461" max="11461" width="15.28515625" style="532" customWidth="1"/>
    <col min="11462" max="16384" width="9.140625" style="532"/>
  </cols>
  <sheetData>
    <row r="1" spans="1:8" ht="15">
      <c r="E1" s="533"/>
    </row>
    <row r="2" spans="1:8" ht="19.5">
      <c r="A2" s="1780" t="s">
        <v>532</v>
      </c>
      <c r="B2" s="1780"/>
      <c r="C2" s="1780"/>
      <c r="D2" s="1780"/>
      <c r="E2" s="1780"/>
      <c r="F2" s="1780"/>
      <c r="G2" s="1780"/>
    </row>
    <row r="3" spans="1:8" ht="19.5">
      <c r="A3" s="1780" t="s">
        <v>533</v>
      </c>
      <c r="B3" s="1780"/>
      <c r="C3" s="1780"/>
      <c r="D3" s="1780"/>
      <c r="E3" s="1780"/>
      <c r="F3" s="1780"/>
      <c r="G3" s="1780"/>
    </row>
    <row r="4" spans="1:8" ht="19.5">
      <c r="A4" s="1780" t="s">
        <v>625</v>
      </c>
      <c r="B4" s="1780"/>
      <c r="C4" s="1780"/>
      <c r="D4" s="1780"/>
      <c r="E4" s="1780"/>
      <c r="F4" s="1780"/>
      <c r="G4" s="1780"/>
    </row>
    <row r="5" spans="1:8" ht="22.5">
      <c r="A5" s="534"/>
      <c r="B5" s="534"/>
      <c r="C5" s="534"/>
      <c r="D5" s="534"/>
      <c r="E5" s="534"/>
      <c r="F5" s="534"/>
    </row>
    <row r="6" spans="1:8" ht="13.5" thickBot="1">
      <c r="A6" s="535"/>
      <c r="B6" s="535"/>
      <c r="C6" s="535"/>
      <c r="D6" s="535"/>
      <c r="E6" s="535"/>
      <c r="F6" s="535"/>
    </row>
    <row r="7" spans="1:8" ht="39.75" thickBot="1">
      <c r="A7" s="655" t="s">
        <v>1</v>
      </c>
      <c r="B7" s="1779" t="s">
        <v>534</v>
      </c>
      <c r="C7" s="1779"/>
      <c r="D7" s="1779"/>
      <c r="E7" s="656" t="s">
        <v>535</v>
      </c>
      <c r="F7" s="656" t="s">
        <v>377</v>
      </c>
      <c r="G7" s="536" t="s">
        <v>536</v>
      </c>
    </row>
    <row r="8" spans="1:8" s="538" customFormat="1" ht="34.5" customHeight="1">
      <c r="A8" s="657" t="s">
        <v>537</v>
      </c>
      <c r="B8" s="1776" t="str">
        <f>'Rekap Panjang Per Prog Per Prov'!C7</f>
        <v xml:space="preserve">PROGRAM PENATAAN ADMINISTRASI KEPENDUDUKAN </v>
      </c>
      <c r="C8" s="1776"/>
      <c r="D8" s="1776"/>
      <c r="E8" s="537">
        <f>SUM(E9)</f>
        <v>10000000000</v>
      </c>
      <c r="F8" s="583" t="str">
        <f>'Rekap Panjang Per Prog Per Prov'!C11</f>
        <v>DITJEN DUKCAPIL</v>
      </c>
      <c r="G8" s="669"/>
      <c r="H8" s="677">
        <f>E8+E11+E14+E17+E20+E23+E37</f>
        <v>360302904000</v>
      </c>
    </row>
    <row r="9" spans="1:8" s="541" customFormat="1" ht="50.25" customHeight="1">
      <c r="A9" s="658"/>
      <c r="B9" s="539" t="s">
        <v>538</v>
      </c>
      <c r="C9" s="1777" t="str">
        <f>'Rekap Panjang Per Prog Per Prov'!C8</f>
        <v>Kegiatan Dukungan Manajemen dan Dukungan Teknis Lainnya Ditjen Kependudukan dan Pencatatan Sipil</v>
      </c>
      <c r="D9" s="1777"/>
      <c r="E9" s="540">
        <f>SUM(E10)</f>
        <v>10000000000</v>
      </c>
      <c r="F9" s="584"/>
      <c r="G9" s="670"/>
      <c r="H9" s="963" t="s">
        <v>684</v>
      </c>
    </row>
    <row r="10" spans="1:8" s="541" customFormat="1" ht="37.5" customHeight="1">
      <c r="A10" s="659"/>
      <c r="B10" s="542"/>
      <c r="C10" s="542" t="s">
        <v>539</v>
      </c>
      <c r="D10" s="543" t="str">
        <f>'Rekap Panjang Per Prog Per Prov'!C10</f>
        <v xml:space="preserve">Fasilitasi Koordinasi Penyelenggaraan Kependudukan dan Pencatatan Sipil </v>
      </c>
      <c r="E10" s="544">
        <f>'Rekap Panjang Per Prog Per Prov'!C173</f>
        <v>10000000000</v>
      </c>
      <c r="F10" s="585"/>
      <c r="G10" s="548" t="s">
        <v>540</v>
      </c>
    </row>
    <row r="11" spans="1:8" s="538" customFormat="1" ht="33" customHeight="1">
      <c r="A11" s="657" t="s">
        <v>541</v>
      </c>
      <c r="B11" s="1776" t="str">
        <f>'Rekap Panjang Per Prog Per Prov'!D7</f>
        <v xml:space="preserve">PROGRAM PENGAWASAN DAN PENINGKATAN AKUNTABILITAS APARATUR KEMENTERIAN DALAM NEGERI </v>
      </c>
      <c r="C11" s="1776"/>
      <c r="D11" s="1776"/>
      <c r="E11" s="545">
        <f>SUM(E12)</f>
        <v>8000000000</v>
      </c>
      <c r="F11" s="583" t="str">
        <f>'Rekap Panjang Per Prog Per Prov'!D11</f>
        <v>ITJEN</v>
      </c>
      <c r="G11" s="671"/>
    </row>
    <row r="12" spans="1:8" s="541" customFormat="1" ht="33" customHeight="1">
      <c r="A12" s="660"/>
      <c r="B12" s="633" t="s">
        <v>542</v>
      </c>
      <c r="C12" s="1777" t="str">
        <f>'Rekap Panjang Per Prog Per Prov'!D8</f>
        <v xml:space="preserve">Kegiatan Dukungan Manajemen dan Dukungan Teknis Lainnya  Inspektorat Jenderal </v>
      </c>
      <c r="D12" s="1777"/>
      <c r="E12" s="547">
        <f>SUM(E13)</f>
        <v>8000000000</v>
      </c>
      <c r="F12" s="584"/>
      <c r="G12" s="672"/>
    </row>
    <row r="13" spans="1:8" s="550" customFormat="1" ht="37.5" customHeight="1">
      <c r="A13" s="661"/>
      <c r="B13" s="543"/>
      <c r="C13" s="543" t="s">
        <v>543</v>
      </c>
      <c r="D13" s="543" t="str">
        <f>'Rekap Panjang Per Prog Per Prov'!D10</f>
        <v xml:space="preserve">Koordinasi Pembinaan dan Pengawasan Penyelenggaraan Pemerintahan Daerah </v>
      </c>
      <c r="E13" s="544">
        <f>'Rekap Panjang Per Prog Per Prov'!D173</f>
        <v>8000000000</v>
      </c>
      <c r="F13" s="586"/>
      <c r="G13" s="673" t="s">
        <v>615</v>
      </c>
    </row>
    <row r="14" spans="1:8" s="538" customFormat="1" ht="33" customHeight="1">
      <c r="A14" s="657" t="s">
        <v>547</v>
      </c>
      <c r="B14" s="1776" t="str">
        <f>'Rekap Panjang Per Prog Per Prov'!E7</f>
        <v xml:space="preserve">PROGRAM PEMBINAAN KESATUAN BANGSA DAN POLITIK </v>
      </c>
      <c r="C14" s="1776"/>
      <c r="D14" s="1776"/>
      <c r="E14" s="545">
        <f>SUM(E15)</f>
        <v>42700000000</v>
      </c>
      <c r="F14" s="583" t="str">
        <f>'Rekap Panjang Per Prog Per Prov'!E11</f>
        <v>DITJEN KESBANGPOL</v>
      </c>
      <c r="G14" s="671"/>
    </row>
    <row r="15" spans="1:8" s="541" customFormat="1" ht="17.25">
      <c r="A15" s="660"/>
      <c r="B15" s="633" t="s">
        <v>548</v>
      </c>
      <c r="C15" s="1777" t="str">
        <f>'Rekap Panjang Per Prog Per Prov'!E8</f>
        <v>Kegiatan Fasilitasi Kewaspadaan Nasional</v>
      </c>
      <c r="D15" s="1777"/>
      <c r="E15" s="547">
        <f>SUM(E16)</f>
        <v>42700000000</v>
      </c>
      <c r="F15" s="584"/>
      <c r="G15" s="672"/>
    </row>
    <row r="16" spans="1:8" s="550" customFormat="1" ht="54.75" customHeight="1">
      <c r="A16" s="661"/>
      <c r="B16" s="543"/>
      <c r="C16" s="543" t="s">
        <v>549</v>
      </c>
      <c r="D16" s="543" t="str">
        <f>'Rekap Panjang Per Prog Per Prov'!E10</f>
        <v xml:space="preserve">Penguatan dan Pemberdayaan Forum Kewaspadaan Dini Masyarakat (FKDM) </v>
      </c>
      <c r="E16" s="544">
        <f>'Rekap Panjang Per Prog Per Prov'!E173</f>
        <v>42700000000</v>
      </c>
      <c r="F16" s="586"/>
      <c r="G16" s="674" t="s">
        <v>544</v>
      </c>
    </row>
    <row r="17" spans="1:7" s="538" customFormat="1" ht="33" customHeight="1">
      <c r="A17" s="657" t="s">
        <v>550</v>
      </c>
      <c r="B17" s="1776" t="str">
        <f>'Rekap Panjang Per Prog Per Prov'!F7</f>
        <v xml:space="preserve">PROGRAM PENDIDIKAN DAN PELATIHAN APARATUR KEMENTERIAN DALAM NEGERI </v>
      </c>
      <c r="C17" s="1776"/>
      <c r="D17" s="1776"/>
      <c r="E17" s="545">
        <f>SUM(E18)</f>
        <v>6500000000</v>
      </c>
      <c r="F17" s="583" t="str">
        <f>'Rekap Panjang Per Prog Per Prov'!F11</f>
        <v>BADAN DIKLAT</v>
      </c>
      <c r="G17" s="671"/>
    </row>
    <row r="18" spans="1:7" s="541" customFormat="1" ht="38.25" customHeight="1">
      <c r="A18" s="660"/>
      <c r="B18" s="633" t="s">
        <v>551</v>
      </c>
      <c r="C18" s="1777" t="str">
        <f>'Rekap Panjang Per Prog Per Prov'!F8</f>
        <v xml:space="preserve">Kegiatan Dukungan Manajemen Dan Pelayanan Teknis Lainnya Badan Pendidikan Dan Pelatihan </v>
      </c>
      <c r="D18" s="1777"/>
      <c r="E18" s="547">
        <f>SUM(E19)</f>
        <v>6500000000</v>
      </c>
      <c r="F18" s="584"/>
      <c r="G18" s="672"/>
    </row>
    <row r="19" spans="1:7" s="550" customFormat="1" ht="38.25" customHeight="1">
      <c r="A19" s="661"/>
      <c r="B19" s="543"/>
      <c r="C19" s="543" t="s">
        <v>552</v>
      </c>
      <c r="D19" s="543" t="str">
        <f>'Rekap Panjang Per Prog Per Prov'!F10</f>
        <v>Koordinasi Pembinaan Program Kediklatan</v>
      </c>
      <c r="E19" s="544">
        <f>'Rekap Panjang Per Prog Per Prov'!F173</f>
        <v>6500000000</v>
      </c>
      <c r="F19" s="586"/>
      <c r="G19" s="674" t="s">
        <v>616</v>
      </c>
    </row>
    <row r="20" spans="1:7" s="538" customFormat="1" ht="33" customHeight="1">
      <c r="A20" s="657" t="s">
        <v>553</v>
      </c>
      <c r="B20" s="1776" t="str">
        <f>'Rekap Panjang Per Prog Per Prov'!G7</f>
        <v xml:space="preserve">PROGRAM PENGELOLAAN DESENTRALISASI DAN OTONOMI DAERAH </v>
      </c>
      <c r="C20" s="1776"/>
      <c r="D20" s="1776"/>
      <c r="E20" s="545">
        <f>SUM(E21)</f>
        <v>23100000000</v>
      </c>
      <c r="F20" s="583" t="str">
        <f>'Rekap Panjang Per Prog Per Prov'!G11</f>
        <v>DITJEN OTDA</v>
      </c>
      <c r="G20" s="671"/>
    </row>
    <row r="21" spans="1:7" s="541" customFormat="1" ht="34.5" customHeight="1">
      <c r="A21" s="660"/>
      <c r="B21" s="633" t="s">
        <v>554</v>
      </c>
      <c r="C21" s="1777" t="str">
        <f>'Rekap Panjang Per Prog Per Prov'!G8</f>
        <v>Kegiatan Penataan Urusan Pemerintahan Daerah Lingkup I</v>
      </c>
      <c r="D21" s="1777"/>
      <c r="E21" s="547">
        <f>SUM(E22)</f>
        <v>23100000000</v>
      </c>
      <c r="F21" s="584"/>
      <c r="G21" s="672"/>
    </row>
    <row r="22" spans="1:7" s="550" customFormat="1" ht="34.5">
      <c r="A22" s="661"/>
      <c r="B22" s="543"/>
      <c r="C22" s="543" t="s">
        <v>555</v>
      </c>
      <c r="D22" s="543" t="str">
        <f>'Rekap Panjang Per Prog Per Prov'!G10</f>
        <v xml:space="preserve">Fasilitasi Percepatan Penerapan Standar Pelayanan Minimal (SPM) di Daerah </v>
      </c>
      <c r="E22" s="544">
        <f>'Rekap Panjang Per Prog Per Prov'!G173</f>
        <v>23100000000</v>
      </c>
      <c r="F22" s="586"/>
      <c r="G22" s="674" t="s">
        <v>544</v>
      </c>
    </row>
    <row r="23" spans="1:7" s="538" customFormat="1" ht="17.25">
      <c r="A23" s="657" t="s">
        <v>556</v>
      </c>
      <c r="B23" s="1776" t="str">
        <f>'Rekap Panjang Per Prog Per Prov'!J7</f>
        <v xml:space="preserve">PROGRAM BINA PEMBANGUNAN DAERAH </v>
      </c>
      <c r="C23" s="1776"/>
      <c r="D23" s="1776"/>
      <c r="E23" s="545">
        <f>E24+E27+E31+E33+E35</f>
        <v>85472404000</v>
      </c>
      <c r="F23" s="587" t="str">
        <f>'Rekap Panjang Per Prog Per Prov'!J11</f>
        <v>DITJEN BINA BANGDA</v>
      </c>
      <c r="G23" s="546"/>
    </row>
    <row r="24" spans="1:7" s="541" customFormat="1" ht="35.25" customHeight="1">
      <c r="A24" s="660"/>
      <c r="B24" s="633" t="s">
        <v>566</v>
      </c>
      <c r="C24" s="1777" t="str">
        <f>'Rekap Panjang Per Prog Per Prov'!J8</f>
        <v>Kegiatan Dukungan Manajemen dan Pelaksanaan Tugas Teknis Lainnya Ditjen Bina Bangda</v>
      </c>
      <c r="D24" s="1777"/>
      <c r="E24" s="547">
        <f>SUM(E25:E26)</f>
        <v>35500000000</v>
      </c>
      <c r="F24" s="584"/>
      <c r="G24" s="548"/>
    </row>
    <row r="25" spans="1:7" s="550" customFormat="1" ht="34.5">
      <c r="A25" s="662"/>
      <c r="B25" s="543"/>
      <c r="C25" s="543" t="s">
        <v>567</v>
      </c>
      <c r="D25" s="543" t="str">
        <f>'Rekap Panjang Per Prog Per Prov'!J10</f>
        <v>Penyusunan, Pengkajian dan Pengembangan Data dan Informasi SIPD di Daerah</v>
      </c>
      <c r="E25" s="544">
        <f>'Rekap Panjang Per Prog Per Prov'!J173</f>
        <v>15000000000</v>
      </c>
      <c r="F25" s="588"/>
      <c r="G25" s="549" t="s">
        <v>668</v>
      </c>
    </row>
    <row r="26" spans="1:7" s="550" customFormat="1" ht="69">
      <c r="A26" s="662"/>
      <c r="B26" s="543"/>
      <c r="C26" s="543" t="s">
        <v>569</v>
      </c>
      <c r="D26" s="543" t="str">
        <f>'Rekap Panjang Per Prog Per Prov'!K10</f>
        <v xml:space="preserve">Penguatan Peran Provinsi dalam Pengendalian, Pelaporan dan Evaluasi Pemanfaatan Program Dana Alokasi Khusus (DAK) </v>
      </c>
      <c r="E26" s="544">
        <f>'Rekap Panjang Per Prog Per Prov'!K173</f>
        <v>20500000000</v>
      </c>
      <c r="F26" s="588"/>
      <c r="G26" s="549" t="s">
        <v>540</v>
      </c>
    </row>
    <row r="27" spans="1:7" s="541" customFormat="1" ht="35.25" customHeight="1">
      <c r="A27" s="663"/>
      <c r="B27" s="542" t="s">
        <v>568</v>
      </c>
      <c r="C27" s="1778" t="str">
        <f>'Rekap Panjang Per Prog Per Prov'!L8</f>
        <v>Kegiatan Fasilitasi Penataan Ruang Daerah dan Lingkungan Hidup di Daerah</v>
      </c>
      <c r="D27" s="1777"/>
      <c r="E27" s="547">
        <f>SUM(E28:E30)</f>
        <v>12290000000</v>
      </c>
      <c r="F27" s="584"/>
      <c r="G27" s="548"/>
    </row>
    <row r="28" spans="1:7" s="550" customFormat="1" ht="69">
      <c r="A28" s="662"/>
      <c r="B28" s="543"/>
      <c r="C28" s="543" t="s">
        <v>570</v>
      </c>
      <c r="D28" s="581" t="str">
        <f>'Rekap Panjang Per Prog Per Prov'!L10</f>
        <v xml:space="preserve">Koordinasi , Fasilitasi dan Evaluasi terhadap Implementasi Kegiatan Penanganan Lahan Kritis dan Sumber Daya Air Berbasis Masyarakat (PLKSDA-BM) </v>
      </c>
      <c r="E28" s="544">
        <f>'Rekap Panjang Per Prog Per Prov'!L173</f>
        <v>5000000000</v>
      </c>
      <c r="F28" s="588"/>
      <c r="G28" s="549" t="s">
        <v>624</v>
      </c>
    </row>
    <row r="29" spans="1:7" s="550" customFormat="1" ht="34.5">
      <c r="A29" s="662"/>
      <c r="B29" s="543"/>
      <c r="C29" s="543" t="s">
        <v>578</v>
      </c>
      <c r="D29" s="581" t="str">
        <f>'Rekap Panjang Per Prog Per Prov'!M10</f>
        <v>Dekonsentrasi Dalam Rangka Penguatan Kelembagaan Penataan Ruang</v>
      </c>
      <c r="E29" s="544">
        <f>'Rekap Panjang Per Prog Per Prov'!M173</f>
        <v>2500000000</v>
      </c>
      <c r="F29" s="588"/>
      <c r="G29" s="549" t="s">
        <v>546</v>
      </c>
    </row>
    <row r="30" spans="1:7" s="550" customFormat="1" ht="34.5">
      <c r="A30" s="662"/>
      <c r="B30" s="543"/>
      <c r="C30" s="543" t="s">
        <v>579</v>
      </c>
      <c r="D30" s="581" t="str">
        <f>'Rekap Panjang Per Prog Per Prov'!N10</f>
        <v xml:space="preserve">Fasilitasi Pengelolaan dan Pengembangan Kawasan Ekowisata Berbasis Masyarakat </v>
      </c>
      <c r="E30" s="544">
        <f>'Rekap Panjang Per Prog Per Prov'!N173</f>
        <v>4790000000</v>
      </c>
      <c r="F30" s="588"/>
      <c r="G30" s="549" t="s">
        <v>669</v>
      </c>
    </row>
    <row r="31" spans="1:7" s="558" customFormat="1" ht="36" customHeight="1">
      <c r="A31" s="664"/>
      <c r="B31" s="555" t="s">
        <v>574</v>
      </c>
      <c r="C31" s="1774" t="str">
        <f>'Rekap Panjang Per Prog Per Prov'!O8</f>
        <v>Kegiatan Fasilitasi Peningkatan Pertumbuhan Ekonomi Daerah</v>
      </c>
      <c r="D31" s="1774"/>
      <c r="E31" s="556">
        <f>SUM(E32)</f>
        <v>17000000000</v>
      </c>
      <c r="F31" s="589"/>
      <c r="G31" s="557"/>
    </row>
    <row r="32" spans="1:7" s="554" customFormat="1" ht="33.75" customHeight="1">
      <c r="A32" s="650"/>
      <c r="B32" s="551"/>
      <c r="C32" s="551" t="s">
        <v>571</v>
      </c>
      <c r="D32" s="551" t="str">
        <f>'Rekap Panjang Per Prog Per Prov'!O10</f>
        <v xml:space="preserve">Dukungan Operasional  Penyelenggaraan PTSP  </v>
      </c>
      <c r="E32" s="552">
        <f>'Rekap Panjang Per Prog Per Prov'!O173</f>
        <v>17000000000</v>
      </c>
      <c r="F32" s="590"/>
      <c r="G32" s="553" t="s">
        <v>540</v>
      </c>
    </row>
    <row r="33" spans="1:7" s="558" customFormat="1" ht="37.5" customHeight="1">
      <c r="A33" s="664"/>
      <c r="B33" s="555" t="s">
        <v>575</v>
      </c>
      <c r="C33" s="1774" t="str">
        <f>'Rekap Panjang Per Prog Per Prov'!P8</f>
        <v>Kegiatan Fasilitasi  Perencanaan Pembangunan Daerah</v>
      </c>
      <c r="D33" s="1774"/>
      <c r="E33" s="556">
        <f>SUM(E34:E34)</f>
        <v>13682404000</v>
      </c>
      <c r="F33" s="589"/>
      <c r="G33" s="557"/>
    </row>
    <row r="34" spans="1:7" s="554" customFormat="1" ht="52.5" customHeight="1">
      <c r="A34" s="650"/>
      <c r="B34" s="551"/>
      <c r="C34" s="551" t="s">
        <v>572</v>
      </c>
      <c r="D34" s="559" t="str">
        <f>'Rekap Panjang Per Prog Per Prov'!P10</f>
        <v>Pengendalian dan Evaluasi Rencana Pembangunan Tahunan Kabupaten/Kota TA. 2013</v>
      </c>
      <c r="E34" s="552">
        <f>'Rekap Panjang Per Prog Per Prov'!P173</f>
        <v>13682404000</v>
      </c>
      <c r="F34" s="590"/>
      <c r="G34" s="553" t="s">
        <v>624</v>
      </c>
    </row>
    <row r="35" spans="1:7" s="558" customFormat="1" ht="21" customHeight="1">
      <c r="A35" s="664"/>
      <c r="B35" s="560" t="s">
        <v>576</v>
      </c>
      <c r="C35" s="1774" t="str">
        <f>'Rekap Panjang Per Prog Per Prov'!Q8</f>
        <v>Kegiatan Fasilitasi Pengembangan Wilayah Terpadu</v>
      </c>
      <c r="D35" s="1774"/>
      <c r="E35" s="556">
        <f>SUM(E36)</f>
        <v>7000000000</v>
      </c>
      <c r="F35" s="589"/>
      <c r="G35" s="557"/>
    </row>
    <row r="36" spans="1:7" s="554" customFormat="1" ht="57.75" customHeight="1">
      <c r="A36" s="651"/>
      <c r="B36" s="551"/>
      <c r="C36" s="551" t="s">
        <v>573</v>
      </c>
      <c r="D36" s="551" t="str">
        <f>'Rekap Panjang Per Prog Per Prov'!Q10</f>
        <v>Penguatan Kelembagaan dalam Pengelolaan dan Pengembangan Wilayah Pesisir, Laut dan Pulau-pulau kecil</v>
      </c>
      <c r="E36" s="552">
        <f>'Rekap Panjang Per Prog Per Prov'!Q173</f>
        <v>7000000000</v>
      </c>
      <c r="F36" s="591"/>
      <c r="G36" s="553" t="s">
        <v>617</v>
      </c>
    </row>
    <row r="37" spans="1:7" s="563" customFormat="1" ht="39" customHeight="1">
      <c r="A37" s="648" t="s">
        <v>577</v>
      </c>
      <c r="B37" s="1775" t="str">
        <f>'Rekap Panjang Per Prog Per Prov'!AH7</f>
        <v xml:space="preserve">PROGRAM PENGUATAN PENYELENGGARAAN PEMERINTAHAN UMUM </v>
      </c>
      <c r="C37" s="1775"/>
      <c r="D37" s="1775"/>
      <c r="E37" s="561">
        <f>E38+E41+E45+E48+E51</f>
        <v>184530500000</v>
      </c>
      <c r="F37" s="582" t="str">
        <f>'Rekap Panjang Per Prog Per Prov'!AH11</f>
        <v>DITJEN PUM</v>
      </c>
      <c r="G37" s="562"/>
    </row>
    <row r="38" spans="1:7" s="558" customFormat="1" ht="35.25" customHeight="1">
      <c r="A38" s="665"/>
      <c r="B38" s="564" t="s">
        <v>923</v>
      </c>
      <c r="C38" s="1774" t="str">
        <f>'Rekap Panjang Per Prog Per Prov'!AH8</f>
        <v>Kegiatan Penyelenggaraan Hubungan Pusat dan Daerah Serta Kerjasama Daerah</v>
      </c>
      <c r="D38" s="1774"/>
      <c r="E38" s="556">
        <f>SUM(E39:E40)</f>
        <v>125530500000</v>
      </c>
      <c r="F38" s="589"/>
      <c r="G38" s="565"/>
    </row>
    <row r="39" spans="1:7" s="554" customFormat="1" ht="34.5">
      <c r="A39" s="650"/>
      <c r="B39" s="551"/>
      <c r="C39" s="551" t="s">
        <v>924</v>
      </c>
      <c r="D39" s="551" t="str">
        <f>'Rekap Panjang Per Prog Per Prov'!AH10</f>
        <v>Pengembangan Kerjasama Daerah</v>
      </c>
      <c r="E39" s="552">
        <f>'Rekap Panjang Per Prog Per Prov'!AH173</f>
        <v>5600000000</v>
      </c>
      <c r="F39" s="590"/>
      <c r="G39" s="566" t="s">
        <v>618</v>
      </c>
    </row>
    <row r="40" spans="1:7" s="554" customFormat="1" ht="34.5" customHeight="1">
      <c r="A40" s="650"/>
      <c r="B40" s="551"/>
      <c r="C40" s="551" t="s">
        <v>925</v>
      </c>
      <c r="D40" s="551" t="str">
        <f>'Rekap Panjang Per Prog Per Prov'!AI10</f>
        <v>Peningkatan Peran Gubernur sebagai Wakil Pemerintah Pusat di Wilayah Provinsi</v>
      </c>
      <c r="E40" s="552">
        <f>'Rekap Panjang Per Prog Per Prov'!AI173</f>
        <v>119930500000</v>
      </c>
      <c r="F40" s="590"/>
      <c r="G40" s="566" t="s">
        <v>544</v>
      </c>
    </row>
    <row r="41" spans="1:7" s="558" customFormat="1" ht="35.25" customHeight="1">
      <c r="A41" s="665"/>
      <c r="B41" s="564" t="s">
        <v>926</v>
      </c>
      <c r="C41" s="1774" t="str">
        <f>'Rekap Panjang Per Prog Per Prov'!AJ8</f>
        <v>Kegiatan Pengembangan dan Penataan Wilayah Administrasi dan Perbatasan</v>
      </c>
      <c r="D41" s="1774"/>
      <c r="E41" s="556">
        <f>SUM(E42:E44)</f>
        <v>19500000000</v>
      </c>
      <c r="F41" s="589"/>
      <c r="G41" s="565"/>
    </row>
    <row r="42" spans="1:7" s="554" customFormat="1" ht="51.75">
      <c r="A42" s="650"/>
      <c r="B42" s="551"/>
      <c r="C42" s="551" t="s">
        <v>927</v>
      </c>
      <c r="D42" s="551" t="str">
        <f>'Rekap Panjang Per Prog Per Prov'!AJ10</f>
        <v>Koordinasi dan Fasilitasi Penegasan Batas Daerah secara Pasti di Lapangan antar Daerah Provinsi, Kab/Kota</v>
      </c>
      <c r="E42" s="552">
        <f>'Rekap Panjang Per Prog Per Prov'!AJ173+'Rekap Panjang Per Prog Per Prov'!AK173</f>
        <v>11000000000</v>
      </c>
      <c r="F42" s="590"/>
      <c r="G42" s="566" t="s">
        <v>540</v>
      </c>
    </row>
    <row r="43" spans="1:7" s="554" customFormat="1" ht="34.5">
      <c r="A43" s="650"/>
      <c r="B43" s="551"/>
      <c r="C43" s="551" t="s">
        <v>928</v>
      </c>
      <c r="D43" s="551" t="str">
        <f>'Rekap Panjang Per Prog Per Prov'!AL10</f>
        <v>Pembakuan dan Pembinaan Nama Rupabumi Unsur Alami</v>
      </c>
      <c r="E43" s="552">
        <f>'Rekap Panjang Per Prog Per Prov'!AL173</f>
        <v>5500000000</v>
      </c>
      <c r="F43" s="590"/>
      <c r="G43" s="566" t="s">
        <v>545</v>
      </c>
    </row>
    <row r="44" spans="1:7" s="554" customFormat="1" ht="72" customHeight="1">
      <c r="A44" s="650"/>
      <c r="B44" s="551"/>
      <c r="C44" s="551" t="s">
        <v>929</v>
      </c>
      <c r="D44" s="551" t="str">
        <f>'Rekap Panjang Per Prog Per Prov'!AM10</f>
        <v>Fasilitasi Penegasan Status Hukum Batas antar Negara, Peningkatan Kapasitas Aparat, dan Peningkatan Kegiatan Sosekbud dengan Negara Tetangga</v>
      </c>
      <c r="E44" s="552">
        <f>'Rekap Panjang Per Prog Per Prov'!AM173</f>
        <v>3000000000</v>
      </c>
      <c r="F44" s="590"/>
      <c r="G44" s="566" t="s">
        <v>619</v>
      </c>
    </row>
    <row r="45" spans="1:7" s="558" customFormat="1" ht="35.25" customHeight="1">
      <c r="A45" s="665"/>
      <c r="B45" s="564" t="s">
        <v>930</v>
      </c>
      <c r="C45" s="1774" t="str">
        <f>'Rekap Panjang Per Prog Per Prov'!AN8</f>
        <v>Kegiatan Pembinaan Ketenteraman, Ketertiban dan Perlindungan Masyarakat</v>
      </c>
      <c r="D45" s="1774"/>
      <c r="E45" s="556">
        <f>SUM(E46:E47)</f>
        <v>13800000000</v>
      </c>
      <c r="F45" s="589"/>
      <c r="G45" s="565"/>
    </row>
    <row r="46" spans="1:7" s="554" customFormat="1" ht="24.75" customHeight="1">
      <c r="A46" s="650"/>
      <c r="B46" s="551"/>
      <c r="C46" s="551" t="s">
        <v>933</v>
      </c>
      <c r="D46" s="551" t="str">
        <f>'Rekap Panjang Per Prog Per Prov'!AN10</f>
        <v>Fasilitasi Pencitraan Satpol PP di Daerah</v>
      </c>
      <c r="E46" s="552">
        <f>'Rekap Panjang Per Prog Per Prov'!AN173</f>
        <v>2800000000</v>
      </c>
      <c r="F46" s="590"/>
      <c r="G46" s="566" t="s">
        <v>669</v>
      </c>
    </row>
    <row r="47" spans="1:7" s="554" customFormat="1" ht="54.75" customHeight="1">
      <c r="A47" s="650"/>
      <c r="B47" s="551"/>
      <c r="C47" s="551" t="s">
        <v>939</v>
      </c>
      <c r="D47" s="551" t="str">
        <f>'Rekap Panjang Per Prog Per Prov'!AO10</f>
        <v xml:space="preserve">Peningkatan Kapasitas SDM Polisi Pamong Praja  dalam Penyelenggaraan Ketertiban Umum dan Ketenteraman Masyarakat </v>
      </c>
      <c r="E47" s="552">
        <f>'Rekap Panjang Per Prog Per Prov'!AO173</f>
        <v>11000000000</v>
      </c>
      <c r="F47" s="590"/>
      <c r="G47" s="566" t="s">
        <v>620</v>
      </c>
    </row>
    <row r="48" spans="1:7" s="558" customFormat="1" ht="35.25" customHeight="1">
      <c r="A48" s="665"/>
      <c r="B48" s="564" t="s">
        <v>931</v>
      </c>
      <c r="C48" s="1774" t="str">
        <f>'Rekap Panjang Per Prog Per Prov'!AP8</f>
        <v>Kegiatan Pembinaan dan Pengembangan Kawasan dan Pertanahan</v>
      </c>
      <c r="D48" s="1774"/>
      <c r="E48" s="556">
        <f>SUM(E49:E50)</f>
        <v>10700000000</v>
      </c>
      <c r="F48" s="589"/>
      <c r="G48" s="565"/>
    </row>
    <row r="49" spans="1:7" s="554" customFormat="1" ht="51.75">
      <c r="A49" s="650"/>
      <c r="B49" s="551"/>
      <c r="C49" s="551" t="s">
        <v>934</v>
      </c>
      <c r="D49" s="551" t="str">
        <f>'Rekap Panjang Per Prog Per Prov'!AP10</f>
        <v xml:space="preserve">Peningkatan Kapasitas Aparat Pemerintah Daerah dalam Pengelolaan Kawasan Sumber Daya Alam </v>
      </c>
      <c r="E49" s="552">
        <f>'Rekap Panjang Per Prog Per Prov'!AP173</f>
        <v>6000000000</v>
      </c>
      <c r="F49" s="590"/>
      <c r="G49" s="566" t="s">
        <v>617</v>
      </c>
    </row>
    <row r="50" spans="1:7" s="554" customFormat="1" ht="51" customHeight="1">
      <c r="A50" s="650"/>
      <c r="B50" s="551"/>
      <c r="C50" s="551" t="s">
        <v>935</v>
      </c>
      <c r="D50" s="551" t="str">
        <f>'Rekap Panjang Per Prog Per Prov'!AQ10</f>
        <v>Fasilitasi Gubernur terhadap Kabupaten/Kota di Bidang Ekonomi, Industri dan Perdagangan Bebas</v>
      </c>
      <c r="E50" s="552">
        <f>'Rekap Panjang Per Prog Per Prov'!AQ173</f>
        <v>4700000000</v>
      </c>
      <c r="F50" s="590"/>
      <c r="G50" s="566" t="s">
        <v>618</v>
      </c>
    </row>
    <row r="51" spans="1:7" s="558" customFormat="1" ht="35.25" customHeight="1">
      <c r="A51" s="665"/>
      <c r="B51" s="564" t="s">
        <v>932</v>
      </c>
      <c r="C51" s="1774" t="str">
        <f>'Rekap Panjang Per Prog Per Prov'!AR8</f>
        <v>Kegiatan Fasilitasi Pencegahan dan Penanggulangan Bencana</v>
      </c>
      <c r="D51" s="1774"/>
      <c r="E51" s="556">
        <f>SUM(E52:E54)</f>
        <v>15000000000</v>
      </c>
      <c r="F51" s="589"/>
      <c r="G51" s="565"/>
    </row>
    <row r="52" spans="1:7" s="554" customFormat="1" ht="105.75" customHeight="1">
      <c r="A52" s="650"/>
      <c r="B52" s="551"/>
      <c r="C52" s="551" t="s">
        <v>936</v>
      </c>
      <c r="D52" s="551" t="str">
        <f>'Rekap Panjang Per Prog Per Prov'!AR10</f>
        <v>Fasilitasi Peningkatan Kapasitas Pemerintahan Kabupaten/Kota dalam Penyelenggaraan Pencegahan dan Penanggulangan Kebakaran untuk Mendukung Pengurangan Resiko Kebakaran</v>
      </c>
      <c r="E52" s="552">
        <f>'Rekap Panjang Per Prog Per Prov'!AR173</f>
        <v>5000000000</v>
      </c>
      <c r="F52" s="590"/>
      <c r="G52" s="566" t="s">
        <v>617</v>
      </c>
    </row>
    <row r="53" spans="1:7" s="554" customFormat="1" ht="105" customHeight="1">
      <c r="A53" s="650"/>
      <c r="B53" s="551"/>
      <c r="C53" s="551" t="s">
        <v>937</v>
      </c>
      <c r="D53" s="551" t="str">
        <f>'Rekap Panjang Per Prog Per Prov'!AS10</f>
        <v>Fasilitasi dan Sosialisasi Pelaksanaan Perpres Nomor 30 Tahun 2011, Pembentukan Kelembagaan Komisi Provinsi Pengendalian Zoonosis dan Komisi Kabupaten/Kota Pengendalian Zoonosis, dan Percepatan Pengendalian Zoonosis</v>
      </c>
      <c r="E53" s="552">
        <f>'Rekap Panjang Per Prog Per Prov'!AS173</f>
        <v>5000000000</v>
      </c>
      <c r="F53" s="590"/>
      <c r="G53" s="566" t="s">
        <v>617</v>
      </c>
    </row>
    <row r="54" spans="1:7" s="554" customFormat="1" ht="42" customHeight="1">
      <c r="A54" s="651"/>
      <c r="B54" s="551"/>
      <c r="C54" s="551" t="s">
        <v>938</v>
      </c>
      <c r="D54" s="551" t="str">
        <f>'Rekap Panjang Per Prog Per Prov'!AT10</f>
        <v>Peningkatan Kapasitas Aparat dalam Pengurangan Resiko Bencana di Daerah</v>
      </c>
      <c r="E54" s="552">
        <f>'Rekap Panjang Per Prog Per Prov'!AT173</f>
        <v>5000000000</v>
      </c>
      <c r="F54" s="591"/>
      <c r="G54" s="566" t="s">
        <v>621</v>
      </c>
    </row>
    <row r="55" spans="1:7" s="563" customFormat="1" ht="39" customHeight="1">
      <c r="A55" s="648" t="s">
        <v>940</v>
      </c>
      <c r="B55" s="1775" t="str">
        <f>'Rekap Panjang Per Prog Per Prov'!U7</f>
        <v xml:space="preserve">PROGRAM PEMBERDAYAAN MASYARAKAT DAN PEMERINTAHAN DESA </v>
      </c>
      <c r="C55" s="1775"/>
      <c r="D55" s="1775"/>
      <c r="E55" s="561">
        <f>E56+E58+E60+E62+E64+E68</f>
        <v>1108500177000</v>
      </c>
      <c r="F55" s="582" t="str">
        <f>'Rekap Panjang Per Prog Per Prov'!U11</f>
        <v>DITJEN PMD</v>
      </c>
      <c r="G55" s="562"/>
    </row>
    <row r="56" spans="1:7" s="558" customFormat="1" ht="35.25" customHeight="1">
      <c r="A56" s="665"/>
      <c r="B56" s="564" t="s">
        <v>941</v>
      </c>
      <c r="C56" s="1774" t="str">
        <f>'Rekap Panjang Per Prog Per Prov'!U8</f>
        <v>Kegiatan Dukungan Manajemen dan Dukungan Teknis Lainnya Ditjen PMD</v>
      </c>
      <c r="D56" s="1774"/>
      <c r="E56" s="556">
        <f>SUM(E57:E57)</f>
        <v>5888200000</v>
      </c>
      <c r="F56" s="589"/>
      <c r="G56" s="565"/>
    </row>
    <row r="57" spans="1:7" s="554" customFormat="1" ht="51.75">
      <c r="A57" s="650"/>
      <c r="B57" s="551"/>
      <c r="C57" s="551" t="s">
        <v>942</v>
      </c>
      <c r="D57" s="551" t="str">
        <f>'Rekap Panjang Per Prog Per Prov'!U10</f>
        <v>Penguatan Program dan Kelembagaan Pemberdayaan Masyarakat dan Pemerintahan Desa</v>
      </c>
      <c r="E57" s="552">
        <f>'Rekap Panjang Per Prog Per Prov'!U173</f>
        <v>5888200000</v>
      </c>
      <c r="F57" s="590"/>
      <c r="G57" s="566" t="s">
        <v>540</v>
      </c>
    </row>
    <row r="58" spans="1:7" s="558" customFormat="1" ht="35.25" customHeight="1">
      <c r="A58" s="665"/>
      <c r="B58" s="564" t="s">
        <v>943</v>
      </c>
      <c r="C58" s="1774" t="str">
        <f>'Rekap Panjang Per Prog Per Prov'!V8</f>
        <v>Kegiatan Peningkatan Kapasitas Penyelenggaraan Pemerintahan Desa dan Kelurahan</v>
      </c>
      <c r="D58" s="1774"/>
      <c r="E58" s="556">
        <f>SUM(E59)</f>
        <v>6142674000</v>
      </c>
      <c r="F58" s="589"/>
      <c r="G58" s="565"/>
    </row>
    <row r="59" spans="1:7" s="554" customFormat="1" ht="34.5">
      <c r="A59" s="650"/>
      <c r="B59" s="551"/>
      <c r="C59" s="551" t="s">
        <v>944</v>
      </c>
      <c r="D59" s="551" t="str">
        <f>'Rekap Panjang Per Prog Per Prov'!V10</f>
        <v>Pelatihan Manajemen Pemerintahan Desa bagi Kepala Desa</v>
      </c>
      <c r="E59" s="552">
        <f>'Rekap Panjang Per Prog Per Prov'!V173</f>
        <v>6142674000</v>
      </c>
      <c r="F59" s="590"/>
      <c r="G59" s="566" t="s">
        <v>952</v>
      </c>
    </row>
    <row r="60" spans="1:7" s="558" customFormat="1" ht="35.25" customHeight="1">
      <c r="A60" s="665"/>
      <c r="B60" s="564" t="s">
        <v>945</v>
      </c>
      <c r="C60" s="1774" t="str">
        <f>'Rekap Panjang Per Prog Per Prov'!W8</f>
        <v>Kegiatan Peningkatan Kapasitas Kelembagaan dan Pelatihan Masyarakat</v>
      </c>
      <c r="D60" s="1774"/>
      <c r="E60" s="556">
        <f>SUM(E61:E61)</f>
        <v>18059691000</v>
      </c>
      <c r="F60" s="589"/>
      <c r="G60" s="565"/>
    </row>
    <row r="61" spans="1:7" s="554" customFormat="1" ht="34.5">
      <c r="A61" s="650"/>
      <c r="B61" s="551"/>
      <c r="C61" s="551" t="s">
        <v>947</v>
      </c>
      <c r="D61" s="551" t="str">
        <f>'Rekap Panjang Per Prog Per Prov'!W10</f>
        <v>Fasilitasi Penyusunan Profil Desa dan Kelurahan</v>
      </c>
      <c r="E61" s="552">
        <f>'Rekap Panjang Per Prog Per Prov'!W173</f>
        <v>18059691000</v>
      </c>
      <c r="F61" s="590"/>
      <c r="G61" s="566" t="s">
        <v>540</v>
      </c>
    </row>
    <row r="62" spans="1:7" s="558" customFormat="1" ht="35.25" customHeight="1">
      <c r="A62" s="665"/>
      <c r="B62" s="564" t="s">
        <v>946</v>
      </c>
      <c r="C62" s="1774" t="str">
        <f>'Rekap Panjang Per Prog Per Prov'!X8</f>
        <v>Kegiatan Peningkatan Kemandirian Masyarakat Perdesaan</v>
      </c>
      <c r="D62" s="1774"/>
      <c r="E62" s="556">
        <f>SUM(E63)</f>
        <v>1018231100000</v>
      </c>
      <c r="F62" s="589"/>
      <c r="G62" s="565"/>
    </row>
    <row r="63" spans="1:7" s="554" customFormat="1" ht="34.5">
      <c r="A63" s="650"/>
      <c r="B63" s="551"/>
      <c r="C63" s="551" t="s">
        <v>947</v>
      </c>
      <c r="D63" s="551" t="str">
        <f>'Rekap Panjang Per Prog Per Prov'!X10</f>
        <v>PNPM-Mandiri Perdesaan</v>
      </c>
      <c r="E63" s="552">
        <f>'Rekap Panjang Per Prog Per Prov'!X173</f>
        <v>1018231100000</v>
      </c>
      <c r="F63" s="590"/>
      <c r="G63" s="566" t="s">
        <v>540</v>
      </c>
    </row>
    <row r="64" spans="1:7" s="558" customFormat="1" ht="35.25" customHeight="1">
      <c r="A64" s="665"/>
      <c r="B64" s="564" t="s">
        <v>948</v>
      </c>
      <c r="C64" s="1774" t="str">
        <f>'Rekap Panjang Per Prog Per Prov'!Y8</f>
        <v>Kegiatan Fasilitasi Pemberdayaan Adat dan Sosial Budaya Masyarakat</v>
      </c>
      <c r="D64" s="1774"/>
      <c r="E64" s="556">
        <f>SUM(E65:E67)</f>
        <v>46579712000</v>
      </c>
      <c r="F64" s="589"/>
      <c r="G64" s="565"/>
    </row>
    <row r="65" spans="1:7" s="554" customFormat="1" ht="34.5">
      <c r="A65" s="650"/>
      <c r="B65" s="551"/>
      <c r="C65" s="551" t="s">
        <v>949</v>
      </c>
      <c r="D65" s="551" t="str">
        <f>'Rekap Panjang Per Prog Per Prov'!Y10</f>
        <v>Fasilitasi Penguatan Kelembagaan Komisi Penanggulangan HIV/AIDS di daerah</v>
      </c>
      <c r="E65" s="552">
        <f>'Rekap Panjang Per Prog Per Prov'!Y173</f>
        <v>2684678000</v>
      </c>
      <c r="F65" s="590"/>
      <c r="G65" s="566" t="s">
        <v>540</v>
      </c>
    </row>
    <row r="66" spans="1:7" s="554" customFormat="1" ht="34.5">
      <c r="A66" s="650"/>
      <c r="B66" s="551"/>
      <c r="C66" s="551" t="s">
        <v>949</v>
      </c>
      <c r="D66" s="551" t="str">
        <f>'Rekap Panjang Per Prog Per Prov'!Z10</f>
        <v xml:space="preserve">Fasilitasi Pembinaan dan Pengendalian PNPM Generasi </v>
      </c>
      <c r="E66" s="552">
        <f>'Rekap Panjang Per Prog Per Prov'!Z173</f>
        <v>41297668000</v>
      </c>
      <c r="F66" s="590"/>
      <c r="G66" s="566" t="s">
        <v>669</v>
      </c>
    </row>
    <row r="67" spans="1:7" s="554" customFormat="1" ht="51.75">
      <c r="A67" s="650"/>
      <c r="B67" s="551"/>
      <c r="C67" s="551" t="s">
        <v>949</v>
      </c>
      <c r="D67" s="551" t="str">
        <f>'Rekap Panjang Per Prog Per Prov'!AA10</f>
        <v xml:space="preserve">Fasilitasi Penguatan Sistem Informasi Posyandu di Daerah melalui Koordinasi dan Pelatihan Ulang </v>
      </c>
      <c r="E67" s="552">
        <f>'Rekap Panjang Per Prog Per Prov'!AA173</f>
        <v>2597366000</v>
      </c>
      <c r="F67" s="590"/>
      <c r="G67" s="566" t="s">
        <v>540</v>
      </c>
    </row>
    <row r="68" spans="1:7" s="558" customFormat="1" ht="35.25" customHeight="1">
      <c r="A68" s="665"/>
      <c r="B68" s="564" t="s">
        <v>950</v>
      </c>
      <c r="C68" s="1774" t="str">
        <f>'Rekap Panjang Per Prog Per Prov'!AB8</f>
        <v>Kegiatan Pengembangan Usaha Ekonomi Masyarakat</v>
      </c>
      <c r="D68" s="1774"/>
      <c r="E68" s="556">
        <f>SUM(E69:E71)</f>
        <v>13598800000</v>
      </c>
      <c r="F68" s="589"/>
      <c r="G68" s="565"/>
    </row>
    <row r="69" spans="1:7" s="554" customFormat="1" ht="34.5">
      <c r="A69" s="650"/>
      <c r="B69" s="551"/>
      <c r="C69" s="551" t="s">
        <v>951</v>
      </c>
      <c r="D69" s="551" t="str">
        <f>'Rekap Panjang Per Prog Per Prov'!AB10</f>
        <v xml:space="preserve">Pelatihan Kapasitas Kelembagaan UED SP/BUMDesa </v>
      </c>
      <c r="E69" s="552">
        <f>'Rekap Panjang Per Prog Per Prov'!AB173</f>
        <v>6698800000</v>
      </c>
      <c r="F69" s="590"/>
      <c r="G69" s="566" t="s">
        <v>618</v>
      </c>
    </row>
    <row r="70" spans="1:7" s="554" customFormat="1" ht="51.75">
      <c r="A70" s="650"/>
      <c r="B70" s="551"/>
      <c r="C70" s="551" t="s">
        <v>951</v>
      </c>
      <c r="D70" s="551" t="str">
        <f>'Rekap Panjang Per Prog Per Prov'!AC10</f>
        <v xml:space="preserve">Penguatan Kelembagaan Tim Koordinasi Penanggulangan Kemiskinan Daerah (TKPKD) </v>
      </c>
      <c r="E70" s="552">
        <f>'Rekap Panjang Per Prog Per Prov'!AC173</f>
        <v>2400000000</v>
      </c>
      <c r="F70" s="590"/>
      <c r="G70" s="566" t="s">
        <v>540</v>
      </c>
    </row>
    <row r="71" spans="1:7" s="554" customFormat="1" ht="35.25" thickBot="1">
      <c r="A71" s="650"/>
      <c r="B71" s="551"/>
      <c r="C71" s="551" t="s">
        <v>951</v>
      </c>
      <c r="D71" s="551" t="str">
        <f>'Rekap Panjang Per Prog Per Prov'!AD10</f>
        <v>Fasilitasi Penguatan Kelembagaan Pasar Desa</v>
      </c>
      <c r="E71" s="552">
        <f>'Rekap Panjang Per Prog Per Prov'!AD173</f>
        <v>4500000000</v>
      </c>
      <c r="F71" s="590"/>
      <c r="G71" s="566" t="s">
        <v>953</v>
      </c>
    </row>
    <row r="72" spans="1:7" s="568" customFormat="1" ht="26.25" customHeight="1" thickBot="1">
      <c r="A72" s="666"/>
      <c r="B72" s="1773" t="s">
        <v>557</v>
      </c>
      <c r="C72" s="1773"/>
      <c r="D72" s="1773"/>
      <c r="E72" s="667">
        <f>E8+E11+E14+E17+E20+E23+E37+E55</f>
        <v>1468803081000</v>
      </c>
      <c r="F72" s="668"/>
      <c r="G72" s="567"/>
    </row>
    <row r="74" spans="1:7" ht="17.25" customHeight="1">
      <c r="E74" s="1772" t="s">
        <v>558</v>
      </c>
      <c r="F74" s="1772"/>
      <c r="G74" s="1772"/>
    </row>
    <row r="75" spans="1:7" ht="17.25" customHeight="1">
      <c r="E75" s="1772" t="s">
        <v>559</v>
      </c>
      <c r="F75" s="1772"/>
      <c r="G75" s="1772"/>
    </row>
    <row r="76" spans="1:7" ht="17.25" customHeight="1">
      <c r="E76" s="1772" t="s">
        <v>560</v>
      </c>
      <c r="F76" s="1772"/>
      <c r="G76" s="1772"/>
    </row>
    <row r="77" spans="1:7" ht="19.5">
      <c r="E77" s="569"/>
      <c r="F77" s="569"/>
      <c r="G77" s="569"/>
    </row>
    <row r="78" spans="1:7" ht="19.5">
      <c r="E78" s="570"/>
      <c r="F78" s="570"/>
      <c r="G78" s="571"/>
    </row>
    <row r="79" spans="1:7" ht="19.5">
      <c r="E79" s="570"/>
      <c r="F79" s="570"/>
      <c r="G79" s="571"/>
    </row>
    <row r="80" spans="1:7" ht="19.5">
      <c r="E80" s="570"/>
      <c r="F80" s="570"/>
      <c r="G80" s="571"/>
    </row>
    <row r="81" spans="4:7" ht="19.5">
      <c r="E81" s="1772" t="s">
        <v>561</v>
      </c>
      <c r="F81" s="1772"/>
      <c r="G81" s="1772"/>
    </row>
    <row r="90" spans="4:7">
      <c r="D90" s="906">
        <v>1258737748000</v>
      </c>
      <c r="E90" s="907">
        <f>E72+D90</f>
        <v>2727540829000</v>
      </c>
    </row>
  </sheetData>
  <mergeCells count="38">
    <mergeCell ref="C9:D9"/>
    <mergeCell ref="B14:D14"/>
    <mergeCell ref="C15:D15"/>
    <mergeCell ref="B17:D17"/>
    <mergeCell ref="C18:D18"/>
    <mergeCell ref="B11:D11"/>
    <mergeCell ref="C12:D12"/>
    <mergeCell ref="B7:D7"/>
    <mergeCell ref="B8:D8"/>
    <mergeCell ref="A2:G2"/>
    <mergeCell ref="A3:G3"/>
    <mergeCell ref="A4:G4"/>
    <mergeCell ref="B20:D20"/>
    <mergeCell ref="C21:D21"/>
    <mergeCell ref="B23:D23"/>
    <mergeCell ref="C24:D24"/>
    <mergeCell ref="C38:D38"/>
    <mergeCell ref="C27:D27"/>
    <mergeCell ref="C31:D31"/>
    <mergeCell ref="C33:D33"/>
    <mergeCell ref="B37:D37"/>
    <mergeCell ref="C35:D35"/>
    <mergeCell ref="E76:G76"/>
    <mergeCell ref="E81:G81"/>
    <mergeCell ref="B72:D72"/>
    <mergeCell ref="E74:G74"/>
    <mergeCell ref="C41:D41"/>
    <mergeCell ref="C45:D45"/>
    <mergeCell ref="C48:D48"/>
    <mergeCell ref="C51:D51"/>
    <mergeCell ref="E75:G75"/>
    <mergeCell ref="B55:D55"/>
    <mergeCell ref="C56:D56"/>
    <mergeCell ref="C58:D58"/>
    <mergeCell ref="C60:D60"/>
    <mergeCell ref="C62:D62"/>
    <mergeCell ref="C64:D64"/>
    <mergeCell ref="C68:D68"/>
  </mergeCells>
  <pageMargins left="0.74803149606299213" right="0.51181102362204722" top="0.59055118110236227" bottom="0.39370078740157483" header="0.51181102362204722" footer="0.51181102362204722"/>
  <pageSetup paperSize="122" scale="64" orientation="portrait" r:id="rId1"/>
  <headerFooter alignWithMargins="0"/>
  <rowBreaks count="1" manualBreakCount="1">
    <brk id="36" max="6" man="1"/>
  </rowBreaks>
</worksheet>
</file>

<file path=xl/worksheets/sheet17.xml><?xml version="1.0" encoding="utf-8"?>
<worksheet xmlns="http://schemas.openxmlformats.org/spreadsheetml/2006/main" xmlns:r="http://schemas.openxmlformats.org/officeDocument/2006/relationships">
  <sheetPr>
    <tabColor theme="8" tint="-0.249977111117893"/>
  </sheetPr>
  <dimension ref="A1:L62"/>
  <sheetViews>
    <sheetView view="pageBreakPreview" zoomScale="80" zoomScaleNormal="80" zoomScaleSheetLayoutView="80" workbookViewId="0">
      <selection activeCell="E13" sqref="E13"/>
    </sheetView>
  </sheetViews>
  <sheetFormatPr defaultRowHeight="12.75"/>
  <cols>
    <col min="1" max="1" width="5.5703125" style="572" customWidth="1"/>
    <col min="2" max="2" width="5.42578125" style="572" customWidth="1"/>
    <col min="3" max="3" width="6.7109375" style="572" customWidth="1"/>
    <col min="4" max="4" width="49.28515625" style="572" customWidth="1"/>
    <col min="5" max="5" width="31.5703125" style="572" customWidth="1"/>
    <col min="6" max="6" width="22.5703125" style="572" customWidth="1"/>
    <col min="7" max="7" width="20.42578125" style="572" customWidth="1"/>
    <col min="8" max="11" width="9.140625" style="572"/>
    <col min="12" max="12" width="19.85546875" style="572" bestFit="1" customWidth="1"/>
    <col min="13" max="256" width="9.140625" style="532"/>
    <col min="257" max="257" width="5.5703125" style="532" customWidth="1"/>
    <col min="258" max="258" width="5.42578125" style="532" customWidth="1"/>
    <col min="259" max="259" width="6.7109375" style="532" customWidth="1"/>
    <col min="260" max="260" width="49.28515625" style="532" customWidth="1"/>
    <col min="261" max="261" width="31.5703125" style="532" customWidth="1"/>
    <col min="262" max="262" width="23.28515625" style="532" customWidth="1"/>
    <col min="263" max="263" width="15.28515625" style="532" customWidth="1"/>
    <col min="264" max="512" width="9.140625" style="532"/>
    <col min="513" max="513" width="5.5703125" style="532" customWidth="1"/>
    <col min="514" max="514" width="5.42578125" style="532" customWidth="1"/>
    <col min="515" max="515" width="6.7109375" style="532" customWidth="1"/>
    <col min="516" max="516" width="49.28515625" style="532" customWidth="1"/>
    <col min="517" max="517" width="31.5703125" style="532" customWidth="1"/>
    <col min="518" max="518" width="23.28515625" style="532" customWidth="1"/>
    <col min="519" max="519" width="15.28515625" style="532" customWidth="1"/>
    <col min="520" max="768" width="9.140625" style="532"/>
    <col min="769" max="769" width="5.5703125" style="532" customWidth="1"/>
    <col min="770" max="770" width="5.42578125" style="532" customWidth="1"/>
    <col min="771" max="771" width="6.7109375" style="532" customWidth="1"/>
    <col min="772" max="772" width="49.28515625" style="532" customWidth="1"/>
    <col min="773" max="773" width="31.5703125" style="532" customWidth="1"/>
    <col min="774" max="774" width="23.28515625" style="532" customWidth="1"/>
    <col min="775" max="775" width="15.28515625" style="532" customWidth="1"/>
    <col min="776" max="1024" width="9.140625" style="532"/>
    <col min="1025" max="1025" width="5.5703125" style="532" customWidth="1"/>
    <col min="1026" max="1026" width="5.42578125" style="532" customWidth="1"/>
    <col min="1027" max="1027" width="6.7109375" style="532" customWidth="1"/>
    <col min="1028" max="1028" width="49.28515625" style="532" customWidth="1"/>
    <col min="1029" max="1029" width="31.5703125" style="532" customWidth="1"/>
    <col min="1030" max="1030" width="23.28515625" style="532" customWidth="1"/>
    <col min="1031" max="1031" width="15.28515625" style="532" customWidth="1"/>
    <col min="1032" max="1280" width="9.140625" style="532"/>
    <col min="1281" max="1281" width="5.5703125" style="532" customWidth="1"/>
    <col min="1282" max="1282" width="5.42578125" style="532" customWidth="1"/>
    <col min="1283" max="1283" width="6.7109375" style="532" customWidth="1"/>
    <col min="1284" max="1284" width="49.28515625" style="532" customWidth="1"/>
    <col min="1285" max="1285" width="31.5703125" style="532" customWidth="1"/>
    <col min="1286" max="1286" width="23.28515625" style="532" customWidth="1"/>
    <col min="1287" max="1287" width="15.28515625" style="532" customWidth="1"/>
    <col min="1288" max="1536" width="9.140625" style="532"/>
    <col min="1537" max="1537" width="5.5703125" style="532" customWidth="1"/>
    <col min="1538" max="1538" width="5.42578125" style="532" customWidth="1"/>
    <col min="1539" max="1539" width="6.7109375" style="532" customWidth="1"/>
    <col min="1540" max="1540" width="49.28515625" style="532" customWidth="1"/>
    <col min="1541" max="1541" width="31.5703125" style="532" customWidth="1"/>
    <col min="1542" max="1542" width="23.28515625" style="532" customWidth="1"/>
    <col min="1543" max="1543" width="15.28515625" style="532" customWidth="1"/>
    <col min="1544" max="1792" width="9.140625" style="532"/>
    <col min="1793" max="1793" width="5.5703125" style="532" customWidth="1"/>
    <col min="1794" max="1794" width="5.42578125" style="532" customWidth="1"/>
    <col min="1795" max="1795" width="6.7109375" style="532" customWidth="1"/>
    <col min="1796" max="1796" width="49.28515625" style="532" customWidth="1"/>
    <col min="1797" max="1797" width="31.5703125" style="532" customWidth="1"/>
    <col min="1798" max="1798" width="23.28515625" style="532" customWidth="1"/>
    <col min="1799" max="1799" width="15.28515625" style="532" customWidth="1"/>
    <col min="1800" max="2048" width="9.140625" style="532"/>
    <col min="2049" max="2049" width="5.5703125" style="532" customWidth="1"/>
    <col min="2050" max="2050" width="5.42578125" style="532" customWidth="1"/>
    <col min="2051" max="2051" width="6.7109375" style="532" customWidth="1"/>
    <col min="2052" max="2052" width="49.28515625" style="532" customWidth="1"/>
    <col min="2053" max="2053" width="31.5703125" style="532" customWidth="1"/>
    <col min="2054" max="2054" width="23.28515625" style="532" customWidth="1"/>
    <col min="2055" max="2055" width="15.28515625" style="532" customWidth="1"/>
    <col min="2056" max="2304" width="9.140625" style="532"/>
    <col min="2305" max="2305" width="5.5703125" style="532" customWidth="1"/>
    <col min="2306" max="2306" width="5.42578125" style="532" customWidth="1"/>
    <col min="2307" max="2307" width="6.7109375" style="532" customWidth="1"/>
    <col min="2308" max="2308" width="49.28515625" style="532" customWidth="1"/>
    <col min="2309" max="2309" width="31.5703125" style="532" customWidth="1"/>
    <col min="2310" max="2310" width="23.28515625" style="532" customWidth="1"/>
    <col min="2311" max="2311" width="15.28515625" style="532" customWidth="1"/>
    <col min="2312" max="2560" width="9.140625" style="532"/>
    <col min="2561" max="2561" width="5.5703125" style="532" customWidth="1"/>
    <col min="2562" max="2562" width="5.42578125" style="532" customWidth="1"/>
    <col min="2563" max="2563" width="6.7109375" style="532" customWidth="1"/>
    <col min="2564" max="2564" width="49.28515625" style="532" customWidth="1"/>
    <col min="2565" max="2565" width="31.5703125" style="532" customWidth="1"/>
    <col min="2566" max="2566" width="23.28515625" style="532" customWidth="1"/>
    <col min="2567" max="2567" width="15.28515625" style="532" customWidth="1"/>
    <col min="2568" max="2816" width="9.140625" style="532"/>
    <col min="2817" max="2817" width="5.5703125" style="532" customWidth="1"/>
    <col min="2818" max="2818" width="5.42578125" style="532" customWidth="1"/>
    <col min="2819" max="2819" width="6.7109375" style="532" customWidth="1"/>
    <col min="2820" max="2820" width="49.28515625" style="532" customWidth="1"/>
    <col min="2821" max="2821" width="31.5703125" style="532" customWidth="1"/>
    <col min="2822" max="2822" width="23.28515625" style="532" customWidth="1"/>
    <col min="2823" max="2823" width="15.28515625" style="532" customWidth="1"/>
    <col min="2824" max="3072" width="9.140625" style="532"/>
    <col min="3073" max="3073" width="5.5703125" style="532" customWidth="1"/>
    <col min="3074" max="3074" width="5.42578125" style="532" customWidth="1"/>
    <col min="3075" max="3075" width="6.7109375" style="532" customWidth="1"/>
    <col min="3076" max="3076" width="49.28515625" style="532" customWidth="1"/>
    <col min="3077" max="3077" width="31.5703125" style="532" customWidth="1"/>
    <col min="3078" max="3078" width="23.28515625" style="532" customWidth="1"/>
    <col min="3079" max="3079" width="15.28515625" style="532" customWidth="1"/>
    <col min="3080" max="3328" width="9.140625" style="532"/>
    <col min="3329" max="3329" width="5.5703125" style="532" customWidth="1"/>
    <col min="3330" max="3330" width="5.42578125" style="532" customWidth="1"/>
    <col min="3331" max="3331" width="6.7109375" style="532" customWidth="1"/>
    <col min="3332" max="3332" width="49.28515625" style="532" customWidth="1"/>
    <col min="3333" max="3333" width="31.5703125" style="532" customWidth="1"/>
    <col min="3334" max="3334" width="23.28515625" style="532" customWidth="1"/>
    <col min="3335" max="3335" width="15.28515625" style="532" customWidth="1"/>
    <col min="3336" max="3584" width="9.140625" style="532"/>
    <col min="3585" max="3585" width="5.5703125" style="532" customWidth="1"/>
    <col min="3586" max="3586" width="5.42578125" style="532" customWidth="1"/>
    <col min="3587" max="3587" width="6.7109375" style="532" customWidth="1"/>
    <col min="3588" max="3588" width="49.28515625" style="532" customWidth="1"/>
    <col min="3589" max="3589" width="31.5703125" style="532" customWidth="1"/>
    <col min="3590" max="3590" width="23.28515625" style="532" customWidth="1"/>
    <col min="3591" max="3591" width="15.28515625" style="532" customWidth="1"/>
    <col min="3592" max="3840" width="9.140625" style="532"/>
    <col min="3841" max="3841" width="5.5703125" style="532" customWidth="1"/>
    <col min="3842" max="3842" width="5.42578125" style="532" customWidth="1"/>
    <col min="3843" max="3843" width="6.7109375" style="532" customWidth="1"/>
    <col min="3844" max="3844" width="49.28515625" style="532" customWidth="1"/>
    <col min="3845" max="3845" width="31.5703125" style="532" customWidth="1"/>
    <col min="3846" max="3846" width="23.28515625" style="532" customWidth="1"/>
    <col min="3847" max="3847" width="15.28515625" style="532" customWidth="1"/>
    <col min="3848" max="4096" width="9.140625" style="532"/>
    <col min="4097" max="4097" width="5.5703125" style="532" customWidth="1"/>
    <col min="4098" max="4098" width="5.42578125" style="532" customWidth="1"/>
    <col min="4099" max="4099" width="6.7109375" style="532" customWidth="1"/>
    <col min="4100" max="4100" width="49.28515625" style="532" customWidth="1"/>
    <col min="4101" max="4101" width="31.5703125" style="532" customWidth="1"/>
    <col min="4102" max="4102" width="23.28515625" style="532" customWidth="1"/>
    <col min="4103" max="4103" width="15.28515625" style="532" customWidth="1"/>
    <col min="4104" max="4352" width="9.140625" style="532"/>
    <col min="4353" max="4353" width="5.5703125" style="532" customWidth="1"/>
    <col min="4354" max="4354" width="5.42578125" style="532" customWidth="1"/>
    <col min="4355" max="4355" width="6.7109375" style="532" customWidth="1"/>
    <col min="4356" max="4356" width="49.28515625" style="532" customWidth="1"/>
    <col min="4357" max="4357" width="31.5703125" style="532" customWidth="1"/>
    <col min="4358" max="4358" width="23.28515625" style="532" customWidth="1"/>
    <col min="4359" max="4359" width="15.28515625" style="532" customWidth="1"/>
    <col min="4360" max="4608" width="9.140625" style="532"/>
    <col min="4609" max="4609" width="5.5703125" style="532" customWidth="1"/>
    <col min="4610" max="4610" width="5.42578125" style="532" customWidth="1"/>
    <col min="4611" max="4611" width="6.7109375" style="532" customWidth="1"/>
    <col min="4612" max="4612" width="49.28515625" style="532" customWidth="1"/>
    <col min="4613" max="4613" width="31.5703125" style="532" customWidth="1"/>
    <col min="4614" max="4614" width="23.28515625" style="532" customWidth="1"/>
    <col min="4615" max="4615" width="15.28515625" style="532" customWidth="1"/>
    <col min="4616" max="4864" width="9.140625" style="532"/>
    <col min="4865" max="4865" width="5.5703125" style="532" customWidth="1"/>
    <col min="4866" max="4866" width="5.42578125" style="532" customWidth="1"/>
    <col min="4867" max="4867" width="6.7109375" style="532" customWidth="1"/>
    <col min="4868" max="4868" width="49.28515625" style="532" customWidth="1"/>
    <col min="4869" max="4869" width="31.5703125" style="532" customWidth="1"/>
    <col min="4870" max="4870" width="23.28515625" style="532" customWidth="1"/>
    <col min="4871" max="4871" width="15.28515625" style="532" customWidth="1"/>
    <col min="4872" max="5120" width="9.140625" style="532"/>
    <col min="5121" max="5121" width="5.5703125" style="532" customWidth="1"/>
    <col min="5122" max="5122" width="5.42578125" style="532" customWidth="1"/>
    <col min="5123" max="5123" width="6.7109375" style="532" customWidth="1"/>
    <col min="5124" max="5124" width="49.28515625" style="532" customWidth="1"/>
    <col min="5125" max="5125" width="31.5703125" style="532" customWidth="1"/>
    <col min="5126" max="5126" width="23.28515625" style="532" customWidth="1"/>
    <col min="5127" max="5127" width="15.28515625" style="532" customWidth="1"/>
    <col min="5128" max="5376" width="9.140625" style="532"/>
    <col min="5377" max="5377" width="5.5703125" style="532" customWidth="1"/>
    <col min="5378" max="5378" width="5.42578125" style="532" customWidth="1"/>
    <col min="5379" max="5379" width="6.7109375" style="532" customWidth="1"/>
    <col min="5380" max="5380" width="49.28515625" style="532" customWidth="1"/>
    <col min="5381" max="5381" width="31.5703125" style="532" customWidth="1"/>
    <col min="5382" max="5382" width="23.28515625" style="532" customWidth="1"/>
    <col min="5383" max="5383" width="15.28515625" style="532" customWidth="1"/>
    <col min="5384" max="5632" width="9.140625" style="532"/>
    <col min="5633" max="5633" width="5.5703125" style="532" customWidth="1"/>
    <col min="5634" max="5634" width="5.42578125" style="532" customWidth="1"/>
    <col min="5635" max="5635" width="6.7109375" style="532" customWidth="1"/>
    <col min="5636" max="5636" width="49.28515625" style="532" customWidth="1"/>
    <col min="5637" max="5637" width="31.5703125" style="532" customWidth="1"/>
    <col min="5638" max="5638" width="23.28515625" style="532" customWidth="1"/>
    <col min="5639" max="5639" width="15.28515625" style="532" customWidth="1"/>
    <col min="5640" max="5888" width="9.140625" style="532"/>
    <col min="5889" max="5889" width="5.5703125" style="532" customWidth="1"/>
    <col min="5890" max="5890" width="5.42578125" style="532" customWidth="1"/>
    <col min="5891" max="5891" width="6.7109375" style="532" customWidth="1"/>
    <col min="5892" max="5892" width="49.28515625" style="532" customWidth="1"/>
    <col min="5893" max="5893" width="31.5703125" style="532" customWidth="1"/>
    <col min="5894" max="5894" width="23.28515625" style="532" customWidth="1"/>
    <col min="5895" max="5895" width="15.28515625" style="532" customWidth="1"/>
    <col min="5896" max="6144" width="9.140625" style="532"/>
    <col min="6145" max="6145" width="5.5703125" style="532" customWidth="1"/>
    <col min="6146" max="6146" width="5.42578125" style="532" customWidth="1"/>
    <col min="6147" max="6147" width="6.7109375" style="532" customWidth="1"/>
    <col min="6148" max="6148" width="49.28515625" style="532" customWidth="1"/>
    <col min="6149" max="6149" width="31.5703125" style="532" customWidth="1"/>
    <col min="6150" max="6150" width="23.28515625" style="532" customWidth="1"/>
    <col min="6151" max="6151" width="15.28515625" style="532" customWidth="1"/>
    <col min="6152" max="6400" width="9.140625" style="532"/>
    <col min="6401" max="6401" width="5.5703125" style="532" customWidth="1"/>
    <col min="6402" max="6402" width="5.42578125" style="532" customWidth="1"/>
    <col min="6403" max="6403" width="6.7109375" style="532" customWidth="1"/>
    <col min="6404" max="6404" width="49.28515625" style="532" customWidth="1"/>
    <col min="6405" max="6405" width="31.5703125" style="532" customWidth="1"/>
    <col min="6406" max="6406" width="23.28515625" style="532" customWidth="1"/>
    <col min="6407" max="6407" width="15.28515625" style="532" customWidth="1"/>
    <col min="6408" max="6656" width="9.140625" style="532"/>
    <col min="6657" max="6657" width="5.5703125" style="532" customWidth="1"/>
    <col min="6658" max="6658" width="5.42578125" style="532" customWidth="1"/>
    <col min="6659" max="6659" width="6.7109375" style="532" customWidth="1"/>
    <col min="6660" max="6660" width="49.28515625" style="532" customWidth="1"/>
    <col min="6661" max="6661" width="31.5703125" style="532" customWidth="1"/>
    <col min="6662" max="6662" width="23.28515625" style="532" customWidth="1"/>
    <col min="6663" max="6663" width="15.28515625" style="532" customWidth="1"/>
    <col min="6664" max="6912" width="9.140625" style="532"/>
    <col min="6913" max="6913" width="5.5703125" style="532" customWidth="1"/>
    <col min="6914" max="6914" width="5.42578125" style="532" customWidth="1"/>
    <col min="6915" max="6915" width="6.7109375" style="532" customWidth="1"/>
    <col min="6916" max="6916" width="49.28515625" style="532" customWidth="1"/>
    <col min="6917" max="6917" width="31.5703125" style="532" customWidth="1"/>
    <col min="6918" max="6918" width="23.28515625" style="532" customWidth="1"/>
    <col min="6919" max="6919" width="15.28515625" style="532" customWidth="1"/>
    <col min="6920" max="7168" width="9.140625" style="532"/>
    <col min="7169" max="7169" width="5.5703125" style="532" customWidth="1"/>
    <col min="7170" max="7170" width="5.42578125" style="532" customWidth="1"/>
    <col min="7171" max="7171" width="6.7109375" style="532" customWidth="1"/>
    <col min="7172" max="7172" width="49.28515625" style="532" customWidth="1"/>
    <col min="7173" max="7173" width="31.5703125" style="532" customWidth="1"/>
    <col min="7174" max="7174" width="23.28515625" style="532" customWidth="1"/>
    <col min="7175" max="7175" width="15.28515625" style="532" customWidth="1"/>
    <col min="7176" max="7424" width="9.140625" style="532"/>
    <col min="7425" max="7425" width="5.5703125" style="532" customWidth="1"/>
    <col min="7426" max="7426" width="5.42578125" style="532" customWidth="1"/>
    <col min="7427" max="7427" width="6.7109375" style="532" customWidth="1"/>
    <col min="7428" max="7428" width="49.28515625" style="532" customWidth="1"/>
    <col min="7429" max="7429" width="31.5703125" style="532" customWidth="1"/>
    <col min="7430" max="7430" width="23.28515625" style="532" customWidth="1"/>
    <col min="7431" max="7431" width="15.28515625" style="532" customWidth="1"/>
    <col min="7432" max="7680" width="9.140625" style="532"/>
    <col min="7681" max="7681" width="5.5703125" style="532" customWidth="1"/>
    <col min="7682" max="7682" width="5.42578125" style="532" customWidth="1"/>
    <col min="7683" max="7683" width="6.7109375" style="532" customWidth="1"/>
    <col min="7684" max="7684" width="49.28515625" style="532" customWidth="1"/>
    <col min="7685" max="7685" width="31.5703125" style="532" customWidth="1"/>
    <col min="7686" max="7686" width="23.28515625" style="532" customWidth="1"/>
    <col min="7687" max="7687" width="15.28515625" style="532" customWidth="1"/>
    <col min="7688" max="7936" width="9.140625" style="532"/>
    <col min="7937" max="7937" width="5.5703125" style="532" customWidth="1"/>
    <col min="7938" max="7938" width="5.42578125" style="532" customWidth="1"/>
    <col min="7939" max="7939" width="6.7109375" style="532" customWidth="1"/>
    <col min="7940" max="7940" width="49.28515625" style="532" customWidth="1"/>
    <col min="7941" max="7941" width="31.5703125" style="532" customWidth="1"/>
    <col min="7942" max="7942" width="23.28515625" style="532" customWidth="1"/>
    <col min="7943" max="7943" width="15.28515625" style="532" customWidth="1"/>
    <col min="7944" max="8192" width="9.140625" style="532"/>
    <col min="8193" max="8193" width="5.5703125" style="532" customWidth="1"/>
    <col min="8194" max="8194" width="5.42578125" style="532" customWidth="1"/>
    <col min="8195" max="8195" width="6.7109375" style="532" customWidth="1"/>
    <col min="8196" max="8196" width="49.28515625" style="532" customWidth="1"/>
    <col min="8197" max="8197" width="31.5703125" style="532" customWidth="1"/>
    <col min="8198" max="8198" width="23.28515625" style="532" customWidth="1"/>
    <col min="8199" max="8199" width="15.28515625" style="532" customWidth="1"/>
    <col min="8200" max="8448" width="9.140625" style="532"/>
    <col min="8449" max="8449" width="5.5703125" style="532" customWidth="1"/>
    <col min="8450" max="8450" width="5.42578125" style="532" customWidth="1"/>
    <col min="8451" max="8451" width="6.7109375" style="532" customWidth="1"/>
    <col min="8452" max="8452" width="49.28515625" style="532" customWidth="1"/>
    <col min="8453" max="8453" width="31.5703125" style="532" customWidth="1"/>
    <col min="8454" max="8454" width="23.28515625" style="532" customWidth="1"/>
    <col min="8455" max="8455" width="15.28515625" style="532" customWidth="1"/>
    <col min="8456" max="8704" width="9.140625" style="532"/>
    <col min="8705" max="8705" width="5.5703125" style="532" customWidth="1"/>
    <col min="8706" max="8706" width="5.42578125" style="532" customWidth="1"/>
    <col min="8707" max="8707" width="6.7109375" style="532" customWidth="1"/>
    <col min="8708" max="8708" width="49.28515625" style="532" customWidth="1"/>
    <col min="8709" max="8709" width="31.5703125" style="532" customWidth="1"/>
    <col min="8710" max="8710" width="23.28515625" style="532" customWidth="1"/>
    <col min="8711" max="8711" width="15.28515625" style="532" customWidth="1"/>
    <col min="8712" max="8960" width="9.140625" style="532"/>
    <col min="8961" max="8961" width="5.5703125" style="532" customWidth="1"/>
    <col min="8962" max="8962" width="5.42578125" style="532" customWidth="1"/>
    <col min="8963" max="8963" width="6.7109375" style="532" customWidth="1"/>
    <col min="8964" max="8964" width="49.28515625" style="532" customWidth="1"/>
    <col min="8965" max="8965" width="31.5703125" style="532" customWidth="1"/>
    <col min="8966" max="8966" width="23.28515625" style="532" customWidth="1"/>
    <col min="8967" max="8967" width="15.28515625" style="532" customWidth="1"/>
    <col min="8968" max="9216" width="9.140625" style="532"/>
    <col min="9217" max="9217" width="5.5703125" style="532" customWidth="1"/>
    <col min="9218" max="9218" width="5.42578125" style="532" customWidth="1"/>
    <col min="9219" max="9219" width="6.7109375" style="532" customWidth="1"/>
    <col min="9220" max="9220" width="49.28515625" style="532" customWidth="1"/>
    <col min="9221" max="9221" width="31.5703125" style="532" customWidth="1"/>
    <col min="9222" max="9222" width="23.28515625" style="532" customWidth="1"/>
    <col min="9223" max="9223" width="15.28515625" style="532" customWidth="1"/>
    <col min="9224" max="9472" width="9.140625" style="532"/>
    <col min="9473" max="9473" width="5.5703125" style="532" customWidth="1"/>
    <col min="9474" max="9474" width="5.42578125" style="532" customWidth="1"/>
    <col min="9475" max="9475" width="6.7109375" style="532" customWidth="1"/>
    <col min="9476" max="9476" width="49.28515625" style="532" customWidth="1"/>
    <col min="9477" max="9477" width="31.5703125" style="532" customWidth="1"/>
    <col min="9478" max="9478" width="23.28515625" style="532" customWidth="1"/>
    <col min="9479" max="9479" width="15.28515625" style="532" customWidth="1"/>
    <col min="9480" max="9728" width="9.140625" style="532"/>
    <col min="9729" max="9729" width="5.5703125" style="532" customWidth="1"/>
    <col min="9730" max="9730" width="5.42578125" style="532" customWidth="1"/>
    <col min="9731" max="9731" width="6.7109375" style="532" customWidth="1"/>
    <col min="9732" max="9732" width="49.28515625" style="532" customWidth="1"/>
    <col min="9733" max="9733" width="31.5703125" style="532" customWidth="1"/>
    <col min="9734" max="9734" width="23.28515625" style="532" customWidth="1"/>
    <col min="9735" max="9735" width="15.28515625" style="532" customWidth="1"/>
    <col min="9736" max="9984" width="9.140625" style="532"/>
    <col min="9985" max="9985" width="5.5703125" style="532" customWidth="1"/>
    <col min="9986" max="9986" width="5.42578125" style="532" customWidth="1"/>
    <col min="9987" max="9987" width="6.7109375" style="532" customWidth="1"/>
    <col min="9988" max="9988" width="49.28515625" style="532" customWidth="1"/>
    <col min="9989" max="9989" width="31.5703125" style="532" customWidth="1"/>
    <col min="9990" max="9990" width="23.28515625" style="532" customWidth="1"/>
    <col min="9991" max="9991" width="15.28515625" style="532" customWidth="1"/>
    <col min="9992" max="10240" width="9.140625" style="532"/>
    <col min="10241" max="10241" width="5.5703125" style="532" customWidth="1"/>
    <col min="10242" max="10242" width="5.42578125" style="532" customWidth="1"/>
    <col min="10243" max="10243" width="6.7109375" style="532" customWidth="1"/>
    <col min="10244" max="10244" width="49.28515625" style="532" customWidth="1"/>
    <col min="10245" max="10245" width="31.5703125" style="532" customWidth="1"/>
    <col min="10246" max="10246" width="23.28515625" style="532" customWidth="1"/>
    <col min="10247" max="10247" width="15.28515625" style="532" customWidth="1"/>
    <col min="10248" max="10496" width="9.140625" style="532"/>
    <col min="10497" max="10497" width="5.5703125" style="532" customWidth="1"/>
    <col min="10498" max="10498" width="5.42578125" style="532" customWidth="1"/>
    <col min="10499" max="10499" width="6.7109375" style="532" customWidth="1"/>
    <col min="10500" max="10500" width="49.28515625" style="532" customWidth="1"/>
    <col min="10501" max="10501" width="31.5703125" style="532" customWidth="1"/>
    <col min="10502" max="10502" width="23.28515625" style="532" customWidth="1"/>
    <col min="10503" max="10503" width="15.28515625" style="532" customWidth="1"/>
    <col min="10504" max="10752" width="9.140625" style="532"/>
    <col min="10753" max="10753" width="5.5703125" style="532" customWidth="1"/>
    <col min="10754" max="10754" width="5.42578125" style="532" customWidth="1"/>
    <col min="10755" max="10755" width="6.7109375" style="532" customWidth="1"/>
    <col min="10756" max="10756" width="49.28515625" style="532" customWidth="1"/>
    <col min="10757" max="10757" width="31.5703125" style="532" customWidth="1"/>
    <col min="10758" max="10758" width="23.28515625" style="532" customWidth="1"/>
    <col min="10759" max="10759" width="15.28515625" style="532" customWidth="1"/>
    <col min="10760" max="11008" width="9.140625" style="532"/>
    <col min="11009" max="11009" width="5.5703125" style="532" customWidth="1"/>
    <col min="11010" max="11010" width="5.42578125" style="532" customWidth="1"/>
    <col min="11011" max="11011" width="6.7109375" style="532" customWidth="1"/>
    <col min="11012" max="11012" width="49.28515625" style="532" customWidth="1"/>
    <col min="11013" max="11013" width="31.5703125" style="532" customWidth="1"/>
    <col min="11014" max="11014" width="23.28515625" style="532" customWidth="1"/>
    <col min="11015" max="11015" width="15.28515625" style="532" customWidth="1"/>
    <col min="11016" max="11264" width="9.140625" style="532"/>
    <col min="11265" max="11265" width="5.5703125" style="532" customWidth="1"/>
    <col min="11266" max="11266" width="5.42578125" style="532" customWidth="1"/>
    <col min="11267" max="11267" width="6.7109375" style="532" customWidth="1"/>
    <col min="11268" max="11268" width="49.28515625" style="532" customWidth="1"/>
    <col min="11269" max="11269" width="31.5703125" style="532" customWidth="1"/>
    <col min="11270" max="11270" width="23.28515625" style="532" customWidth="1"/>
    <col min="11271" max="11271" width="15.28515625" style="532" customWidth="1"/>
    <col min="11272" max="11520" width="9.140625" style="532"/>
    <col min="11521" max="11521" width="5.5703125" style="532" customWidth="1"/>
    <col min="11522" max="11522" width="5.42578125" style="532" customWidth="1"/>
    <col min="11523" max="11523" width="6.7109375" style="532" customWidth="1"/>
    <col min="11524" max="11524" width="49.28515625" style="532" customWidth="1"/>
    <col min="11525" max="11525" width="31.5703125" style="532" customWidth="1"/>
    <col min="11526" max="11526" width="23.28515625" style="532" customWidth="1"/>
    <col min="11527" max="11527" width="15.28515625" style="532" customWidth="1"/>
    <col min="11528" max="11776" width="9.140625" style="532"/>
    <col min="11777" max="11777" width="5.5703125" style="532" customWidth="1"/>
    <col min="11778" max="11778" width="5.42578125" style="532" customWidth="1"/>
    <col min="11779" max="11779" width="6.7109375" style="532" customWidth="1"/>
    <col min="11780" max="11780" width="49.28515625" style="532" customWidth="1"/>
    <col min="11781" max="11781" width="31.5703125" style="532" customWidth="1"/>
    <col min="11782" max="11782" width="23.28515625" style="532" customWidth="1"/>
    <col min="11783" max="11783" width="15.28515625" style="532" customWidth="1"/>
    <col min="11784" max="12032" width="9.140625" style="532"/>
    <col min="12033" max="12033" width="5.5703125" style="532" customWidth="1"/>
    <col min="12034" max="12034" width="5.42578125" style="532" customWidth="1"/>
    <col min="12035" max="12035" width="6.7109375" style="532" customWidth="1"/>
    <col min="12036" max="12036" width="49.28515625" style="532" customWidth="1"/>
    <col min="12037" max="12037" width="31.5703125" style="532" customWidth="1"/>
    <col min="12038" max="12038" width="23.28515625" style="532" customWidth="1"/>
    <col min="12039" max="12039" width="15.28515625" style="532" customWidth="1"/>
    <col min="12040" max="12288" width="9.140625" style="532"/>
    <col min="12289" max="12289" width="5.5703125" style="532" customWidth="1"/>
    <col min="12290" max="12290" width="5.42578125" style="532" customWidth="1"/>
    <col min="12291" max="12291" width="6.7109375" style="532" customWidth="1"/>
    <col min="12292" max="12292" width="49.28515625" style="532" customWidth="1"/>
    <col min="12293" max="12293" width="31.5703125" style="532" customWidth="1"/>
    <col min="12294" max="12294" width="23.28515625" style="532" customWidth="1"/>
    <col min="12295" max="12295" width="15.28515625" style="532" customWidth="1"/>
    <col min="12296" max="12544" width="9.140625" style="532"/>
    <col min="12545" max="12545" width="5.5703125" style="532" customWidth="1"/>
    <col min="12546" max="12546" width="5.42578125" style="532" customWidth="1"/>
    <col min="12547" max="12547" width="6.7109375" style="532" customWidth="1"/>
    <col min="12548" max="12548" width="49.28515625" style="532" customWidth="1"/>
    <col min="12549" max="12549" width="31.5703125" style="532" customWidth="1"/>
    <col min="12550" max="12550" width="23.28515625" style="532" customWidth="1"/>
    <col min="12551" max="12551" width="15.28515625" style="532" customWidth="1"/>
    <col min="12552" max="12800" width="9.140625" style="532"/>
    <col min="12801" max="12801" width="5.5703125" style="532" customWidth="1"/>
    <col min="12802" max="12802" width="5.42578125" style="532" customWidth="1"/>
    <col min="12803" max="12803" width="6.7109375" style="532" customWidth="1"/>
    <col min="12804" max="12804" width="49.28515625" style="532" customWidth="1"/>
    <col min="12805" max="12805" width="31.5703125" style="532" customWidth="1"/>
    <col min="12806" max="12806" width="23.28515625" style="532" customWidth="1"/>
    <col min="12807" max="12807" width="15.28515625" style="532" customWidth="1"/>
    <col min="12808" max="13056" width="9.140625" style="532"/>
    <col min="13057" max="13057" width="5.5703125" style="532" customWidth="1"/>
    <col min="13058" max="13058" width="5.42578125" style="532" customWidth="1"/>
    <col min="13059" max="13059" width="6.7109375" style="532" customWidth="1"/>
    <col min="13060" max="13060" width="49.28515625" style="532" customWidth="1"/>
    <col min="13061" max="13061" width="31.5703125" style="532" customWidth="1"/>
    <col min="13062" max="13062" width="23.28515625" style="532" customWidth="1"/>
    <col min="13063" max="13063" width="15.28515625" style="532" customWidth="1"/>
    <col min="13064" max="13312" width="9.140625" style="532"/>
    <col min="13313" max="13313" width="5.5703125" style="532" customWidth="1"/>
    <col min="13314" max="13314" width="5.42578125" style="532" customWidth="1"/>
    <col min="13315" max="13315" width="6.7109375" style="532" customWidth="1"/>
    <col min="13316" max="13316" width="49.28515625" style="532" customWidth="1"/>
    <col min="13317" max="13317" width="31.5703125" style="532" customWidth="1"/>
    <col min="13318" max="13318" width="23.28515625" style="532" customWidth="1"/>
    <col min="13319" max="13319" width="15.28515625" style="532" customWidth="1"/>
    <col min="13320" max="13568" width="9.140625" style="532"/>
    <col min="13569" max="13569" width="5.5703125" style="532" customWidth="1"/>
    <col min="13570" max="13570" width="5.42578125" style="532" customWidth="1"/>
    <col min="13571" max="13571" width="6.7109375" style="532" customWidth="1"/>
    <col min="13572" max="13572" width="49.28515625" style="532" customWidth="1"/>
    <col min="13573" max="13573" width="31.5703125" style="532" customWidth="1"/>
    <col min="13574" max="13574" width="23.28515625" style="532" customWidth="1"/>
    <col min="13575" max="13575" width="15.28515625" style="532" customWidth="1"/>
    <col min="13576" max="13824" width="9.140625" style="532"/>
    <col min="13825" max="13825" width="5.5703125" style="532" customWidth="1"/>
    <col min="13826" max="13826" width="5.42578125" style="532" customWidth="1"/>
    <col min="13827" max="13827" width="6.7109375" style="532" customWidth="1"/>
    <col min="13828" max="13828" width="49.28515625" style="532" customWidth="1"/>
    <col min="13829" max="13829" width="31.5703125" style="532" customWidth="1"/>
    <col min="13830" max="13830" width="23.28515625" style="532" customWidth="1"/>
    <col min="13831" max="13831" width="15.28515625" style="532" customWidth="1"/>
    <col min="13832" max="14080" width="9.140625" style="532"/>
    <col min="14081" max="14081" width="5.5703125" style="532" customWidth="1"/>
    <col min="14082" max="14082" width="5.42578125" style="532" customWidth="1"/>
    <col min="14083" max="14083" width="6.7109375" style="532" customWidth="1"/>
    <col min="14084" max="14084" width="49.28515625" style="532" customWidth="1"/>
    <col min="14085" max="14085" width="31.5703125" style="532" customWidth="1"/>
    <col min="14086" max="14086" width="23.28515625" style="532" customWidth="1"/>
    <col min="14087" max="14087" width="15.28515625" style="532" customWidth="1"/>
    <col min="14088" max="14336" width="9.140625" style="532"/>
    <col min="14337" max="14337" width="5.5703125" style="532" customWidth="1"/>
    <col min="14338" max="14338" width="5.42578125" style="532" customWidth="1"/>
    <col min="14339" max="14339" width="6.7109375" style="532" customWidth="1"/>
    <col min="14340" max="14340" width="49.28515625" style="532" customWidth="1"/>
    <col min="14341" max="14341" width="31.5703125" style="532" customWidth="1"/>
    <col min="14342" max="14342" width="23.28515625" style="532" customWidth="1"/>
    <col min="14343" max="14343" width="15.28515625" style="532" customWidth="1"/>
    <col min="14344" max="14592" width="9.140625" style="532"/>
    <col min="14593" max="14593" width="5.5703125" style="532" customWidth="1"/>
    <col min="14594" max="14594" width="5.42578125" style="532" customWidth="1"/>
    <col min="14595" max="14595" width="6.7109375" style="532" customWidth="1"/>
    <col min="14596" max="14596" width="49.28515625" style="532" customWidth="1"/>
    <col min="14597" max="14597" width="31.5703125" style="532" customWidth="1"/>
    <col min="14598" max="14598" width="23.28515625" style="532" customWidth="1"/>
    <col min="14599" max="14599" width="15.28515625" style="532" customWidth="1"/>
    <col min="14600" max="14848" width="9.140625" style="532"/>
    <col min="14849" max="14849" width="5.5703125" style="532" customWidth="1"/>
    <col min="14850" max="14850" width="5.42578125" style="532" customWidth="1"/>
    <col min="14851" max="14851" width="6.7109375" style="532" customWidth="1"/>
    <col min="14852" max="14852" width="49.28515625" style="532" customWidth="1"/>
    <col min="14853" max="14853" width="31.5703125" style="532" customWidth="1"/>
    <col min="14854" max="14854" width="23.28515625" style="532" customWidth="1"/>
    <col min="14855" max="14855" width="15.28515625" style="532" customWidth="1"/>
    <col min="14856" max="15104" width="9.140625" style="532"/>
    <col min="15105" max="15105" width="5.5703125" style="532" customWidth="1"/>
    <col min="15106" max="15106" width="5.42578125" style="532" customWidth="1"/>
    <col min="15107" max="15107" width="6.7109375" style="532" customWidth="1"/>
    <col min="15108" max="15108" width="49.28515625" style="532" customWidth="1"/>
    <col min="15109" max="15109" width="31.5703125" style="532" customWidth="1"/>
    <col min="15110" max="15110" width="23.28515625" style="532" customWidth="1"/>
    <col min="15111" max="15111" width="15.28515625" style="532" customWidth="1"/>
    <col min="15112" max="15360" width="9.140625" style="532"/>
    <col min="15361" max="15361" width="5.5703125" style="532" customWidth="1"/>
    <col min="15362" max="15362" width="5.42578125" style="532" customWidth="1"/>
    <col min="15363" max="15363" width="6.7109375" style="532" customWidth="1"/>
    <col min="15364" max="15364" width="49.28515625" style="532" customWidth="1"/>
    <col min="15365" max="15365" width="31.5703125" style="532" customWidth="1"/>
    <col min="15366" max="15366" width="23.28515625" style="532" customWidth="1"/>
    <col min="15367" max="15367" width="15.28515625" style="532" customWidth="1"/>
    <col min="15368" max="15616" width="9.140625" style="532"/>
    <col min="15617" max="15617" width="5.5703125" style="532" customWidth="1"/>
    <col min="15618" max="15618" width="5.42578125" style="532" customWidth="1"/>
    <col min="15619" max="15619" width="6.7109375" style="532" customWidth="1"/>
    <col min="15620" max="15620" width="49.28515625" style="532" customWidth="1"/>
    <col min="15621" max="15621" width="31.5703125" style="532" customWidth="1"/>
    <col min="15622" max="15622" width="23.28515625" style="532" customWidth="1"/>
    <col min="15623" max="15623" width="15.28515625" style="532" customWidth="1"/>
    <col min="15624" max="15872" width="9.140625" style="532"/>
    <col min="15873" max="15873" width="5.5703125" style="532" customWidth="1"/>
    <col min="15874" max="15874" width="5.42578125" style="532" customWidth="1"/>
    <col min="15875" max="15875" width="6.7109375" style="532" customWidth="1"/>
    <col min="15876" max="15876" width="49.28515625" style="532" customWidth="1"/>
    <col min="15877" max="15877" width="31.5703125" style="532" customWidth="1"/>
    <col min="15878" max="15878" width="23.28515625" style="532" customWidth="1"/>
    <col min="15879" max="15879" width="15.28515625" style="532" customWidth="1"/>
    <col min="15880" max="16128" width="9.140625" style="532"/>
    <col min="16129" max="16129" width="5.5703125" style="532" customWidth="1"/>
    <col min="16130" max="16130" width="5.42578125" style="532" customWidth="1"/>
    <col min="16131" max="16131" width="6.7109375" style="532" customWidth="1"/>
    <col min="16132" max="16132" width="49.28515625" style="532" customWidth="1"/>
    <col min="16133" max="16133" width="31.5703125" style="532" customWidth="1"/>
    <col min="16134" max="16134" width="23.28515625" style="532" customWidth="1"/>
    <col min="16135" max="16135" width="15.28515625" style="532" customWidth="1"/>
    <col min="16136" max="16384" width="9.140625" style="532"/>
  </cols>
  <sheetData>
    <row r="1" spans="1:12" ht="15">
      <c r="E1" s="573"/>
    </row>
    <row r="2" spans="1:12" ht="19.5" customHeight="1">
      <c r="A2" s="1783" t="s">
        <v>562</v>
      </c>
      <c r="B2" s="1783"/>
      <c r="C2" s="1783"/>
      <c r="D2" s="1783"/>
      <c r="E2" s="1783"/>
      <c r="F2" s="1783"/>
      <c r="G2" s="1783"/>
    </row>
    <row r="3" spans="1:12" ht="19.5" customHeight="1">
      <c r="A3" s="1783" t="s">
        <v>533</v>
      </c>
      <c r="B3" s="1783"/>
      <c r="C3" s="1783"/>
      <c r="D3" s="1783"/>
      <c r="E3" s="1783"/>
      <c r="F3" s="1783"/>
      <c r="G3" s="1783"/>
    </row>
    <row r="4" spans="1:12" ht="19.5" customHeight="1">
      <c r="A4" s="1783" t="s">
        <v>625</v>
      </c>
      <c r="B4" s="1783"/>
      <c r="C4" s="1783"/>
      <c r="D4" s="1783"/>
      <c r="E4" s="1783"/>
      <c r="F4" s="1783"/>
      <c r="G4" s="1783"/>
    </row>
    <row r="5" spans="1:12" ht="13.5" thickBot="1">
      <c r="A5" s="574"/>
      <c r="B5" s="574"/>
      <c r="C5" s="574"/>
      <c r="D5" s="574"/>
      <c r="E5" s="574"/>
      <c r="F5" s="574"/>
    </row>
    <row r="6" spans="1:12" ht="45" customHeight="1" thickBot="1">
      <c r="A6" s="646" t="s">
        <v>1</v>
      </c>
      <c r="B6" s="1782" t="s">
        <v>534</v>
      </c>
      <c r="C6" s="1782"/>
      <c r="D6" s="1782"/>
      <c r="E6" s="647" t="s">
        <v>535</v>
      </c>
      <c r="F6" s="647" t="s">
        <v>377</v>
      </c>
      <c r="G6" s="575" t="s">
        <v>536</v>
      </c>
    </row>
    <row r="7" spans="1:12" s="538" customFormat="1" ht="33.75" customHeight="1">
      <c r="A7" s="648" t="s">
        <v>537</v>
      </c>
      <c r="B7" s="1775" t="str">
        <f>'Rekap Panjang Per Prog Per Prov'!AZ7</f>
        <v xml:space="preserve">PROGRAM PENGUATAN PENYELENGGARAAN PEMERINTAHAN UMUM </v>
      </c>
      <c r="C7" s="1775"/>
      <c r="D7" s="1775"/>
      <c r="E7" s="561">
        <f>E8+E10</f>
        <v>90040000000</v>
      </c>
      <c r="F7" s="582" t="s">
        <v>517</v>
      </c>
      <c r="G7" s="643"/>
      <c r="H7" s="563"/>
      <c r="I7" s="563"/>
      <c r="J7" s="563"/>
      <c r="K7" s="563"/>
      <c r="L7" s="563"/>
    </row>
    <row r="8" spans="1:12" s="577" customFormat="1" ht="34.5" customHeight="1">
      <c r="A8" s="649"/>
      <c r="B8" s="632" t="s">
        <v>538</v>
      </c>
      <c r="C8" s="1774" t="str">
        <f>'Rekap Panjang Per Prog Per Prov'!AZ8</f>
        <v>Kegiatan Pengembangan dan Penataan Wilayah Administrasi dan Perbatasan</v>
      </c>
      <c r="D8" s="1774"/>
      <c r="E8" s="556">
        <f>SUM(E9)</f>
        <v>44900000000</v>
      </c>
      <c r="F8" s="590"/>
      <c r="G8" s="644"/>
      <c r="H8" s="576"/>
      <c r="I8" s="576"/>
      <c r="J8" s="576"/>
      <c r="K8" s="576"/>
      <c r="L8" s="576"/>
    </row>
    <row r="9" spans="1:12" s="577" customFormat="1" ht="70.5" customHeight="1">
      <c r="A9" s="650"/>
      <c r="B9" s="551"/>
      <c r="C9" s="551" t="s">
        <v>539</v>
      </c>
      <c r="D9" s="551" t="str">
        <f>'Rekap Panjang Per Prog Per Prov'!AZ10</f>
        <v>Pembangunan Sarana Prasarana  Perbatasan Antar Negara dan Pulau-Pulau Kecil Terluar</v>
      </c>
      <c r="E9" s="552">
        <f>'Rekap Panjang Per Prog Per Prov'!AZ173</f>
        <v>44900000000</v>
      </c>
      <c r="F9" s="590"/>
      <c r="G9" s="566" t="s">
        <v>622</v>
      </c>
      <c r="H9" s="576"/>
      <c r="I9" s="576"/>
      <c r="J9" s="576"/>
      <c r="K9" s="576"/>
      <c r="L9" s="576"/>
    </row>
    <row r="10" spans="1:12" s="577" customFormat="1" ht="36" customHeight="1">
      <c r="A10" s="650"/>
      <c r="B10" s="555" t="s">
        <v>563</v>
      </c>
      <c r="C10" s="1774" t="str">
        <f>'Rekap Panjang Per Prog Per Prov'!BA8</f>
        <v>Kegiatan Fasilitasi Pencegahan dan Penanggulangan Bencana</v>
      </c>
      <c r="D10" s="1774"/>
      <c r="E10" s="556">
        <f>SUM(E11)</f>
        <v>45140000000</v>
      </c>
      <c r="F10" s="590"/>
      <c r="G10" s="645"/>
      <c r="H10" s="576"/>
      <c r="I10" s="576"/>
      <c r="J10" s="576"/>
      <c r="K10" s="576"/>
      <c r="L10" s="922">
        <f>E7+E12</f>
        <v>133371900000</v>
      </c>
    </row>
    <row r="11" spans="1:12" s="577" customFormat="1" ht="69.75" thickBot="1">
      <c r="A11" s="651"/>
      <c r="B11" s="551"/>
      <c r="C11" s="551" t="s">
        <v>564</v>
      </c>
      <c r="D11" s="551" t="str">
        <f>'Rekap Panjang Per Prog Per Prov'!BA10</f>
        <v>Pembangunan Sarana Prasarana Pemerintahan dalam rangka Penanggulangan Bencana di Daerah Rawan Bencana</v>
      </c>
      <c r="E11" s="552">
        <f>'Rekap Panjang Per Prog Per Prov'!BA173</f>
        <v>45140000000</v>
      </c>
      <c r="F11" s="591"/>
      <c r="G11" s="675" t="s">
        <v>623</v>
      </c>
      <c r="H11" s="576"/>
      <c r="I11" s="576"/>
      <c r="J11" s="576"/>
      <c r="K11" s="576"/>
      <c r="L11" s="576"/>
    </row>
    <row r="12" spans="1:12" s="538" customFormat="1" ht="33.75" customHeight="1">
      <c r="A12" s="648" t="s">
        <v>541</v>
      </c>
      <c r="B12" s="1775" t="str">
        <f>'Rekap Panjang Per Prog Per Prov'!BB7</f>
        <v xml:space="preserve">PROGRAM BINA PEMBANGUNAN DAERAH </v>
      </c>
      <c r="C12" s="1775"/>
      <c r="D12" s="1775"/>
      <c r="E12" s="561">
        <f>E13</f>
        <v>43331900000</v>
      </c>
      <c r="F12" s="582" t="s">
        <v>515</v>
      </c>
      <c r="G12" s="643"/>
      <c r="H12" s="563"/>
      <c r="I12" s="563"/>
      <c r="J12" s="563"/>
      <c r="K12" s="563"/>
      <c r="L12" s="563"/>
    </row>
    <row r="13" spans="1:12" s="577" customFormat="1" ht="34.5" customHeight="1">
      <c r="A13" s="649"/>
      <c r="B13" s="1345" t="s">
        <v>542</v>
      </c>
      <c r="C13" s="1774" t="str">
        <f>'Rekap Panjang Per Prog Per Prov'!BB8</f>
        <v>Kegiatan Penataan Ruang Daerah dan Lingkungan Hidup di Daerah</v>
      </c>
      <c r="D13" s="1774"/>
      <c r="E13" s="556">
        <f>SUM(E14:E15)</f>
        <v>43331900000</v>
      </c>
      <c r="F13" s="590"/>
      <c r="G13" s="644"/>
      <c r="H13" s="576"/>
      <c r="I13" s="576"/>
      <c r="J13" s="576"/>
      <c r="K13" s="576"/>
      <c r="L13" s="576"/>
    </row>
    <row r="14" spans="1:12" s="577" customFormat="1" ht="70.5" customHeight="1">
      <c r="A14" s="650"/>
      <c r="B14" s="551"/>
      <c r="C14" s="551" t="s">
        <v>543</v>
      </c>
      <c r="D14" s="551" t="str">
        <f>'Rekap Panjang Per Prog Per Prov'!BB10</f>
        <v xml:space="preserve">Fasilitasi pembinaan dan pemberdayaan masyarakat dan kapasitas kelembagaan penanganan lahan kritis dan sumber daya air berbasis masyarakat (PLKSDA-BM) </v>
      </c>
      <c r="E14" s="552">
        <f>'Rekap Panjang Per Prog Per Prov'!BB173</f>
        <v>34521900000</v>
      </c>
      <c r="F14" s="590"/>
      <c r="G14" s="566" t="s">
        <v>660</v>
      </c>
      <c r="H14" s="576"/>
      <c r="I14" s="576"/>
      <c r="J14" s="576"/>
      <c r="K14" s="576"/>
      <c r="L14" s="576"/>
    </row>
    <row r="15" spans="1:12" s="577" customFormat="1" ht="70.5" customHeight="1">
      <c r="A15" s="650"/>
      <c r="B15" s="920"/>
      <c r="C15" s="551" t="s">
        <v>954</v>
      </c>
      <c r="D15" s="920" t="str">
        <f>'Rekap Panjang Per Prog Per Prov'!BC10</f>
        <v>Fasilitasi Pengelolaan dan Pengembangan Kawasan Ekowisata Berbasis Masyarakat</v>
      </c>
      <c r="E15" s="921">
        <f>'Rekap Panjang Per Prog Per Prov'!BC173</f>
        <v>8810000000</v>
      </c>
      <c r="F15" s="590"/>
      <c r="G15" s="566" t="s">
        <v>678</v>
      </c>
      <c r="H15" s="576"/>
      <c r="I15" s="576"/>
      <c r="J15" s="576"/>
      <c r="K15" s="576"/>
      <c r="L15" s="576"/>
    </row>
    <row r="16" spans="1:12" s="538" customFormat="1" ht="33.75" hidden="1" customHeight="1">
      <c r="A16" s="648" t="s">
        <v>547</v>
      </c>
      <c r="B16" s="1775" t="str">
        <f>'Rekap Panjang Per Prog Per Prov'!AY7</f>
        <v xml:space="preserve">PROGRAM PEMBERDAYAAN MASYARAKAT DAN DESA </v>
      </c>
      <c r="C16" s="1775"/>
      <c r="D16" s="1775"/>
      <c r="E16" s="561">
        <f>E17</f>
        <v>320245953000</v>
      </c>
      <c r="F16" s="582" t="s">
        <v>516</v>
      </c>
      <c r="G16" s="643"/>
      <c r="H16" s="563"/>
      <c r="I16" s="563"/>
      <c r="J16" s="563"/>
      <c r="K16" s="563"/>
      <c r="L16" s="563"/>
    </row>
    <row r="17" spans="1:12" s="577" customFormat="1" ht="34.5" hidden="1" customHeight="1">
      <c r="A17" s="649"/>
      <c r="B17" s="1345" t="s">
        <v>548</v>
      </c>
      <c r="C17" s="1774" t="str">
        <f>'Rekap Panjang Per Prog Per Prov'!AY8</f>
        <v>Kegiatan Fasilitasi Pemberdayaan Adat dan Sosial Budaya Masyarakat</v>
      </c>
      <c r="D17" s="1774"/>
      <c r="E17" s="556">
        <f>SUM(E18)</f>
        <v>320245953000</v>
      </c>
      <c r="F17" s="590"/>
      <c r="G17" s="644"/>
      <c r="H17" s="576"/>
      <c r="I17" s="576"/>
      <c r="J17" s="576"/>
      <c r="K17" s="576"/>
      <c r="L17" s="576"/>
    </row>
    <row r="18" spans="1:12" s="577" customFormat="1" ht="70.5" hidden="1" customHeight="1">
      <c r="A18" s="650"/>
      <c r="B18" s="551"/>
      <c r="C18" s="551" t="s">
        <v>549</v>
      </c>
      <c r="D18" s="551" t="str">
        <f>'Rekap Panjang Per Prog Per Prov'!AY10</f>
        <v xml:space="preserve">Fasilitasi Pembinaan dan Pengendalian PNPM Generasi </v>
      </c>
      <c r="E18" s="552">
        <f>'Rekap Panjang Per Prog Per Prov'!AY173</f>
        <v>320245953000</v>
      </c>
      <c r="F18" s="590"/>
      <c r="G18" s="566" t="s">
        <v>958</v>
      </c>
      <c r="H18" s="576"/>
      <c r="I18" s="576"/>
      <c r="J18" s="576"/>
      <c r="K18" s="576"/>
      <c r="L18" s="576"/>
    </row>
    <row r="19" spans="1:12" ht="18" thickBot="1">
      <c r="A19" s="652"/>
      <c r="B19" s="1781" t="s">
        <v>565</v>
      </c>
      <c r="C19" s="1781"/>
      <c r="D19" s="1781"/>
      <c r="E19" s="653">
        <f>E7+E12</f>
        <v>133371900000</v>
      </c>
      <c r="F19" s="654"/>
      <c r="G19" s="676"/>
    </row>
    <row r="21" spans="1:12" ht="17.25" customHeight="1">
      <c r="E21" s="1772" t="s">
        <v>558</v>
      </c>
      <c r="F21" s="1772"/>
      <c r="G21" s="1772"/>
    </row>
    <row r="22" spans="1:12" ht="17.25" customHeight="1">
      <c r="D22" s="908">
        <v>492267680000</v>
      </c>
      <c r="E22" s="1772" t="s">
        <v>559</v>
      </c>
      <c r="F22" s="1772"/>
      <c r="G22" s="1772"/>
    </row>
    <row r="23" spans="1:12" ht="17.25" customHeight="1">
      <c r="D23" s="909">
        <f>E19+D22</f>
        <v>625639580000</v>
      </c>
      <c r="E23" s="1772" t="s">
        <v>560</v>
      </c>
      <c r="F23" s="1772"/>
      <c r="G23" s="1772"/>
    </row>
    <row r="24" spans="1:12" ht="19.5">
      <c r="E24" s="569"/>
      <c r="F24" s="569"/>
      <c r="G24" s="569"/>
    </row>
    <row r="25" spans="1:12" ht="19.5">
      <c r="E25" s="570"/>
      <c r="F25" s="570"/>
      <c r="G25" s="571"/>
    </row>
    <row r="26" spans="1:12" ht="19.5">
      <c r="E26" s="570"/>
      <c r="F26" s="570"/>
      <c r="G26" s="571"/>
    </row>
    <row r="27" spans="1:12" ht="19.5">
      <c r="E27" s="570"/>
      <c r="F27" s="570"/>
      <c r="G27" s="571"/>
    </row>
    <row r="28" spans="1:12" ht="19.5">
      <c r="E28" s="1772" t="s">
        <v>561</v>
      </c>
      <c r="F28" s="1772"/>
      <c r="G28" s="1772"/>
    </row>
    <row r="30" spans="1:12">
      <c r="E30" s="1358">
        <f>E19+'Rekap Dekonsentrasi'!E72</f>
        <v>1602174981000</v>
      </c>
    </row>
    <row r="48" spans="1:8" ht="13.5" thickBot="1">
      <c r="A48" s="578"/>
      <c r="B48" s="578"/>
      <c r="C48" s="578"/>
      <c r="D48" s="578"/>
      <c r="E48" s="578"/>
      <c r="F48" s="578"/>
      <c r="G48" s="578"/>
      <c r="H48" s="578"/>
    </row>
    <row r="62" spans="1:8">
      <c r="A62" s="579"/>
      <c r="B62" s="580"/>
      <c r="C62" s="580"/>
      <c r="D62" s="580"/>
      <c r="E62" s="580"/>
      <c r="F62" s="580"/>
      <c r="G62" s="580"/>
      <c r="H62" s="580"/>
    </row>
  </sheetData>
  <mergeCells count="16">
    <mergeCell ref="B6:D6"/>
    <mergeCell ref="B7:D7"/>
    <mergeCell ref="A2:G2"/>
    <mergeCell ref="A3:G3"/>
    <mergeCell ref="A4:G4"/>
    <mergeCell ref="C8:D8"/>
    <mergeCell ref="C10:D10"/>
    <mergeCell ref="E28:G28"/>
    <mergeCell ref="B19:D19"/>
    <mergeCell ref="E21:G21"/>
    <mergeCell ref="E22:G22"/>
    <mergeCell ref="E23:G23"/>
    <mergeCell ref="B12:D12"/>
    <mergeCell ref="C13:D13"/>
    <mergeCell ref="B16:D16"/>
    <mergeCell ref="C17:D17"/>
  </mergeCells>
  <printOptions horizontalCentered="1"/>
  <pageMargins left="0.74803149606299213" right="0.51181102362204722" top="0.78740157480314965" bottom="0.35433070866141736" header="0.51181102362204722" footer="0.51181102362204722"/>
  <pageSetup paperSize="258" scale="65"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rgb="FFFF0000"/>
  </sheetPr>
  <dimension ref="A1:BG181"/>
  <sheetViews>
    <sheetView view="pageBreakPreview" topLeftCell="X4" zoomScale="70" zoomScaleNormal="50" zoomScaleSheetLayoutView="70" workbookViewId="0">
      <pane ySplit="7710" topLeftCell="A124" activePane="bottomLeft"/>
      <selection activeCell="V175" sqref="V175"/>
      <selection pane="bottomLeft" activeCell="AE174" sqref="AE174"/>
    </sheetView>
  </sheetViews>
  <sheetFormatPr defaultRowHeight="15"/>
  <cols>
    <col min="1" max="1" width="7" style="1" customWidth="1"/>
    <col min="2" max="2" width="18.28515625" style="2" customWidth="1"/>
    <col min="3" max="3" width="48.7109375" style="7" customWidth="1"/>
    <col min="4" max="4" width="45.140625" style="7" customWidth="1"/>
    <col min="5" max="5" width="44.42578125" style="7" customWidth="1"/>
    <col min="6" max="6" width="41.140625" style="7" customWidth="1"/>
    <col min="7" max="7" width="42.7109375" style="7" customWidth="1"/>
    <col min="8" max="8" width="7" style="1" customWidth="1"/>
    <col min="9" max="9" width="18.28515625" style="2" customWidth="1"/>
    <col min="10" max="10" width="33" style="61" customWidth="1"/>
    <col min="11" max="11" width="33" style="7" customWidth="1"/>
    <col min="12" max="14" width="33" style="126" customWidth="1"/>
    <col min="15" max="15" width="33" style="7" customWidth="1"/>
    <col min="16" max="16" width="33" style="58" customWidth="1"/>
    <col min="17" max="17" width="33" style="7" customWidth="1"/>
    <col min="18" max="18" width="22.42578125" style="7" customWidth="1"/>
    <col min="19" max="19" width="7.28515625" style="61" customWidth="1"/>
    <col min="20" max="20" width="21.7109375" style="7" customWidth="1"/>
    <col min="21" max="21" width="27.7109375" style="62" bestFit="1" customWidth="1"/>
    <col min="22" max="22" width="20.140625" style="63" customWidth="1"/>
    <col min="23" max="23" width="20.140625" style="62" customWidth="1"/>
    <col min="24" max="24" width="24.85546875" style="62" customWidth="1"/>
    <col min="25" max="25" width="36" style="63" bestFit="1" customWidth="1"/>
    <col min="26" max="26" width="25.42578125" style="63" bestFit="1" customWidth="1"/>
    <col min="27" max="28" width="20.140625" style="63" customWidth="1"/>
    <col min="29" max="30" width="20.140625" style="7" customWidth="1"/>
    <col min="31" max="31" width="26" style="7" bestFit="1" customWidth="1"/>
    <col min="32" max="32" width="7.28515625" style="61" customWidth="1"/>
    <col min="33" max="33" width="21.7109375" style="7" customWidth="1"/>
    <col min="34" max="34" width="21.140625" style="10" customWidth="1"/>
    <col min="35" max="35" width="22.85546875" style="1384" customWidth="1"/>
    <col min="36" max="36" width="21.5703125" style="10" customWidth="1"/>
    <col min="37" max="37" width="23.7109375" style="10" customWidth="1"/>
    <col min="38" max="38" width="25.7109375" style="1384" customWidth="1"/>
    <col min="39" max="39" width="23.7109375" style="1384" customWidth="1"/>
    <col min="40" max="40" width="23.140625" style="57" customWidth="1"/>
    <col min="41" max="41" width="25.140625" style="1384" customWidth="1"/>
    <col min="42" max="42" width="22.28515625" style="58" customWidth="1"/>
    <col min="43" max="43" width="25" style="1386" customWidth="1"/>
    <col min="44" max="44" width="24.7109375" style="10" customWidth="1"/>
    <col min="45" max="45" width="28.28515625" style="1384" customWidth="1"/>
    <col min="46" max="46" width="28.28515625" style="10" customWidth="1"/>
    <col min="47" max="47" width="27" style="7" customWidth="1"/>
    <col min="48" max="48" width="25.140625" style="7" bestFit="1" customWidth="1"/>
    <col min="49" max="49" width="7.28515625" style="61" customWidth="1"/>
    <col min="50" max="50" width="21.7109375" style="7" customWidth="1"/>
    <col min="51" max="51" width="33.28515625" style="291" hidden="1" customWidth="1"/>
    <col min="52" max="52" width="33.42578125" style="10" bestFit="1" customWidth="1"/>
    <col min="53" max="53" width="31.5703125" style="10" bestFit="1" customWidth="1"/>
    <col min="54" max="54" width="39.85546875" style="10" bestFit="1" customWidth="1"/>
    <col min="55" max="55" width="37" style="10" bestFit="1" customWidth="1"/>
    <col min="56" max="56" width="37" style="10" customWidth="1"/>
    <col min="57" max="57" width="22" style="10" customWidth="1"/>
    <col min="58" max="58" width="29.85546875" style="7" customWidth="1"/>
    <col min="59" max="59" width="20.5703125" style="2" bestFit="1" customWidth="1"/>
    <col min="60" max="16384" width="9.140625" style="2"/>
  </cols>
  <sheetData>
    <row r="1" spans="1:58" s="258" customFormat="1" ht="21">
      <c r="A1" s="1700" t="s">
        <v>190</v>
      </c>
      <c r="B1" s="1700"/>
      <c r="C1" s="1700"/>
      <c r="D1" s="1700"/>
      <c r="E1" s="1700"/>
      <c r="F1" s="1700"/>
      <c r="G1" s="1700"/>
      <c r="H1" s="1700"/>
      <c r="I1" s="1700"/>
      <c r="J1" s="1700"/>
      <c r="K1" s="1700"/>
      <c r="L1" s="1700"/>
      <c r="M1" s="1700"/>
      <c r="N1" s="1700"/>
      <c r="O1" s="1700"/>
      <c r="P1" s="1700"/>
      <c r="Q1" s="1700"/>
      <c r="R1" s="1700"/>
      <c r="S1" s="1700" t="s">
        <v>190</v>
      </c>
      <c r="T1" s="1700"/>
      <c r="U1" s="1700"/>
      <c r="V1" s="1700"/>
      <c r="W1" s="1700"/>
      <c r="X1" s="1700"/>
      <c r="Y1" s="1700"/>
      <c r="Z1" s="1700"/>
      <c r="AA1" s="1700"/>
      <c r="AB1" s="1700"/>
      <c r="AC1" s="1700"/>
      <c r="AD1" s="1700"/>
      <c r="AE1" s="1700"/>
      <c r="AF1" s="1700" t="s">
        <v>190</v>
      </c>
      <c r="AG1" s="1700"/>
      <c r="AH1" s="1700"/>
      <c r="AI1" s="1700"/>
      <c r="AJ1" s="1700"/>
      <c r="AK1" s="1700"/>
      <c r="AL1" s="1700"/>
      <c r="AM1" s="1700"/>
      <c r="AN1" s="1700"/>
      <c r="AO1" s="1700"/>
      <c r="AP1" s="1700"/>
      <c r="AQ1" s="1700"/>
      <c r="AR1" s="1700"/>
      <c r="AS1" s="1700"/>
      <c r="AT1" s="1700"/>
      <c r="AU1" s="1700"/>
      <c r="AV1" s="1700"/>
      <c r="AW1" s="1700" t="s">
        <v>190</v>
      </c>
      <c r="AX1" s="1700"/>
      <c r="AY1" s="1700"/>
      <c r="AZ1" s="1700"/>
      <c r="BA1" s="1700"/>
      <c r="BB1" s="1700"/>
      <c r="BC1" s="1700"/>
      <c r="BD1" s="1700"/>
      <c r="BE1" s="1700"/>
      <c r="BF1" s="1700"/>
    </row>
    <row r="2" spans="1:58" s="258" customFormat="1" ht="21">
      <c r="A2" s="1700" t="s">
        <v>191</v>
      </c>
      <c r="B2" s="1700"/>
      <c r="C2" s="1700"/>
      <c r="D2" s="1700"/>
      <c r="E2" s="1700"/>
      <c r="F2" s="1700"/>
      <c r="G2" s="1700"/>
      <c r="H2" s="1700"/>
      <c r="I2" s="1700"/>
      <c r="J2" s="1700"/>
      <c r="K2" s="1700"/>
      <c r="L2" s="1700"/>
      <c r="M2" s="1700"/>
      <c r="N2" s="1700"/>
      <c r="O2" s="1700"/>
      <c r="P2" s="1700"/>
      <c r="Q2" s="1700"/>
      <c r="R2" s="1700"/>
      <c r="S2" s="1700" t="s">
        <v>191</v>
      </c>
      <c r="T2" s="1700"/>
      <c r="U2" s="1700"/>
      <c r="V2" s="1700"/>
      <c r="W2" s="1700"/>
      <c r="X2" s="1700"/>
      <c r="Y2" s="1700"/>
      <c r="Z2" s="1700"/>
      <c r="AA2" s="1700"/>
      <c r="AB2" s="1700"/>
      <c r="AC2" s="1700"/>
      <c r="AD2" s="1700"/>
      <c r="AE2" s="1700"/>
      <c r="AF2" s="1700" t="s">
        <v>191</v>
      </c>
      <c r="AG2" s="1700"/>
      <c r="AH2" s="1700"/>
      <c r="AI2" s="1700"/>
      <c r="AJ2" s="1700"/>
      <c r="AK2" s="1700"/>
      <c r="AL2" s="1700"/>
      <c r="AM2" s="1700"/>
      <c r="AN2" s="1700"/>
      <c r="AO2" s="1700"/>
      <c r="AP2" s="1700"/>
      <c r="AQ2" s="1700"/>
      <c r="AR2" s="1700"/>
      <c r="AS2" s="1700"/>
      <c r="AT2" s="1700"/>
      <c r="AU2" s="1700"/>
      <c r="AV2" s="1700"/>
      <c r="AW2" s="1700" t="s">
        <v>191</v>
      </c>
      <c r="AX2" s="1700"/>
      <c r="AY2" s="1700"/>
      <c r="AZ2" s="1700"/>
      <c r="BA2" s="1700"/>
      <c r="BB2" s="1700"/>
      <c r="BC2" s="1700"/>
      <c r="BD2" s="1700"/>
      <c r="BE2" s="1700"/>
      <c r="BF2" s="1700"/>
    </row>
    <row r="3" spans="1:58" s="258" customFormat="1" ht="21">
      <c r="A3" s="1700" t="s">
        <v>0</v>
      </c>
      <c r="B3" s="1700"/>
      <c r="C3" s="1700"/>
      <c r="D3" s="1700"/>
      <c r="E3" s="1700"/>
      <c r="F3" s="1700"/>
      <c r="G3" s="1700"/>
      <c r="H3" s="1700"/>
      <c r="I3" s="1700"/>
      <c r="J3" s="1700"/>
      <c r="K3" s="1700"/>
      <c r="L3" s="1700"/>
      <c r="M3" s="1700"/>
      <c r="N3" s="1700"/>
      <c r="O3" s="1700"/>
      <c r="P3" s="1700"/>
      <c r="Q3" s="1700"/>
      <c r="R3" s="1700"/>
      <c r="S3" s="1700" t="s">
        <v>0</v>
      </c>
      <c r="T3" s="1700"/>
      <c r="U3" s="1700"/>
      <c r="V3" s="1700"/>
      <c r="W3" s="1700"/>
      <c r="X3" s="1700"/>
      <c r="Y3" s="1700"/>
      <c r="Z3" s="1700"/>
      <c r="AA3" s="1700"/>
      <c r="AB3" s="1700"/>
      <c r="AC3" s="1700"/>
      <c r="AD3" s="1700"/>
      <c r="AE3" s="1700"/>
      <c r="AF3" s="1700" t="s">
        <v>0</v>
      </c>
      <c r="AG3" s="1700"/>
      <c r="AH3" s="1700"/>
      <c r="AI3" s="1700"/>
      <c r="AJ3" s="1700"/>
      <c r="AK3" s="1700"/>
      <c r="AL3" s="1700"/>
      <c r="AM3" s="1700"/>
      <c r="AN3" s="1700"/>
      <c r="AO3" s="1700"/>
      <c r="AP3" s="1700"/>
      <c r="AQ3" s="1700"/>
      <c r="AR3" s="1700"/>
      <c r="AS3" s="1700"/>
      <c r="AT3" s="1700"/>
      <c r="AU3" s="1700"/>
      <c r="AV3" s="1700"/>
      <c r="AW3" s="1700" t="s">
        <v>0</v>
      </c>
      <c r="AX3" s="1700"/>
      <c r="AY3" s="1700"/>
      <c r="AZ3" s="1700"/>
      <c r="BA3" s="1700"/>
      <c r="BB3" s="1700"/>
      <c r="BC3" s="1700"/>
      <c r="BD3" s="1700"/>
      <c r="BE3" s="1700"/>
      <c r="BF3" s="1700"/>
    </row>
    <row r="4" spans="1:58" s="7" customFormat="1" ht="15.75">
      <c r="A4" s="1668"/>
      <c r="B4" s="1668"/>
      <c r="C4" s="1668"/>
      <c r="D4" s="1668"/>
      <c r="E4" s="1668"/>
      <c r="F4" s="1668"/>
      <c r="G4" s="1668"/>
      <c r="H4" s="1668"/>
      <c r="I4" s="1668"/>
      <c r="J4" s="1668"/>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1668"/>
      <c r="AI4" s="1668"/>
      <c r="AJ4" s="1668"/>
      <c r="AK4" s="1668"/>
      <c r="AL4" s="1668"/>
      <c r="AM4" s="1668"/>
      <c r="AN4" s="1668"/>
      <c r="AO4" s="1668"/>
      <c r="AP4" s="1668"/>
      <c r="AQ4" s="1668"/>
      <c r="AR4" s="1668"/>
      <c r="AS4" s="1668"/>
      <c r="AT4" s="1668"/>
      <c r="AU4" s="1668"/>
      <c r="AV4" s="1668"/>
      <c r="AW4" s="1668"/>
      <c r="AX4" s="1668"/>
      <c r="AY4" s="1668"/>
      <c r="AZ4" s="1668"/>
      <c r="BA4" s="1668"/>
      <c r="BB4" s="1668"/>
      <c r="BC4" s="1668"/>
      <c r="BD4" s="1668"/>
      <c r="BE4" s="1668"/>
      <c r="BF4" s="1668"/>
    </row>
    <row r="5" spans="1:58" s="7" customFormat="1" ht="7.5" customHeight="1">
      <c r="A5" s="61"/>
      <c r="H5" s="61"/>
      <c r="J5" s="61"/>
      <c r="L5" s="126"/>
      <c r="M5" s="126"/>
      <c r="N5" s="126"/>
      <c r="P5" s="58"/>
      <c r="S5" s="61"/>
      <c r="U5" s="62"/>
      <c r="V5" s="63"/>
      <c r="W5" s="62"/>
      <c r="X5" s="62"/>
      <c r="Y5" s="63"/>
      <c r="Z5" s="63"/>
      <c r="AA5" s="63"/>
      <c r="AB5" s="63"/>
      <c r="AF5" s="61"/>
      <c r="AH5" s="10"/>
      <c r="AI5" s="1384"/>
      <c r="AJ5" s="10"/>
      <c r="AK5" s="10"/>
      <c r="AL5" s="1384"/>
      <c r="AM5" s="1384"/>
      <c r="AN5" s="57"/>
      <c r="AO5" s="1384"/>
      <c r="AP5" s="58"/>
      <c r="AQ5" s="1386"/>
      <c r="AR5" s="10"/>
      <c r="AS5" s="1384"/>
      <c r="AT5" s="10"/>
      <c r="AW5" s="61"/>
      <c r="AY5" s="291"/>
      <c r="AZ5" s="10"/>
      <c r="BA5" s="10"/>
      <c r="BB5" s="10"/>
      <c r="BC5" s="10"/>
      <c r="BD5" s="10"/>
      <c r="BE5" s="10"/>
    </row>
    <row r="6" spans="1:58" s="259" customFormat="1" ht="42" customHeight="1">
      <c r="A6" s="1704" t="s">
        <v>1</v>
      </c>
      <c r="B6" s="1704" t="s">
        <v>12</v>
      </c>
      <c r="C6" s="1707" t="s">
        <v>187</v>
      </c>
      <c r="D6" s="1784"/>
      <c r="E6" s="1784"/>
      <c r="F6" s="1784"/>
      <c r="G6" s="1784"/>
      <c r="H6" s="1784"/>
      <c r="I6" s="1784"/>
      <c r="J6" s="1784"/>
      <c r="K6" s="1784"/>
      <c r="L6" s="1784"/>
      <c r="M6" s="1784"/>
      <c r="N6" s="1784"/>
      <c r="O6" s="1784"/>
      <c r="P6" s="1784"/>
      <c r="Q6" s="1784"/>
      <c r="R6" s="1708"/>
      <c r="S6" s="1707" t="s">
        <v>187</v>
      </c>
      <c r="T6" s="1784"/>
      <c r="U6" s="1784"/>
      <c r="V6" s="1784"/>
      <c r="W6" s="1784"/>
      <c r="X6" s="1784"/>
      <c r="Y6" s="1784"/>
      <c r="Z6" s="1784"/>
      <c r="AA6" s="1784"/>
      <c r="AB6" s="1784"/>
      <c r="AC6" s="1784"/>
      <c r="AD6" s="1784"/>
      <c r="AE6" s="1708"/>
      <c r="AF6" s="1707" t="s">
        <v>187</v>
      </c>
      <c r="AG6" s="1784"/>
      <c r="AH6" s="1784"/>
      <c r="AI6" s="1784"/>
      <c r="AJ6" s="1784"/>
      <c r="AK6" s="1784"/>
      <c r="AL6" s="1784"/>
      <c r="AM6" s="1784"/>
      <c r="AN6" s="1784"/>
      <c r="AO6" s="1784"/>
      <c r="AP6" s="1784"/>
      <c r="AQ6" s="1784"/>
      <c r="AR6" s="1784"/>
      <c r="AS6" s="1784"/>
      <c r="AT6" s="1784"/>
      <c r="AU6" s="1784"/>
      <c r="AV6" s="1708"/>
      <c r="AW6" s="1707" t="s">
        <v>188</v>
      </c>
      <c r="AX6" s="1784"/>
      <c r="AY6" s="1784"/>
      <c r="AZ6" s="1784"/>
      <c r="BA6" s="1784"/>
      <c r="BB6" s="1784"/>
      <c r="BC6" s="1784"/>
      <c r="BD6" s="1784"/>
      <c r="BE6" s="1708"/>
      <c r="BF6" s="1701" t="s">
        <v>208</v>
      </c>
    </row>
    <row r="7" spans="1:58" s="259" customFormat="1" ht="75" customHeight="1">
      <c r="A7" s="1726"/>
      <c r="B7" s="1726"/>
      <c r="C7" s="284" t="s">
        <v>484</v>
      </c>
      <c r="D7" s="284" t="s">
        <v>485</v>
      </c>
      <c r="E7" s="284" t="s">
        <v>486</v>
      </c>
      <c r="F7" s="284" t="s">
        <v>487</v>
      </c>
      <c r="G7" s="284" t="s">
        <v>488</v>
      </c>
      <c r="H7" s="1701" t="s">
        <v>1</v>
      </c>
      <c r="I7" s="1701" t="s">
        <v>12</v>
      </c>
      <c r="J7" s="382" t="s">
        <v>489</v>
      </c>
      <c r="K7" s="383"/>
      <c r="L7" s="383"/>
      <c r="M7" s="383"/>
      <c r="N7" s="383"/>
      <c r="O7" s="383"/>
      <c r="P7" s="383"/>
      <c r="Q7" s="383"/>
      <c r="R7" s="384"/>
      <c r="S7" s="1704" t="s">
        <v>1</v>
      </c>
      <c r="T7" s="1701" t="s">
        <v>12</v>
      </c>
      <c r="U7" s="379" t="s">
        <v>490</v>
      </c>
      <c r="V7" s="380"/>
      <c r="W7" s="380"/>
      <c r="X7" s="380"/>
      <c r="Y7" s="380"/>
      <c r="Z7" s="380"/>
      <c r="AA7" s="380"/>
      <c r="AB7" s="380"/>
      <c r="AC7" s="380"/>
      <c r="AD7" s="380"/>
      <c r="AE7" s="381"/>
      <c r="AF7" s="1704" t="s">
        <v>1</v>
      </c>
      <c r="AG7" s="1701" t="s">
        <v>12</v>
      </c>
      <c r="AH7" s="112" t="s">
        <v>580</v>
      </c>
      <c r="AI7" s="113"/>
      <c r="AJ7" s="113"/>
      <c r="AK7" s="113"/>
      <c r="AL7" s="113"/>
      <c r="AM7" s="113"/>
      <c r="AN7" s="113"/>
      <c r="AO7" s="113"/>
      <c r="AP7" s="113"/>
      <c r="AQ7" s="113"/>
      <c r="AR7" s="113"/>
      <c r="AS7" s="113"/>
      <c r="AT7" s="113"/>
      <c r="AU7" s="114"/>
      <c r="AV7" s="1785" t="s">
        <v>206</v>
      </c>
      <c r="AW7" s="1704" t="s">
        <v>1</v>
      </c>
      <c r="AX7" s="1701" t="s">
        <v>12</v>
      </c>
      <c r="AY7" s="292" t="s">
        <v>492</v>
      </c>
      <c r="AZ7" s="112" t="s">
        <v>580</v>
      </c>
      <c r="BA7" s="114"/>
      <c r="BB7" s="385" t="s">
        <v>489</v>
      </c>
      <c r="BC7" s="387"/>
      <c r="BD7" s="388"/>
      <c r="BE7" s="1785" t="s">
        <v>207</v>
      </c>
      <c r="BF7" s="1702"/>
    </row>
    <row r="8" spans="1:58" s="259" customFormat="1" ht="69.75" customHeight="1">
      <c r="A8" s="1726"/>
      <c r="B8" s="1726"/>
      <c r="C8" s="252" t="s">
        <v>493</v>
      </c>
      <c r="D8" s="252" t="s">
        <v>494</v>
      </c>
      <c r="E8" s="252" t="s">
        <v>495</v>
      </c>
      <c r="F8" s="252" t="s">
        <v>496</v>
      </c>
      <c r="G8" s="252" t="s">
        <v>497</v>
      </c>
      <c r="H8" s="1726"/>
      <c r="I8" s="1726"/>
      <c r="J8" s="385" t="s">
        <v>498</v>
      </c>
      <c r="K8" s="386"/>
      <c r="L8" s="626" t="s">
        <v>499</v>
      </c>
      <c r="M8" s="634"/>
      <c r="N8" s="627"/>
      <c r="O8" s="252" t="s">
        <v>500</v>
      </c>
      <c r="P8" s="252" t="s">
        <v>501</v>
      </c>
      <c r="Q8" s="252" t="s">
        <v>502</v>
      </c>
      <c r="R8" s="1701" t="s">
        <v>220</v>
      </c>
      <c r="S8" s="1726"/>
      <c r="T8" s="1726"/>
      <c r="U8" s="252" t="s">
        <v>503</v>
      </c>
      <c r="V8" s="252" t="s">
        <v>504</v>
      </c>
      <c r="W8" s="252" t="s">
        <v>505</v>
      </c>
      <c r="X8" s="252" t="s">
        <v>506</v>
      </c>
      <c r="Y8" s="385" t="s">
        <v>219</v>
      </c>
      <c r="Z8" s="387"/>
      <c r="AA8" s="388"/>
      <c r="AB8" s="385" t="s">
        <v>507</v>
      </c>
      <c r="AC8" s="387"/>
      <c r="AD8" s="388"/>
      <c r="AE8" s="1701" t="s">
        <v>221</v>
      </c>
      <c r="AF8" s="1705"/>
      <c r="AG8" s="1702"/>
      <c r="AH8" s="112" t="s">
        <v>508</v>
      </c>
      <c r="AI8" s="114"/>
      <c r="AJ8" s="389" t="s">
        <v>509</v>
      </c>
      <c r="AK8" s="390"/>
      <c r="AL8" s="390"/>
      <c r="AM8" s="391"/>
      <c r="AN8" s="112" t="s">
        <v>510</v>
      </c>
      <c r="AO8" s="114"/>
      <c r="AP8" s="112" t="s">
        <v>581</v>
      </c>
      <c r="AQ8" s="114"/>
      <c r="AR8" s="112" t="s">
        <v>353</v>
      </c>
      <c r="AS8" s="113"/>
      <c r="AT8" s="114"/>
      <c r="AU8" s="1785" t="s">
        <v>2</v>
      </c>
      <c r="AV8" s="1786"/>
      <c r="AW8" s="1705"/>
      <c r="AX8" s="1702"/>
      <c r="AY8" s="293" t="s">
        <v>219</v>
      </c>
      <c r="AZ8" s="56" t="s">
        <v>509</v>
      </c>
      <c r="BA8" s="56" t="s">
        <v>353</v>
      </c>
      <c r="BB8" s="1002" t="s">
        <v>626</v>
      </c>
      <c r="BC8" s="1003"/>
      <c r="BD8" s="56" t="s">
        <v>956</v>
      </c>
      <c r="BE8" s="1786"/>
      <c r="BF8" s="1702"/>
    </row>
    <row r="9" spans="1:58" s="259" customFormat="1" ht="96.75" customHeight="1">
      <c r="A9" s="1726"/>
      <c r="B9" s="1726"/>
      <c r="C9" s="252" t="s">
        <v>453</v>
      </c>
      <c r="D9" s="252" t="s">
        <v>661</v>
      </c>
      <c r="E9" s="252" t="s">
        <v>454</v>
      </c>
      <c r="F9" s="252" t="s">
        <v>455</v>
      </c>
      <c r="G9" s="252" t="s">
        <v>456</v>
      </c>
      <c r="H9" s="1726"/>
      <c r="I9" s="1726"/>
      <c r="J9" s="252" t="s">
        <v>457</v>
      </c>
      <c r="K9" s="252" t="s">
        <v>458</v>
      </c>
      <c r="L9" s="127" t="s">
        <v>459</v>
      </c>
      <c r="M9" s="127" t="s">
        <v>245</v>
      </c>
      <c r="N9" s="127" t="s">
        <v>613</v>
      </c>
      <c r="O9" s="252" t="s">
        <v>460</v>
      </c>
      <c r="P9" s="252" t="s">
        <v>461</v>
      </c>
      <c r="Q9" s="122" t="s">
        <v>466</v>
      </c>
      <c r="R9" s="1702"/>
      <c r="S9" s="1726"/>
      <c r="T9" s="1726"/>
      <c r="U9" s="252" t="s">
        <v>322</v>
      </c>
      <c r="V9" s="252" t="s">
        <v>467</v>
      </c>
      <c r="W9" s="252" t="s">
        <v>69</v>
      </c>
      <c r="X9" s="252" t="s">
        <v>320</v>
      </c>
      <c r="Y9" s="252" t="s">
        <v>468</v>
      </c>
      <c r="Z9" s="252" t="s">
        <v>321</v>
      </c>
      <c r="AA9" s="252" t="s">
        <v>469</v>
      </c>
      <c r="AB9" s="252" t="s">
        <v>71</v>
      </c>
      <c r="AC9" s="252" t="s">
        <v>470</v>
      </c>
      <c r="AD9" s="252" t="s">
        <v>317</v>
      </c>
      <c r="AE9" s="1702"/>
      <c r="AF9" s="1705"/>
      <c r="AG9" s="1702"/>
      <c r="AH9" s="56" t="s">
        <v>471</v>
      </c>
      <c r="AI9" s="56" t="s">
        <v>472</v>
      </c>
      <c r="AJ9" s="56" t="s">
        <v>473</v>
      </c>
      <c r="AK9" s="56" t="s">
        <v>473</v>
      </c>
      <c r="AL9" s="56" t="s">
        <v>474</v>
      </c>
      <c r="AM9" s="56" t="s">
        <v>475</v>
      </c>
      <c r="AN9" s="56" t="s">
        <v>479</v>
      </c>
      <c r="AO9" s="56" t="s">
        <v>479</v>
      </c>
      <c r="AP9" s="56" t="s">
        <v>481</v>
      </c>
      <c r="AQ9" s="56" t="s">
        <v>481</v>
      </c>
      <c r="AR9" s="56" t="s">
        <v>482</v>
      </c>
      <c r="AS9" s="56" t="str">
        <f>'PUM DK 2'!N8</f>
        <v>Jumlah Daerah yang difasilitasi dalam peningkatan kapasitas aparat dalam upaya penanggulangan bencana dan bahaya kebakaran</v>
      </c>
      <c r="AT9" s="56" t="s">
        <v>482</v>
      </c>
      <c r="AU9" s="1786"/>
      <c r="AV9" s="1786"/>
      <c r="AW9" s="1705"/>
      <c r="AX9" s="1702"/>
      <c r="AY9" s="293" t="s">
        <v>321</v>
      </c>
      <c r="AZ9" s="56" t="s">
        <v>229</v>
      </c>
      <c r="BA9" s="56" t="s">
        <v>355</v>
      </c>
      <c r="BB9" s="56" t="s">
        <v>664</v>
      </c>
      <c r="BC9" s="56" t="s">
        <v>671</v>
      </c>
      <c r="BD9" s="56" t="s">
        <v>955</v>
      </c>
      <c r="BE9" s="1786"/>
      <c r="BF9" s="1702"/>
    </row>
    <row r="10" spans="1:58" s="259" customFormat="1" ht="90" customHeight="1">
      <c r="A10" s="1727"/>
      <c r="B10" s="1727"/>
      <c r="C10" s="866" t="s">
        <v>73</v>
      </c>
      <c r="D10" s="866" t="s">
        <v>74</v>
      </c>
      <c r="E10" s="953" t="s">
        <v>683</v>
      </c>
      <c r="F10" s="866" t="s">
        <v>76</v>
      </c>
      <c r="G10" s="866" t="s">
        <v>100</v>
      </c>
      <c r="H10" s="1727"/>
      <c r="I10" s="1727"/>
      <c r="J10" s="121" t="s">
        <v>462</v>
      </c>
      <c r="K10" s="868" t="s">
        <v>463</v>
      </c>
      <c r="L10" s="128" t="s">
        <v>464</v>
      </c>
      <c r="M10" s="127" t="s">
        <v>667</v>
      </c>
      <c r="N10" s="127" t="s">
        <v>614</v>
      </c>
      <c r="O10" s="868" t="s">
        <v>465</v>
      </c>
      <c r="P10" s="122" t="s">
        <v>209</v>
      </c>
      <c r="Q10" s="378" t="s">
        <v>210</v>
      </c>
      <c r="R10" s="1702"/>
      <c r="S10" s="1727"/>
      <c r="T10" s="1727"/>
      <c r="U10" s="1344" t="s">
        <v>107</v>
      </c>
      <c r="V10" s="868" t="s">
        <v>214</v>
      </c>
      <c r="W10" s="868" t="s">
        <v>105</v>
      </c>
      <c r="X10" s="868" t="s">
        <v>104</v>
      </c>
      <c r="Y10" s="868" t="s">
        <v>211</v>
      </c>
      <c r="Z10" s="868" t="s">
        <v>213</v>
      </c>
      <c r="AA10" s="868" t="s">
        <v>212</v>
      </c>
      <c r="AB10" s="121" t="s">
        <v>215</v>
      </c>
      <c r="AC10" s="868" t="s">
        <v>216</v>
      </c>
      <c r="AD10" s="868" t="s">
        <v>110</v>
      </c>
      <c r="AE10" s="1702"/>
      <c r="AF10" s="1706"/>
      <c r="AG10" s="1703"/>
      <c r="AH10" s="252" t="s">
        <v>79</v>
      </c>
      <c r="AI10" s="252" t="s">
        <v>476</v>
      </c>
      <c r="AJ10" s="252" t="s">
        <v>663</v>
      </c>
      <c r="AK10" s="252" t="s">
        <v>477</v>
      </c>
      <c r="AL10" s="252" t="s">
        <v>478</v>
      </c>
      <c r="AM10" s="252" t="s">
        <v>688</v>
      </c>
      <c r="AN10" s="252" t="s">
        <v>84</v>
      </c>
      <c r="AO10" s="252" t="s">
        <v>480</v>
      </c>
      <c r="AP10" s="915" t="s">
        <v>679</v>
      </c>
      <c r="AQ10" s="123" t="s">
        <v>680</v>
      </c>
      <c r="AR10" s="871" t="s">
        <v>582</v>
      </c>
      <c r="AS10" s="1368" t="s">
        <v>583</v>
      </c>
      <c r="AT10" s="871" t="s">
        <v>483</v>
      </c>
      <c r="AU10" s="1787"/>
      <c r="AV10" s="1786"/>
      <c r="AW10" s="1706"/>
      <c r="AX10" s="1703"/>
      <c r="AY10" s="292" t="s">
        <v>213</v>
      </c>
      <c r="AZ10" s="1393" t="s">
        <v>962</v>
      </c>
      <c r="BA10" s="867" t="s">
        <v>354</v>
      </c>
      <c r="BB10" s="871" t="s">
        <v>665</v>
      </c>
      <c r="BC10" s="910" t="s">
        <v>670</v>
      </c>
      <c r="BD10" s="56" t="s">
        <v>957</v>
      </c>
      <c r="BE10" s="1786"/>
      <c r="BF10" s="1703"/>
    </row>
    <row r="11" spans="1:58" s="259" customFormat="1" ht="52.5" customHeight="1">
      <c r="A11" s="998"/>
      <c r="B11" s="998"/>
      <c r="C11" s="252" t="s">
        <v>401</v>
      </c>
      <c r="D11" s="252" t="s">
        <v>511</v>
      </c>
      <c r="E11" s="252" t="s">
        <v>512</v>
      </c>
      <c r="F11" s="252" t="s">
        <v>513</v>
      </c>
      <c r="G11" s="252" t="s">
        <v>514</v>
      </c>
      <c r="H11" s="997"/>
      <c r="I11" s="252"/>
      <c r="J11" s="1004" t="s">
        <v>515</v>
      </c>
      <c r="K11" s="1005"/>
      <c r="L11" s="1005"/>
      <c r="M11" s="1005"/>
      <c r="N11" s="1005"/>
      <c r="O11" s="1005"/>
      <c r="P11" s="1005"/>
      <c r="Q11" s="1006"/>
      <c r="R11" s="252"/>
      <c r="S11" s="998"/>
      <c r="T11" s="997"/>
      <c r="U11" s="999" t="s">
        <v>516</v>
      </c>
      <c r="V11" s="1000"/>
      <c r="W11" s="1000"/>
      <c r="X11" s="1000"/>
      <c r="Y11" s="1000"/>
      <c r="Z11" s="1000"/>
      <c r="AA11" s="1000"/>
      <c r="AB11" s="1000"/>
      <c r="AC11" s="1000"/>
      <c r="AD11" s="1001"/>
      <c r="AE11" s="252"/>
      <c r="AF11" s="998"/>
      <c r="AG11" s="997"/>
      <c r="AH11" s="999" t="s">
        <v>517</v>
      </c>
      <c r="AI11" s="1367"/>
      <c r="AJ11" s="1000"/>
      <c r="AK11" s="1000"/>
      <c r="AL11" s="1367"/>
      <c r="AM11" s="1367"/>
      <c r="AN11" s="1000"/>
      <c r="AO11" s="1367"/>
      <c r="AP11" s="1000"/>
      <c r="AQ11" s="1367"/>
      <c r="AR11" s="1000"/>
      <c r="AS11" s="1367"/>
      <c r="AT11" s="1000"/>
      <c r="AU11" s="1001"/>
      <c r="AV11" s="56"/>
      <c r="AW11" s="998"/>
      <c r="AX11" s="997"/>
      <c r="AY11" s="293" t="s">
        <v>516</v>
      </c>
      <c r="AZ11" s="1002" t="s">
        <v>517</v>
      </c>
      <c r="BA11" s="1003"/>
      <c r="BB11" s="1003" t="s">
        <v>515</v>
      </c>
      <c r="BC11" s="1003"/>
      <c r="BD11" s="1346"/>
      <c r="BE11" s="56"/>
      <c r="BF11" s="997"/>
    </row>
    <row r="12" spans="1:58" s="259" customFormat="1">
      <c r="A12" s="137" t="s">
        <v>192</v>
      </c>
      <c r="B12" s="137" t="s">
        <v>193</v>
      </c>
      <c r="C12" s="252">
        <v>3</v>
      </c>
      <c r="D12" s="77" t="s">
        <v>194</v>
      </c>
      <c r="E12" s="77" t="s">
        <v>195</v>
      </c>
      <c r="F12" s="77" t="s">
        <v>196</v>
      </c>
      <c r="G12" s="77" t="s">
        <v>197</v>
      </c>
      <c r="H12" s="137" t="s">
        <v>192</v>
      </c>
      <c r="I12" s="137" t="s">
        <v>193</v>
      </c>
      <c r="J12" s="77" t="s">
        <v>250</v>
      </c>
      <c r="K12" s="77" t="s">
        <v>194</v>
      </c>
      <c r="L12" s="134" t="s">
        <v>195</v>
      </c>
      <c r="M12" s="134" t="s">
        <v>195</v>
      </c>
      <c r="N12" s="77" t="s">
        <v>196</v>
      </c>
      <c r="O12" s="136" t="s">
        <v>197</v>
      </c>
      <c r="P12" s="135" t="s">
        <v>198</v>
      </c>
      <c r="Q12" s="77" t="s">
        <v>199</v>
      </c>
      <c r="R12" s="77" t="s">
        <v>200</v>
      </c>
      <c r="S12" s="137" t="s">
        <v>192</v>
      </c>
      <c r="T12" s="137" t="s">
        <v>193</v>
      </c>
      <c r="U12" s="77" t="s">
        <v>250</v>
      </c>
      <c r="V12" s="77" t="s">
        <v>194</v>
      </c>
      <c r="W12" s="77" t="s">
        <v>195</v>
      </c>
      <c r="X12" s="77" t="s">
        <v>196</v>
      </c>
      <c r="Y12" s="77" t="s">
        <v>197</v>
      </c>
      <c r="Z12" s="77" t="s">
        <v>198</v>
      </c>
      <c r="AA12" s="77" t="s">
        <v>199</v>
      </c>
      <c r="AB12" s="77" t="s">
        <v>200</v>
      </c>
      <c r="AC12" s="77" t="s">
        <v>201</v>
      </c>
      <c r="AD12" s="77" t="s">
        <v>202</v>
      </c>
      <c r="AE12" s="77" t="s">
        <v>203</v>
      </c>
      <c r="AF12" s="137" t="s">
        <v>192</v>
      </c>
      <c r="AG12" s="137" t="s">
        <v>193</v>
      </c>
      <c r="AH12" s="77" t="s">
        <v>250</v>
      </c>
      <c r="AI12" s="77" t="s">
        <v>194</v>
      </c>
      <c r="AJ12" s="77" t="s">
        <v>195</v>
      </c>
      <c r="AK12" s="77" t="s">
        <v>196</v>
      </c>
      <c r="AL12" s="77" t="s">
        <v>197</v>
      </c>
      <c r="AM12" s="77" t="s">
        <v>198</v>
      </c>
      <c r="AN12" s="77" t="s">
        <v>199</v>
      </c>
      <c r="AO12" s="77" t="s">
        <v>200</v>
      </c>
      <c r="AP12" s="77" t="s">
        <v>201</v>
      </c>
      <c r="AQ12" s="77" t="s">
        <v>202</v>
      </c>
      <c r="AR12" s="78" t="s">
        <v>203</v>
      </c>
      <c r="AS12" s="78" t="s">
        <v>204</v>
      </c>
      <c r="AT12" s="78" t="s">
        <v>204</v>
      </c>
      <c r="AU12" s="78" t="s">
        <v>205</v>
      </c>
      <c r="AV12" s="78" t="s">
        <v>222</v>
      </c>
      <c r="AW12" s="137" t="s">
        <v>192</v>
      </c>
      <c r="AX12" s="137" t="s">
        <v>193</v>
      </c>
      <c r="AY12" s="294" t="s">
        <v>250</v>
      </c>
      <c r="AZ12" s="78" t="s">
        <v>194</v>
      </c>
      <c r="BA12" s="78" t="s">
        <v>194</v>
      </c>
      <c r="BB12" s="78" t="s">
        <v>194</v>
      </c>
      <c r="BC12" s="78" t="s">
        <v>194</v>
      </c>
      <c r="BD12" s="78"/>
      <c r="BE12" s="78" t="s">
        <v>195</v>
      </c>
      <c r="BF12" s="77" t="s">
        <v>196</v>
      </c>
    </row>
    <row r="13" spans="1:58" s="698" customFormat="1" ht="18" customHeight="1">
      <c r="A13" s="683">
        <v>1</v>
      </c>
      <c r="B13" s="684" t="s">
        <v>13</v>
      </c>
      <c r="C13" s="685">
        <v>384251000</v>
      </c>
      <c r="D13" s="685">
        <v>0</v>
      </c>
      <c r="E13" s="720">
        <v>1860355000</v>
      </c>
      <c r="F13" s="685">
        <v>0</v>
      </c>
      <c r="G13" s="687">
        <v>950100000</v>
      </c>
      <c r="H13" s="683">
        <v>1</v>
      </c>
      <c r="I13" s="684" t="s">
        <v>13</v>
      </c>
      <c r="J13" s="688">
        <v>757000000</v>
      </c>
      <c r="K13" s="688">
        <v>900000000</v>
      </c>
      <c r="L13" s="689"/>
      <c r="M13" s="689"/>
      <c r="N13" s="689"/>
      <c r="O13" s="688">
        <v>500000000</v>
      </c>
      <c r="P13" s="690"/>
      <c r="Q13" s="688"/>
      <c r="R13" s="685">
        <f>SUM(J13:Q13)</f>
        <v>2157000000</v>
      </c>
      <c r="S13" s="683">
        <v>1</v>
      </c>
      <c r="T13" s="684" t="s">
        <v>13</v>
      </c>
      <c r="U13" s="1348">
        <v>159040000</v>
      </c>
      <c r="V13" s="691">
        <v>200839000</v>
      </c>
      <c r="W13" s="1349">
        <v>220850000</v>
      </c>
      <c r="X13" s="1349">
        <v>78706104000</v>
      </c>
      <c r="Y13" s="1379">
        <v>72450000</v>
      </c>
      <c r="Z13" s="692">
        <v>0</v>
      </c>
      <c r="AA13" s="1380">
        <v>92160000</v>
      </c>
      <c r="AB13" s="693">
        <v>0</v>
      </c>
      <c r="AC13" s="1383">
        <v>104730000</v>
      </c>
      <c r="AD13" s="1352">
        <v>150000000</v>
      </c>
      <c r="AE13" s="694">
        <f>U13+V13+W13+X13+Y13+Z13+AA13+AB13+AC13+AD13</f>
        <v>79706173000</v>
      </c>
      <c r="AF13" s="683">
        <v>1</v>
      </c>
      <c r="AG13" s="684" t="s">
        <v>13</v>
      </c>
      <c r="AH13" s="695"/>
      <c r="AI13" s="24">
        <v>3841473000</v>
      </c>
      <c r="AJ13" s="923">
        <v>350000000</v>
      </c>
      <c r="AK13" s="695"/>
      <c r="AL13" s="695"/>
      <c r="AM13" s="24"/>
      <c r="AN13" s="925">
        <v>350000000</v>
      </c>
      <c r="AO13" s="696"/>
      <c r="AP13" s="925">
        <v>400000000</v>
      </c>
      <c r="AQ13" s="925">
        <v>400000000</v>
      </c>
      <c r="AR13" s="925">
        <v>350000000</v>
      </c>
      <c r="AS13" s="696"/>
      <c r="AT13" s="925">
        <v>400000000</v>
      </c>
      <c r="AU13" s="692">
        <f>SUM(AH13:AT13)</f>
        <v>6091473000</v>
      </c>
      <c r="AV13" s="692">
        <f>C13+D13+E13+F13+G13+R13+AE13+AU13</f>
        <v>91149352000</v>
      </c>
      <c r="AW13" s="683">
        <v>1</v>
      </c>
      <c r="AX13" s="684" t="s">
        <v>13</v>
      </c>
      <c r="AY13" s="692"/>
      <c r="AZ13" s="696">
        <f>AZ14+AZ15</f>
        <v>1500000000</v>
      </c>
      <c r="BA13" s="696">
        <f>SUM(BA14:BA18)</f>
        <v>5500000000</v>
      </c>
      <c r="BB13" s="696">
        <f>SUM(BB14:BB15)</f>
        <v>0</v>
      </c>
      <c r="BC13" s="696">
        <f>SUM(BC14:BC15)</f>
        <v>0</v>
      </c>
      <c r="BD13" s="696"/>
      <c r="BE13" s="696">
        <f>AZ13+BA13+BB13+BC13+BD13</f>
        <v>7000000000</v>
      </c>
      <c r="BF13" s="697">
        <f>AV13+BE13</f>
        <v>98149352000</v>
      </c>
    </row>
    <row r="14" spans="1:58" s="7" customFormat="1" ht="18" hidden="1" customHeight="1">
      <c r="A14" s="38"/>
      <c r="B14" s="39"/>
      <c r="C14" s="35"/>
      <c r="D14" s="35"/>
      <c r="E14" s="340"/>
      <c r="F14" s="35"/>
      <c r="G14" s="22"/>
      <c r="H14" s="38"/>
      <c r="I14" s="39"/>
      <c r="J14" s="69"/>
      <c r="K14" s="69"/>
      <c r="L14" s="130"/>
      <c r="M14" s="130"/>
      <c r="N14" s="130"/>
      <c r="O14" s="69"/>
      <c r="P14" s="42"/>
      <c r="Q14" s="69"/>
      <c r="R14" s="12"/>
      <c r="S14" s="38"/>
      <c r="T14" s="39"/>
      <c r="U14" s="70"/>
      <c r="V14" s="43"/>
      <c r="W14" s="43"/>
      <c r="X14" s="43"/>
      <c r="Y14" s="71"/>
      <c r="Z14" s="43"/>
      <c r="AA14" s="43"/>
      <c r="AB14" s="72"/>
      <c r="AC14" s="43"/>
      <c r="AD14" s="43"/>
      <c r="AE14" s="43"/>
      <c r="AF14" s="38"/>
      <c r="AG14" s="39"/>
      <c r="AH14" s="44"/>
      <c r="AI14" s="44"/>
      <c r="AJ14" s="44"/>
      <c r="AK14" s="44"/>
      <c r="AL14" s="44"/>
      <c r="AM14" s="44"/>
      <c r="AN14" s="45"/>
      <c r="AO14" s="45"/>
      <c r="AP14" s="45"/>
      <c r="AQ14" s="45"/>
      <c r="AR14" s="45"/>
      <c r="AS14" s="45"/>
      <c r="AT14" s="45"/>
      <c r="AU14" s="43"/>
      <c r="AV14" s="30"/>
      <c r="AW14" s="38"/>
      <c r="AX14" s="39" t="s">
        <v>357</v>
      </c>
      <c r="AY14" s="1353"/>
      <c r="AZ14" s="45"/>
      <c r="BA14" s="948">
        <v>1300000000</v>
      </c>
      <c r="BB14" s="397">
        <v>0</v>
      </c>
      <c r="BC14" s="397">
        <v>0</v>
      </c>
      <c r="BD14" s="397"/>
      <c r="BE14" s="17"/>
      <c r="BF14" s="59"/>
    </row>
    <row r="15" spans="1:58" s="7" customFormat="1" ht="18" hidden="1" customHeight="1">
      <c r="A15" s="38"/>
      <c r="B15" s="39"/>
      <c r="C15" s="35"/>
      <c r="D15" s="35"/>
      <c r="E15" s="340"/>
      <c r="F15" s="35"/>
      <c r="G15" s="22"/>
      <c r="H15" s="38"/>
      <c r="I15" s="39"/>
      <c r="J15" s="69"/>
      <c r="K15" s="69"/>
      <c r="L15" s="130"/>
      <c r="M15" s="130"/>
      <c r="N15" s="130"/>
      <c r="O15" s="69"/>
      <c r="P15" s="42"/>
      <c r="Q15" s="69"/>
      <c r="R15" s="12"/>
      <c r="S15" s="38"/>
      <c r="T15" s="39"/>
      <c r="U15" s="70"/>
      <c r="V15" s="43"/>
      <c r="W15" s="43"/>
      <c r="X15" s="43"/>
      <c r="Y15" s="71"/>
      <c r="Z15" s="43"/>
      <c r="AA15" s="43"/>
      <c r="AB15" s="72"/>
      <c r="AC15" s="43"/>
      <c r="AD15" s="43"/>
      <c r="AE15" s="43"/>
      <c r="AF15" s="38"/>
      <c r="AG15" s="39"/>
      <c r="AH15" s="44"/>
      <c r="AI15" s="44"/>
      <c r="AJ15" s="44"/>
      <c r="AK15" s="44"/>
      <c r="AL15" s="44"/>
      <c r="AM15" s="44"/>
      <c r="AN15" s="45"/>
      <c r="AO15" s="45"/>
      <c r="AP15" s="45"/>
      <c r="AQ15" s="45"/>
      <c r="AR15" s="45"/>
      <c r="AS15" s="45"/>
      <c r="AT15" s="45"/>
      <c r="AU15" s="43"/>
      <c r="AV15" s="30"/>
      <c r="AW15" s="38"/>
      <c r="AX15" s="39" t="s">
        <v>367</v>
      </c>
      <c r="AY15" s="1353"/>
      <c r="AZ15" s="941">
        <v>1500000000</v>
      </c>
      <c r="BA15" s="397">
        <v>0</v>
      </c>
      <c r="BB15" s="45"/>
      <c r="BC15" s="45"/>
      <c r="BD15" s="45"/>
      <c r="BE15" s="17"/>
      <c r="BF15" s="59"/>
    </row>
    <row r="16" spans="1:58" s="7" customFormat="1" ht="18" hidden="1" customHeight="1">
      <c r="A16" s="38"/>
      <c r="B16" s="39"/>
      <c r="C16" s="35"/>
      <c r="D16" s="35"/>
      <c r="E16" s="340"/>
      <c r="F16" s="35"/>
      <c r="G16" s="22"/>
      <c r="H16" s="38"/>
      <c r="I16" s="39"/>
      <c r="J16" s="69"/>
      <c r="K16" s="69"/>
      <c r="L16" s="130"/>
      <c r="M16" s="130"/>
      <c r="N16" s="130"/>
      <c r="O16" s="69"/>
      <c r="P16" s="42"/>
      <c r="Q16" s="69"/>
      <c r="R16" s="12"/>
      <c r="S16" s="38"/>
      <c r="T16" s="39"/>
      <c r="U16" s="70"/>
      <c r="V16" s="43"/>
      <c r="W16" s="43"/>
      <c r="X16" s="43"/>
      <c r="Y16" s="71"/>
      <c r="Z16" s="43"/>
      <c r="AA16" s="43"/>
      <c r="AB16" s="72"/>
      <c r="AC16" s="43"/>
      <c r="AD16" s="43"/>
      <c r="AE16" s="43"/>
      <c r="AF16" s="38"/>
      <c r="AG16" s="39"/>
      <c r="AH16" s="44"/>
      <c r="AI16" s="44"/>
      <c r="AJ16" s="44"/>
      <c r="AK16" s="44"/>
      <c r="AL16" s="44"/>
      <c r="AM16" s="44"/>
      <c r="AN16" s="45"/>
      <c r="AO16" s="45"/>
      <c r="AP16" s="45"/>
      <c r="AQ16" s="45"/>
      <c r="AR16" s="45"/>
      <c r="AS16" s="45"/>
      <c r="AT16" s="45"/>
      <c r="AU16" s="43"/>
      <c r="AV16" s="30"/>
      <c r="AW16" s="38"/>
      <c r="AX16" s="39" t="s">
        <v>964</v>
      </c>
      <c r="AY16" s="1353"/>
      <c r="AZ16" s="941"/>
      <c r="BA16" s="397">
        <v>1300000000</v>
      </c>
      <c r="BB16" s="45"/>
      <c r="BC16" s="45"/>
      <c r="BD16" s="45"/>
      <c r="BE16" s="17"/>
      <c r="BF16" s="59"/>
    </row>
    <row r="17" spans="1:58" s="7" customFormat="1" ht="18" hidden="1" customHeight="1">
      <c r="A17" s="38"/>
      <c r="B17" s="39"/>
      <c r="C17" s="35"/>
      <c r="D17" s="35"/>
      <c r="E17" s="340"/>
      <c r="F17" s="35"/>
      <c r="G17" s="22"/>
      <c r="H17" s="38"/>
      <c r="I17" s="39"/>
      <c r="J17" s="69"/>
      <c r="K17" s="69"/>
      <c r="L17" s="130"/>
      <c r="M17" s="130"/>
      <c r="N17" s="130"/>
      <c r="O17" s="69"/>
      <c r="P17" s="42"/>
      <c r="Q17" s="69"/>
      <c r="R17" s="12"/>
      <c r="S17" s="38"/>
      <c r="T17" s="39"/>
      <c r="U17" s="70"/>
      <c r="V17" s="43"/>
      <c r="W17" s="43"/>
      <c r="X17" s="43"/>
      <c r="Y17" s="71"/>
      <c r="Z17" s="43"/>
      <c r="AA17" s="43"/>
      <c r="AB17" s="72"/>
      <c r="AC17" s="43"/>
      <c r="AD17" s="43"/>
      <c r="AE17" s="43"/>
      <c r="AF17" s="38"/>
      <c r="AG17" s="39"/>
      <c r="AH17" s="44"/>
      <c r="AI17" s="44"/>
      <c r="AJ17" s="44"/>
      <c r="AK17" s="44"/>
      <c r="AL17" s="44"/>
      <c r="AM17" s="44"/>
      <c r="AN17" s="45"/>
      <c r="AO17" s="45"/>
      <c r="AP17" s="45"/>
      <c r="AQ17" s="45"/>
      <c r="AR17" s="45"/>
      <c r="AS17" s="45"/>
      <c r="AT17" s="45"/>
      <c r="AU17" s="43"/>
      <c r="AV17" s="30"/>
      <c r="AW17" s="38"/>
      <c r="AX17" s="39" t="s">
        <v>965</v>
      </c>
      <c r="AY17" s="1353"/>
      <c r="AZ17" s="941"/>
      <c r="BA17" s="397">
        <v>1400000000</v>
      </c>
      <c r="BB17" s="45"/>
      <c r="BC17" s="45"/>
      <c r="BD17" s="45"/>
      <c r="BE17" s="17"/>
      <c r="BF17" s="59"/>
    </row>
    <row r="18" spans="1:58" s="7" customFormat="1" ht="18" hidden="1" customHeight="1">
      <c r="A18" s="38"/>
      <c r="B18" s="39"/>
      <c r="C18" s="35"/>
      <c r="D18" s="35"/>
      <c r="E18" s="340"/>
      <c r="F18" s="35"/>
      <c r="G18" s="22"/>
      <c r="H18" s="38"/>
      <c r="I18" s="39"/>
      <c r="J18" s="69"/>
      <c r="K18" s="69"/>
      <c r="L18" s="130"/>
      <c r="M18" s="130"/>
      <c r="N18" s="130"/>
      <c r="O18" s="69"/>
      <c r="P18" s="42"/>
      <c r="Q18" s="69"/>
      <c r="R18" s="12"/>
      <c r="S18" s="38"/>
      <c r="T18" s="39"/>
      <c r="U18" s="70"/>
      <c r="V18" s="43"/>
      <c r="W18" s="43"/>
      <c r="X18" s="43"/>
      <c r="Y18" s="71"/>
      <c r="Z18" s="43"/>
      <c r="AA18" s="43"/>
      <c r="AB18" s="72"/>
      <c r="AC18" s="43"/>
      <c r="AD18" s="43"/>
      <c r="AE18" s="43"/>
      <c r="AF18" s="38"/>
      <c r="AG18" s="39"/>
      <c r="AH18" s="44"/>
      <c r="AI18" s="44"/>
      <c r="AJ18" s="44"/>
      <c r="AK18" s="44"/>
      <c r="AL18" s="44"/>
      <c r="AM18" s="44"/>
      <c r="AN18" s="45"/>
      <c r="AO18" s="45"/>
      <c r="AP18" s="45"/>
      <c r="AQ18" s="45"/>
      <c r="AR18" s="45"/>
      <c r="AS18" s="45"/>
      <c r="AT18" s="45"/>
      <c r="AU18" s="43"/>
      <c r="AV18" s="30"/>
      <c r="AW18" s="38"/>
      <c r="AX18" s="39" t="s">
        <v>966</v>
      </c>
      <c r="AY18" s="1353"/>
      <c r="AZ18" s="941"/>
      <c r="BA18" s="397">
        <v>1500000000</v>
      </c>
      <c r="BB18" s="45"/>
      <c r="BC18" s="45"/>
      <c r="BD18" s="45"/>
      <c r="BE18" s="17"/>
      <c r="BF18" s="59"/>
    </row>
    <row r="19" spans="1:58" s="698" customFormat="1" ht="18" customHeight="1">
      <c r="A19" s="683">
        <v>2</v>
      </c>
      <c r="B19" s="699" t="s">
        <v>14</v>
      </c>
      <c r="C19" s="685">
        <v>486741000</v>
      </c>
      <c r="D19" s="872">
        <v>0</v>
      </c>
      <c r="E19" s="720">
        <v>1800888000</v>
      </c>
      <c r="F19" s="685">
        <v>273900000</v>
      </c>
      <c r="G19" s="687">
        <v>1107075000</v>
      </c>
      <c r="H19" s="683">
        <v>2</v>
      </c>
      <c r="I19" s="699" t="s">
        <v>14</v>
      </c>
      <c r="J19" s="918">
        <v>0</v>
      </c>
      <c r="K19" s="688">
        <v>800000000</v>
      </c>
      <c r="L19" s="689">
        <v>200000000</v>
      </c>
      <c r="M19" s="689"/>
      <c r="N19" s="689"/>
      <c r="O19" s="931">
        <v>600000000</v>
      </c>
      <c r="P19" s="690">
        <v>1168280000</v>
      </c>
      <c r="Q19" s="688"/>
      <c r="R19" s="685">
        <f>SUM(J19:Q19)</f>
        <v>2768280000</v>
      </c>
      <c r="S19" s="683">
        <v>2</v>
      </c>
      <c r="T19" s="699" t="s">
        <v>14</v>
      </c>
      <c r="U19" s="1348">
        <v>1152170000</v>
      </c>
      <c r="V19" s="1347">
        <v>187271000</v>
      </c>
      <c r="W19" s="1349">
        <v>944413000</v>
      </c>
      <c r="X19" s="1349">
        <v>50330485000</v>
      </c>
      <c r="Y19" s="1379">
        <v>86360000</v>
      </c>
      <c r="Z19" s="692">
        <v>0</v>
      </c>
      <c r="AA19" s="1380">
        <v>108160000</v>
      </c>
      <c r="AB19" s="693">
        <v>0</v>
      </c>
      <c r="AC19" s="1383">
        <v>51200000</v>
      </c>
      <c r="AD19" s="1352">
        <v>150000000</v>
      </c>
      <c r="AE19" s="694">
        <f>U19+V19+W19+X19+Y19+Z19+AA19+AB19+AC19+AD19</f>
        <v>53010059000</v>
      </c>
      <c r="AF19" s="683">
        <v>2</v>
      </c>
      <c r="AG19" s="699" t="s">
        <v>14</v>
      </c>
      <c r="AH19" s="695"/>
      <c r="AI19" s="24">
        <v>3412480000</v>
      </c>
      <c r="AJ19" s="923">
        <v>350000000</v>
      </c>
      <c r="AK19" s="695"/>
      <c r="AL19" s="695"/>
      <c r="AM19" s="24"/>
      <c r="AN19" s="696"/>
      <c r="AO19" s="17">
        <v>646636000</v>
      </c>
      <c r="AP19" s="696"/>
      <c r="AQ19" s="696"/>
      <c r="AR19" s="925">
        <v>350000000</v>
      </c>
      <c r="AS19" s="17">
        <v>300000000</v>
      </c>
      <c r="AT19" s="696"/>
      <c r="AU19" s="692">
        <f>SUM(AH19:AT19)</f>
        <v>5059116000</v>
      </c>
      <c r="AV19" s="692">
        <f>C19+D19+E19+F19+G19+R19+AE19+AU19</f>
        <v>64506059000</v>
      </c>
      <c r="AW19" s="683">
        <v>2</v>
      </c>
      <c r="AX19" s="699" t="s">
        <v>14</v>
      </c>
      <c r="AY19" s="692"/>
      <c r="AZ19" s="700">
        <f>AZ20+AZ21</f>
        <v>0</v>
      </c>
      <c r="BA19" s="696">
        <f>BA20+BA21+BA22+BA23</f>
        <v>3900000000</v>
      </c>
      <c r="BB19" s="696">
        <f>SUM(BB20:BB22)</f>
        <v>300000000</v>
      </c>
      <c r="BC19" s="696">
        <f>SUM(BC20:BC22)</f>
        <v>0</v>
      </c>
      <c r="BD19" s="696"/>
      <c r="BE19" s="696">
        <f>AZ19+BA19+BB19+BC19+BD19</f>
        <v>4200000000</v>
      </c>
      <c r="BF19" s="697">
        <f>AV19+BE19</f>
        <v>68706059000</v>
      </c>
    </row>
    <row r="20" spans="1:58" s="7" customFormat="1" ht="18" hidden="1" customHeight="1">
      <c r="A20" s="38"/>
      <c r="B20" s="39"/>
      <c r="C20" s="35"/>
      <c r="D20" s="35"/>
      <c r="E20" s="340"/>
      <c r="F20" s="35"/>
      <c r="G20" s="22"/>
      <c r="H20" s="38"/>
      <c r="I20" s="39"/>
      <c r="J20" s="69"/>
      <c r="K20" s="69"/>
      <c r="L20" s="130"/>
      <c r="M20" s="130"/>
      <c r="N20" s="130"/>
      <c r="O20" s="69"/>
      <c r="P20" s="42"/>
      <c r="Q20" s="69"/>
      <c r="R20" s="12"/>
      <c r="S20" s="38"/>
      <c r="T20" s="39"/>
      <c r="U20" s="70"/>
      <c r="V20" s="43"/>
      <c r="W20" s="43"/>
      <c r="X20" s="43"/>
      <c r="Y20" s="71"/>
      <c r="Z20" s="43"/>
      <c r="AA20" s="43"/>
      <c r="AB20" s="72"/>
      <c r="AC20" s="43"/>
      <c r="AD20" s="43"/>
      <c r="AE20" s="43"/>
      <c r="AF20" s="38"/>
      <c r="AG20" s="39"/>
      <c r="AH20" s="44"/>
      <c r="AI20" s="44"/>
      <c r="AJ20" s="44"/>
      <c r="AK20" s="44"/>
      <c r="AL20" s="44"/>
      <c r="AM20" s="44"/>
      <c r="AN20" s="45"/>
      <c r="AO20" s="45"/>
      <c r="AP20" s="45"/>
      <c r="AQ20" s="45"/>
      <c r="AR20" s="45"/>
      <c r="AS20" s="45"/>
      <c r="AT20" s="45"/>
      <c r="AU20" s="43"/>
      <c r="AV20" s="30"/>
      <c r="AW20" s="38"/>
      <c r="AX20" s="39" t="s">
        <v>358</v>
      </c>
      <c r="AY20" s="1353"/>
      <c r="AZ20" s="45"/>
      <c r="BA20" s="948">
        <v>1300000000</v>
      </c>
      <c r="BB20" s="397">
        <v>0</v>
      </c>
      <c r="BC20" s="397">
        <v>0</v>
      </c>
      <c r="BD20" s="397"/>
      <c r="BE20" s="17">
        <f>AY20+AZ20+BA20</f>
        <v>1300000000</v>
      </c>
      <c r="BF20" s="59"/>
    </row>
    <row r="21" spans="1:58" s="7" customFormat="1" ht="18" hidden="1" customHeight="1">
      <c r="A21" s="38"/>
      <c r="B21" s="39"/>
      <c r="C21" s="35"/>
      <c r="D21" s="35"/>
      <c r="E21" s="340"/>
      <c r="F21" s="35"/>
      <c r="G21" s="22"/>
      <c r="H21" s="38"/>
      <c r="I21" s="39"/>
      <c r="J21" s="69"/>
      <c r="K21" s="69"/>
      <c r="L21" s="130"/>
      <c r="M21" s="130"/>
      <c r="N21" s="130"/>
      <c r="O21" s="69"/>
      <c r="P21" s="42"/>
      <c r="Q21" s="69"/>
      <c r="R21" s="12"/>
      <c r="S21" s="38"/>
      <c r="T21" s="39"/>
      <c r="U21" s="70"/>
      <c r="V21" s="43"/>
      <c r="W21" s="43"/>
      <c r="X21" s="43"/>
      <c r="Y21" s="71"/>
      <c r="Z21" s="43"/>
      <c r="AA21" s="43"/>
      <c r="AB21" s="72"/>
      <c r="AC21" s="43"/>
      <c r="AD21" s="43"/>
      <c r="AE21" s="43"/>
      <c r="AF21" s="38"/>
      <c r="AG21" s="39"/>
      <c r="AH21" s="44"/>
      <c r="AI21" s="44"/>
      <c r="AJ21" s="44"/>
      <c r="AK21" s="44"/>
      <c r="AL21" s="44"/>
      <c r="AM21" s="44"/>
      <c r="AN21" s="45"/>
      <c r="AO21" s="45"/>
      <c r="AP21" s="45"/>
      <c r="AQ21" s="45"/>
      <c r="AR21" s="45"/>
      <c r="AS21" s="45"/>
      <c r="AT21" s="45"/>
      <c r="AU21" s="43"/>
      <c r="AV21" s="30"/>
      <c r="AW21" s="38"/>
      <c r="AX21" s="39" t="s">
        <v>359</v>
      </c>
      <c r="AY21" s="1353"/>
      <c r="AZ21" s="45"/>
      <c r="BA21" s="948">
        <v>1300000000</v>
      </c>
      <c r="BB21" s="397">
        <v>0</v>
      </c>
      <c r="BC21" s="397">
        <v>0</v>
      </c>
      <c r="BD21" s="397"/>
      <c r="BE21" s="17">
        <f>AY21+AZ21+BA21</f>
        <v>1300000000</v>
      </c>
      <c r="BF21" s="59"/>
    </row>
    <row r="22" spans="1:58" s="7" customFormat="1" ht="18" hidden="1" customHeight="1">
      <c r="A22" s="37"/>
      <c r="B22" s="18" t="s">
        <v>172</v>
      </c>
      <c r="C22" s="12"/>
      <c r="D22" s="12"/>
      <c r="E22" s="339"/>
      <c r="F22" s="12"/>
      <c r="G22" s="22"/>
      <c r="H22" s="37"/>
      <c r="I22" s="18" t="s">
        <v>172</v>
      </c>
      <c r="J22" s="8"/>
      <c r="K22" s="8"/>
      <c r="L22" s="129"/>
      <c r="M22" s="129"/>
      <c r="N22" s="129"/>
      <c r="O22" s="8"/>
      <c r="P22" s="6"/>
      <c r="Q22" s="8"/>
      <c r="R22" s="12"/>
      <c r="S22" s="37"/>
      <c r="T22" s="18" t="s">
        <v>172</v>
      </c>
      <c r="U22" s="64"/>
      <c r="V22" s="65"/>
      <c r="W22" s="30"/>
      <c r="X22" s="30"/>
      <c r="Y22" s="66"/>
      <c r="Z22" s="30"/>
      <c r="AA22" s="30"/>
      <c r="AB22" s="68"/>
      <c r="AC22" s="30"/>
      <c r="AD22" s="30"/>
      <c r="AE22" s="30"/>
      <c r="AF22" s="37"/>
      <c r="AG22" s="18" t="s">
        <v>172</v>
      </c>
      <c r="AH22" s="24"/>
      <c r="AI22" s="24"/>
      <c r="AJ22" s="24"/>
      <c r="AK22" s="24"/>
      <c r="AL22" s="24"/>
      <c r="AM22" s="24"/>
      <c r="AN22" s="17"/>
      <c r="AO22" s="17"/>
      <c r="AP22" s="17"/>
      <c r="AQ22" s="17"/>
      <c r="AR22" s="17"/>
      <c r="AS22" s="17"/>
      <c r="AT22" s="17"/>
      <c r="AU22" s="30"/>
      <c r="AV22" s="30"/>
      <c r="AW22" s="37"/>
      <c r="AX22" s="18" t="s">
        <v>656</v>
      </c>
      <c r="AY22" s="395"/>
      <c r="AZ22" s="396">
        <v>0</v>
      </c>
      <c r="BA22" s="17"/>
      <c r="BB22" s="913">
        <v>300000000</v>
      </c>
      <c r="BC22" s="397">
        <v>0</v>
      </c>
      <c r="BD22" s="397"/>
      <c r="BE22" s="17">
        <f>AY22+AZ22+BA22</f>
        <v>0</v>
      </c>
      <c r="BF22" s="59"/>
    </row>
    <row r="23" spans="1:58" s="7" customFormat="1" ht="18" hidden="1" customHeight="1">
      <c r="A23" s="37"/>
      <c r="B23" s="18"/>
      <c r="C23" s="12"/>
      <c r="D23" s="12"/>
      <c r="E23" s="339"/>
      <c r="F23" s="12"/>
      <c r="G23" s="22"/>
      <c r="H23" s="37"/>
      <c r="I23" s="18"/>
      <c r="J23" s="8"/>
      <c r="K23" s="8"/>
      <c r="L23" s="129"/>
      <c r="M23" s="129"/>
      <c r="N23" s="129"/>
      <c r="O23" s="8"/>
      <c r="P23" s="6"/>
      <c r="Q23" s="8"/>
      <c r="R23" s="12"/>
      <c r="S23" s="37"/>
      <c r="T23" s="18"/>
      <c r="U23" s="64"/>
      <c r="V23" s="65"/>
      <c r="W23" s="30"/>
      <c r="X23" s="30"/>
      <c r="Y23" s="66"/>
      <c r="Z23" s="30"/>
      <c r="AA23" s="30"/>
      <c r="AB23" s="68"/>
      <c r="AC23" s="30"/>
      <c r="AD23" s="30"/>
      <c r="AE23" s="30"/>
      <c r="AF23" s="37"/>
      <c r="AG23" s="18"/>
      <c r="AH23" s="24"/>
      <c r="AI23" s="24"/>
      <c r="AJ23" s="24"/>
      <c r="AK23" s="24"/>
      <c r="AL23" s="24"/>
      <c r="AM23" s="24"/>
      <c r="AN23" s="17"/>
      <c r="AO23" s="17"/>
      <c r="AP23" s="17"/>
      <c r="AQ23" s="17"/>
      <c r="AR23" s="17"/>
      <c r="AS23" s="17"/>
      <c r="AT23" s="17"/>
      <c r="AU23" s="30"/>
      <c r="AV23" s="30"/>
      <c r="AW23" s="37"/>
      <c r="AX23" s="39" t="s">
        <v>689</v>
      </c>
      <c r="AY23" s="395"/>
      <c r="AZ23" s="396"/>
      <c r="BA23" s="948">
        <v>1300000000</v>
      </c>
      <c r="BB23" s="913"/>
      <c r="BC23" s="397"/>
      <c r="BD23" s="397"/>
      <c r="BE23" s="17">
        <f>AY23+AZ23+BA23</f>
        <v>1300000000</v>
      </c>
      <c r="BF23" s="59"/>
    </row>
    <row r="24" spans="1:58" s="698" customFormat="1" ht="18" customHeight="1">
      <c r="A24" s="683">
        <v>3</v>
      </c>
      <c r="B24" s="699" t="s">
        <v>15</v>
      </c>
      <c r="C24" s="685">
        <v>314053000</v>
      </c>
      <c r="D24" s="685">
        <v>300000000</v>
      </c>
      <c r="E24" s="720">
        <v>1060580000</v>
      </c>
      <c r="F24" s="685">
        <v>229100000</v>
      </c>
      <c r="G24" s="687">
        <v>697260000</v>
      </c>
      <c r="H24" s="683">
        <v>3</v>
      </c>
      <c r="I24" s="699" t="s">
        <v>15</v>
      </c>
      <c r="J24" s="688">
        <v>500000000</v>
      </c>
      <c r="K24" s="688">
        <v>800000000</v>
      </c>
      <c r="L24" s="689">
        <v>500000000</v>
      </c>
      <c r="M24" s="689"/>
      <c r="N24" s="932">
        <v>750000000</v>
      </c>
      <c r="O24" s="931">
        <v>400000000</v>
      </c>
      <c r="P24" s="690">
        <v>1043784000</v>
      </c>
      <c r="Q24" s="688"/>
      <c r="R24" s="685">
        <f>SUM(J24:Q24)</f>
        <v>3993784000</v>
      </c>
      <c r="S24" s="683">
        <v>3</v>
      </c>
      <c r="T24" s="699" t="s">
        <v>15</v>
      </c>
      <c r="U24" s="1348">
        <v>153630000</v>
      </c>
      <c r="V24" s="1347">
        <v>163726000</v>
      </c>
      <c r="W24" s="1349">
        <v>538950000</v>
      </c>
      <c r="X24" s="1349">
        <v>23930905000</v>
      </c>
      <c r="Y24" s="1379">
        <v>101550000</v>
      </c>
      <c r="Z24" s="692">
        <v>0</v>
      </c>
      <c r="AA24" s="1380">
        <v>81630000</v>
      </c>
      <c r="AB24" s="693">
        <v>0</v>
      </c>
      <c r="AC24" s="1383">
        <v>89130000</v>
      </c>
      <c r="AD24" s="1352">
        <v>150000000</v>
      </c>
      <c r="AE24" s="694">
        <f>U24+V24+W24+X24+Y24+Z24+AA24+AB24+AC24+AD24</f>
        <v>25209521000</v>
      </c>
      <c r="AF24" s="683">
        <v>3</v>
      </c>
      <c r="AG24" s="699" t="s">
        <v>15</v>
      </c>
      <c r="AH24" s="24">
        <v>400000000</v>
      </c>
      <c r="AI24" s="24">
        <v>3563080000</v>
      </c>
      <c r="AJ24" s="695">
        <v>350000000</v>
      </c>
      <c r="AK24" s="695"/>
      <c r="AL24" s="24">
        <v>503390000</v>
      </c>
      <c r="AM24" s="24"/>
      <c r="AN24" s="696"/>
      <c r="AO24" s="17">
        <v>366336000</v>
      </c>
      <c r="AP24" s="696"/>
      <c r="AQ24" s="696"/>
      <c r="AR24" s="696"/>
      <c r="AS24" s="17">
        <v>300000000</v>
      </c>
      <c r="AT24" s="696">
        <v>300000000</v>
      </c>
      <c r="AU24" s="692">
        <f>SUM(AH24:AT24)</f>
        <v>5782806000</v>
      </c>
      <c r="AV24" s="692">
        <f>C24+D24+E24+F24+G24+R24+AE24+AU24</f>
        <v>37587104000</v>
      </c>
      <c r="AW24" s="683">
        <v>3</v>
      </c>
      <c r="AX24" s="699" t="s">
        <v>15</v>
      </c>
      <c r="AY24" s="692"/>
      <c r="AZ24" s="696">
        <f>AZ25</f>
        <v>0</v>
      </c>
      <c r="BA24" s="696">
        <f>BA25</f>
        <v>0</v>
      </c>
      <c r="BB24" s="696">
        <f>SUM(BB25:BB28)</f>
        <v>2180000000</v>
      </c>
      <c r="BC24" s="696">
        <f>SUM(BC25:BC29)</f>
        <v>1850000000</v>
      </c>
      <c r="BD24" s="696"/>
      <c r="BE24" s="696">
        <f>AZ24+BA24+BB24+BC24+BD24</f>
        <v>4030000000</v>
      </c>
      <c r="BF24" s="697">
        <f>AV24+BE24</f>
        <v>41617104000</v>
      </c>
    </row>
    <row r="25" spans="1:58" s="7" customFormat="1" ht="18" hidden="1" customHeight="1">
      <c r="A25" s="38"/>
      <c r="B25" s="39"/>
      <c r="C25" s="35"/>
      <c r="D25" s="35"/>
      <c r="E25" s="340"/>
      <c r="F25" s="35"/>
      <c r="G25" s="22"/>
      <c r="H25" s="38"/>
      <c r="I25" s="39"/>
      <c r="J25" s="69"/>
      <c r="K25" s="69"/>
      <c r="L25" s="130"/>
      <c r="M25" s="130"/>
      <c r="N25" s="130"/>
      <c r="O25" s="69"/>
      <c r="P25" s="42"/>
      <c r="Q25" s="69"/>
      <c r="R25" s="12"/>
      <c r="S25" s="38"/>
      <c r="T25" s="39"/>
      <c r="U25" s="70"/>
      <c r="V25" s="43"/>
      <c r="W25" s="43"/>
      <c r="X25" s="43"/>
      <c r="Y25" s="71"/>
      <c r="Z25" s="43"/>
      <c r="AA25" s="43"/>
      <c r="AB25" s="72"/>
      <c r="AC25" s="43"/>
      <c r="AD25" s="43"/>
      <c r="AE25" s="43"/>
      <c r="AF25" s="38"/>
      <c r="AG25" s="39"/>
      <c r="AH25" s="44"/>
      <c r="AI25" s="44"/>
      <c r="AJ25" s="44"/>
      <c r="AK25" s="44"/>
      <c r="AL25" s="44"/>
      <c r="AM25" s="44"/>
      <c r="AN25" s="45"/>
      <c r="AO25" s="45"/>
      <c r="AP25" s="45"/>
      <c r="AQ25" s="45"/>
      <c r="AR25" s="45"/>
      <c r="AS25" s="45"/>
      <c r="AT25" s="45"/>
      <c r="AU25" s="43"/>
      <c r="AV25" s="30"/>
      <c r="AW25" s="38"/>
      <c r="AX25" s="39" t="s">
        <v>689</v>
      </c>
      <c r="AY25" s="1353"/>
      <c r="AZ25" s="45"/>
      <c r="BA25" s="948">
        <v>0</v>
      </c>
      <c r="BB25" s="397">
        <v>0</v>
      </c>
      <c r="BC25" s="397">
        <v>0</v>
      </c>
      <c r="BD25" s="397"/>
      <c r="BE25" s="17">
        <f>AY25+AZ25+BA25</f>
        <v>0</v>
      </c>
      <c r="BF25" s="59"/>
    </row>
    <row r="26" spans="1:58" s="7" customFormat="1" ht="18" hidden="1" customHeight="1">
      <c r="A26" s="37"/>
      <c r="B26" s="18" t="s">
        <v>172</v>
      </c>
      <c r="C26" s="12"/>
      <c r="D26" s="12"/>
      <c r="E26" s="339"/>
      <c r="F26" s="12"/>
      <c r="G26" s="22"/>
      <c r="H26" s="37"/>
      <c r="I26" s="18" t="s">
        <v>172</v>
      </c>
      <c r="J26" s="8"/>
      <c r="K26" s="8"/>
      <c r="L26" s="129"/>
      <c r="M26" s="129"/>
      <c r="N26" s="129"/>
      <c r="O26" s="8"/>
      <c r="P26" s="6"/>
      <c r="Q26" s="8"/>
      <c r="R26" s="12"/>
      <c r="S26" s="37"/>
      <c r="T26" s="18" t="s">
        <v>172</v>
      </c>
      <c r="U26" s="64"/>
      <c r="V26" s="65"/>
      <c r="W26" s="30"/>
      <c r="X26" s="30"/>
      <c r="Y26" s="66"/>
      <c r="Z26" s="30"/>
      <c r="AA26" s="30"/>
      <c r="AB26" s="68"/>
      <c r="AC26" s="30"/>
      <c r="AD26" s="30"/>
      <c r="AE26" s="30"/>
      <c r="AF26" s="37"/>
      <c r="AG26" s="18" t="s">
        <v>172</v>
      </c>
      <c r="AH26" s="24"/>
      <c r="AI26" s="24"/>
      <c r="AJ26" s="24"/>
      <c r="AK26" s="24"/>
      <c r="AL26" s="24"/>
      <c r="AM26" s="24"/>
      <c r="AN26" s="17"/>
      <c r="AO26" s="17"/>
      <c r="AP26" s="17"/>
      <c r="AQ26" s="17"/>
      <c r="AR26" s="17"/>
      <c r="AS26" s="17"/>
      <c r="AT26" s="17"/>
      <c r="AU26" s="30"/>
      <c r="AV26" s="30"/>
      <c r="AW26" s="37"/>
      <c r="AX26" s="18" t="s">
        <v>627</v>
      </c>
      <c r="AY26" s="395"/>
      <c r="AZ26" s="396">
        <v>0</v>
      </c>
      <c r="BA26" s="17"/>
      <c r="BB26" s="913">
        <v>1030000000</v>
      </c>
      <c r="BC26" s="397">
        <v>850000000</v>
      </c>
      <c r="BD26" s="397"/>
      <c r="BE26" s="17">
        <f>AY26+AZ26+BA26</f>
        <v>0</v>
      </c>
      <c r="BF26" s="59"/>
    </row>
    <row r="27" spans="1:58" s="7" customFormat="1" ht="18" hidden="1" customHeight="1">
      <c r="A27" s="37"/>
      <c r="B27" s="18" t="s">
        <v>120</v>
      </c>
      <c r="C27" s="12"/>
      <c r="D27" s="12"/>
      <c r="E27" s="339"/>
      <c r="F27" s="12"/>
      <c r="G27" s="22"/>
      <c r="H27" s="37"/>
      <c r="I27" s="18" t="s">
        <v>120</v>
      </c>
      <c r="J27" s="8"/>
      <c r="K27" s="8"/>
      <c r="L27" s="129"/>
      <c r="M27" s="129"/>
      <c r="N27" s="129"/>
      <c r="O27" s="8"/>
      <c r="P27" s="6"/>
      <c r="Q27" s="8"/>
      <c r="R27" s="12"/>
      <c r="S27" s="37"/>
      <c r="T27" s="18" t="s">
        <v>120</v>
      </c>
      <c r="U27" s="64"/>
      <c r="V27" s="65"/>
      <c r="W27" s="30"/>
      <c r="X27" s="30"/>
      <c r="Y27" s="66"/>
      <c r="Z27" s="30"/>
      <c r="AA27" s="30"/>
      <c r="AB27" s="68"/>
      <c r="AC27" s="30"/>
      <c r="AD27" s="30"/>
      <c r="AE27" s="30"/>
      <c r="AF27" s="37"/>
      <c r="AG27" s="18" t="s">
        <v>120</v>
      </c>
      <c r="AH27" s="24"/>
      <c r="AI27" s="24"/>
      <c r="AJ27" s="24"/>
      <c r="AK27" s="24"/>
      <c r="AL27" s="24"/>
      <c r="AM27" s="24"/>
      <c r="AN27" s="17"/>
      <c r="AO27" s="17"/>
      <c r="AP27" s="17"/>
      <c r="AQ27" s="17"/>
      <c r="AR27" s="17"/>
      <c r="AS27" s="17"/>
      <c r="AT27" s="17"/>
      <c r="AU27" s="30"/>
      <c r="AV27" s="30"/>
      <c r="AW27" s="37"/>
      <c r="AX27" s="18" t="s">
        <v>628</v>
      </c>
      <c r="AY27" s="395"/>
      <c r="AZ27" s="396">
        <v>0</v>
      </c>
      <c r="BA27" s="17"/>
      <c r="BB27" s="914">
        <v>500000000</v>
      </c>
      <c r="BC27" s="396">
        <v>0</v>
      </c>
      <c r="BD27" s="396"/>
      <c r="BE27" s="17">
        <f>AY27+AZ27+BA27</f>
        <v>0</v>
      </c>
      <c r="BF27" s="59"/>
    </row>
    <row r="28" spans="1:58" s="7" customFormat="1" ht="18" hidden="1" customHeight="1">
      <c r="A28" s="38"/>
      <c r="B28" s="18" t="s">
        <v>121</v>
      </c>
      <c r="C28" s="12"/>
      <c r="D28" s="12"/>
      <c r="E28" s="339"/>
      <c r="F28" s="12"/>
      <c r="G28" s="22"/>
      <c r="H28" s="38"/>
      <c r="I28" s="18" t="s">
        <v>121</v>
      </c>
      <c r="J28" s="8"/>
      <c r="K28" s="8"/>
      <c r="L28" s="129"/>
      <c r="M28" s="129"/>
      <c r="N28" s="129"/>
      <c r="O28" s="8"/>
      <c r="P28" s="6"/>
      <c r="Q28" s="8"/>
      <c r="R28" s="12"/>
      <c r="S28" s="38"/>
      <c r="T28" s="18" t="s">
        <v>121</v>
      </c>
      <c r="U28" s="64"/>
      <c r="V28" s="65"/>
      <c r="W28" s="30"/>
      <c r="X28" s="30"/>
      <c r="Y28" s="66"/>
      <c r="Z28" s="30"/>
      <c r="AA28" s="30"/>
      <c r="AB28" s="68"/>
      <c r="AC28" s="30"/>
      <c r="AD28" s="30"/>
      <c r="AE28" s="30"/>
      <c r="AF28" s="38"/>
      <c r="AG28" s="18" t="s">
        <v>121</v>
      </c>
      <c r="AH28" s="24"/>
      <c r="AI28" s="24"/>
      <c r="AJ28" s="24"/>
      <c r="AK28" s="24"/>
      <c r="AL28" s="24"/>
      <c r="AM28" s="24"/>
      <c r="AN28" s="17"/>
      <c r="AO28" s="17"/>
      <c r="AP28" s="17"/>
      <c r="AQ28" s="17"/>
      <c r="AR28" s="17"/>
      <c r="AS28" s="17"/>
      <c r="AT28" s="17"/>
      <c r="AU28" s="30"/>
      <c r="AV28" s="30"/>
      <c r="AW28" s="38"/>
      <c r="AX28" s="18" t="s">
        <v>629</v>
      </c>
      <c r="AY28" s="395"/>
      <c r="AZ28" s="396">
        <v>0</v>
      </c>
      <c r="BA28" s="17"/>
      <c r="BB28" s="914">
        <v>650000000</v>
      </c>
      <c r="BC28" s="396">
        <v>600000000</v>
      </c>
      <c r="BD28" s="396"/>
      <c r="BE28" s="17">
        <f>AY28+AZ28+BA28</f>
        <v>0</v>
      </c>
      <c r="BF28" s="59"/>
    </row>
    <row r="29" spans="1:58" s="7" customFormat="1" ht="18" hidden="1" customHeight="1">
      <c r="A29" s="38"/>
      <c r="B29" s="18"/>
      <c r="C29" s="12"/>
      <c r="D29" s="12"/>
      <c r="E29" s="339"/>
      <c r="F29" s="12"/>
      <c r="G29" s="22"/>
      <c r="H29" s="38"/>
      <c r="I29" s="18"/>
      <c r="J29" s="8"/>
      <c r="K29" s="8"/>
      <c r="L29" s="129"/>
      <c r="M29" s="129"/>
      <c r="N29" s="129"/>
      <c r="O29" s="8"/>
      <c r="P29" s="6"/>
      <c r="Q29" s="8"/>
      <c r="R29" s="12"/>
      <c r="S29" s="38"/>
      <c r="T29" s="18"/>
      <c r="U29" s="64"/>
      <c r="V29" s="65"/>
      <c r="W29" s="30"/>
      <c r="X29" s="30"/>
      <c r="Y29" s="66"/>
      <c r="Z29" s="30"/>
      <c r="AA29" s="30"/>
      <c r="AB29" s="68"/>
      <c r="AC29" s="30"/>
      <c r="AD29" s="30"/>
      <c r="AE29" s="30"/>
      <c r="AF29" s="38"/>
      <c r="AG29" s="18"/>
      <c r="AH29" s="24"/>
      <c r="AI29" s="24"/>
      <c r="AJ29" s="24"/>
      <c r="AK29" s="24"/>
      <c r="AL29" s="24"/>
      <c r="AM29" s="24"/>
      <c r="AN29" s="17"/>
      <c r="AO29" s="17"/>
      <c r="AP29" s="17"/>
      <c r="AQ29" s="17"/>
      <c r="AR29" s="17"/>
      <c r="AS29" s="17"/>
      <c r="AT29" s="17"/>
      <c r="AU29" s="30"/>
      <c r="AV29" s="30"/>
      <c r="AW29" s="38"/>
      <c r="AX29" s="18" t="s">
        <v>677</v>
      </c>
      <c r="AY29" s="395"/>
      <c r="AZ29" s="396"/>
      <c r="BA29" s="17"/>
      <c r="BB29" s="914"/>
      <c r="BC29" s="396">
        <v>400000000</v>
      </c>
      <c r="BD29" s="396"/>
      <c r="BE29" s="17"/>
      <c r="BF29" s="59"/>
    </row>
    <row r="30" spans="1:58" s="698" customFormat="1" ht="18" customHeight="1">
      <c r="A30" s="683">
        <v>4</v>
      </c>
      <c r="B30" s="699" t="s">
        <v>16</v>
      </c>
      <c r="C30" s="685">
        <v>242715000</v>
      </c>
      <c r="D30" s="685">
        <v>300000000</v>
      </c>
      <c r="E30" s="720">
        <v>1200348000</v>
      </c>
      <c r="F30" s="685">
        <v>200000000</v>
      </c>
      <c r="G30" s="687">
        <v>585200000</v>
      </c>
      <c r="H30" s="683">
        <v>4</v>
      </c>
      <c r="I30" s="699" t="s">
        <v>16</v>
      </c>
      <c r="J30" s="688">
        <v>598000000</v>
      </c>
      <c r="K30" s="688">
        <v>650000000</v>
      </c>
      <c r="L30" s="689"/>
      <c r="M30" s="689"/>
      <c r="N30" s="689"/>
      <c r="O30" s="688">
        <v>500000000</v>
      </c>
      <c r="P30" s="690"/>
      <c r="Q30" s="688"/>
      <c r="R30" s="685">
        <f>SUM(J30:Q30)</f>
        <v>1748000000</v>
      </c>
      <c r="S30" s="683">
        <v>4</v>
      </c>
      <c r="T30" s="699" t="s">
        <v>16</v>
      </c>
      <c r="U30" s="1348">
        <v>153910000</v>
      </c>
      <c r="V30" s="1347">
        <v>176547000</v>
      </c>
      <c r="W30" s="1349">
        <v>404531000</v>
      </c>
      <c r="X30" s="1349">
        <v>14849109000</v>
      </c>
      <c r="Y30" s="1379">
        <v>83380000</v>
      </c>
      <c r="Z30" s="692">
        <v>0</v>
      </c>
      <c r="AA30" s="1380">
        <v>68315000</v>
      </c>
      <c r="AB30" s="1351">
        <v>0</v>
      </c>
      <c r="AC30" s="1383">
        <v>94430000</v>
      </c>
      <c r="AD30" s="1352">
        <v>150000000</v>
      </c>
      <c r="AE30" s="694">
        <f>U30+V30+W30+X30+Y30+Z30+AA30+AB30+AC30+AD30</f>
        <v>15980222000</v>
      </c>
      <c r="AF30" s="683">
        <v>4</v>
      </c>
      <c r="AG30" s="699" t="s">
        <v>16</v>
      </c>
      <c r="AH30" s="695"/>
      <c r="AI30" s="24">
        <v>3597473000</v>
      </c>
      <c r="AJ30" s="923">
        <v>350000000</v>
      </c>
      <c r="AK30" s="695"/>
      <c r="AL30" s="695"/>
      <c r="AM30" s="24">
        <v>400000000</v>
      </c>
      <c r="AN30" s="925">
        <v>350000000</v>
      </c>
      <c r="AO30" s="696"/>
      <c r="AP30" s="925">
        <v>400000000</v>
      </c>
      <c r="AQ30" s="696"/>
      <c r="AR30" s="925">
        <v>350000000</v>
      </c>
      <c r="AS30" s="696"/>
      <c r="AT30" s="696"/>
      <c r="AU30" s="692">
        <f>SUM(AH30:AT30)</f>
        <v>5447473000</v>
      </c>
      <c r="AV30" s="692">
        <f>C30+D30+E30+F30+G30+R30+AE30+AU30</f>
        <v>25703958000</v>
      </c>
      <c r="AW30" s="683">
        <v>4</v>
      </c>
      <c r="AX30" s="699" t="s">
        <v>16</v>
      </c>
      <c r="AY30" s="692"/>
      <c r="AZ30" s="696">
        <f>AZ2</f>
        <v>0</v>
      </c>
      <c r="BA30" s="696">
        <v>0</v>
      </c>
      <c r="BB30" s="696">
        <v>0</v>
      </c>
      <c r="BC30" s="696">
        <v>0</v>
      </c>
      <c r="BD30" s="696"/>
      <c r="BE30" s="696">
        <f>AZ30+BA30+BB30+BC30+BD30</f>
        <v>0</v>
      </c>
      <c r="BF30" s="697">
        <f>AV30+BE30</f>
        <v>25703958000</v>
      </c>
    </row>
    <row r="31" spans="1:58" s="698" customFormat="1" ht="18" customHeight="1">
      <c r="A31" s="701">
        <v>5</v>
      </c>
      <c r="B31" s="699" t="s">
        <v>17</v>
      </c>
      <c r="C31" s="685">
        <v>206379000</v>
      </c>
      <c r="D31" s="685">
        <v>270000000</v>
      </c>
      <c r="E31" s="720">
        <v>578099000</v>
      </c>
      <c r="F31" s="685">
        <v>200000000</v>
      </c>
      <c r="G31" s="687">
        <v>494250000</v>
      </c>
      <c r="H31" s="701">
        <v>5</v>
      </c>
      <c r="I31" s="699" t="s">
        <v>17</v>
      </c>
      <c r="J31" s="688">
        <v>0</v>
      </c>
      <c r="K31" s="688">
        <v>600000000</v>
      </c>
      <c r="L31" s="689"/>
      <c r="M31" s="689"/>
      <c r="N31" s="689"/>
      <c r="O31" s="688">
        <v>500000000</v>
      </c>
      <c r="P31" s="690"/>
      <c r="Q31" s="688">
        <v>475000000</v>
      </c>
      <c r="R31" s="685">
        <f>SUM(J31:Q31)</f>
        <v>1575000000</v>
      </c>
      <c r="S31" s="701">
        <v>5</v>
      </c>
      <c r="T31" s="699" t="s">
        <v>17</v>
      </c>
      <c r="U31" s="1348">
        <v>153890000</v>
      </c>
      <c r="V31" s="1347">
        <v>173964000</v>
      </c>
      <c r="W31" s="1349">
        <v>762916000</v>
      </c>
      <c r="X31" s="1349">
        <v>11626508000</v>
      </c>
      <c r="Y31" s="1379">
        <v>85830000</v>
      </c>
      <c r="Z31" s="692">
        <v>0</v>
      </c>
      <c r="AA31" s="1380">
        <v>60500000</v>
      </c>
      <c r="AB31" s="1381">
        <v>508200000</v>
      </c>
      <c r="AC31" s="1383">
        <v>95715000</v>
      </c>
      <c r="AD31" s="1352">
        <v>150000000</v>
      </c>
      <c r="AE31" s="694">
        <f>U31+V31+W31+X31+Y31+Z31+AA31+AB31+AC31+AD31</f>
        <v>13617523000</v>
      </c>
      <c r="AF31" s="701">
        <v>5</v>
      </c>
      <c r="AG31" s="699" t="s">
        <v>17</v>
      </c>
      <c r="AH31" s="695"/>
      <c r="AI31" s="24">
        <v>3656397000</v>
      </c>
      <c r="AJ31" s="695">
        <v>250000000</v>
      </c>
      <c r="AK31" s="695"/>
      <c r="AL31" s="24">
        <v>400000000</v>
      </c>
      <c r="AM31" s="24">
        <v>400000000</v>
      </c>
      <c r="AN31" s="696">
        <v>350000000</v>
      </c>
      <c r="AO31" s="696"/>
      <c r="AP31" s="696"/>
      <c r="AQ31" s="696"/>
      <c r="AR31" s="696"/>
      <c r="AS31" s="17">
        <v>300000000</v>
      </c>
      <c r="AT31" s="696"/>
      <c r="AU31" s="692">
        <f>SUM(AH31:AT31)</f>
        <v>5356397000</v>
      </c>
      <c r="AV31" s="692">
        <f>C31+D31+E31+F31+G31+R31+AE31+AU31</f>
        <v>22297648000</v>
      </c>
      <c r="AW31" s="701">
        <v>5</v>
      </c>
      <c r="AX31" s="699" t="s">
        <v>17</v>
      </c>
      <c r="AY31" s="692"/>
      <c r="AZ31" s="703">
        <f>AZ32+AZ33+AZ34+AZ35</f>
        <v>7700000000</v>
      </c>
      <c r="BA31" s="696">
        <f>BA32+BA33+BA34</f>
        <v>0</v>
      </c>
      <c r="BB31" s="696">
        <f>BB32+BB33+BB34</f>
        <v>0</v>
      </c>
      <c r="BC31" s="696">
        <f>BC32+BC33+BC34</f>
        <v>0</v>
      </c>
      <c r="BD31" s="696"/>
      <c r="BE31" s="696">
        <f>AZ31+BA31+BB31+BC31+BD31</f>
        <v>7700000000</v>
      </c>
      <c r="BF31" s="697">
        <f>AV31+BE31</f>
        <v>29997648000</v>
      </c>
    </row>
    <row r="32" spans="1:58" s="7" customFormat="1" ht="18" hidden="1" customHeight="1">
      <c r="A32" s="37"/>
      <c r="B32" s="18" t="s">
        <v>172</v>
      </c>
      <c r="C32" s="12"/>
      <c r="D32" s="12"/>
      <c r="E32" s="339"/>
      <c r="F32" s="12"/>
      <c r="G32" s="22"/>
      <c r="H32" s="37"/>
      <c r="I32" s="18" t="s">
        <v>172</v>
      </c>
      <c r="J32" s="8"/>
      <c r="K32" s="8"/>
      <c r="L32" s="129"/>
      <c r="M32" s="129"/>
      <c r="N32" s="129"/>
      <c r="O32" s="8"/>
      <c r="P32" s="6"/>
      <c r="Q32" s="8"/>
      <c r="R32" s="12"/>
      <c r="S32" s="37"/>
      <c r="T32" s="18" t="s">
        <v>172</v>
      </c>
      <c r="U32" s="64"/>
      <c r="V32" s="65"/>
      <c r="W32" s="30"/>
      <c r="X32" s="30"/>
      <c r="Y32" s="66"/>
      <c r="Z32" s="30"/>
      <c r="AA32" s="30"/>
      <c r="AB32" s="68"/>
      <c r="AC32" s="30"/>
      <c r="AD32" s="30"/>
      <c r="AE32" s="30"/>
      <c r="AF32" s="37"/>
      <c r="AG32" s="18" t="s">
        <v>172</v>
      </c>
      <c r="AH32" s="24"/>
      <c r="AI32" s="24"/>
      <c r="AJ32" s="24"/>
      <c r="AK32" s="24"/>
      <c r="AL32" s="24"/>
      <c r="AM32" s="24"/>
      <c r="AN32" s="17"/>
      <c r="AO32" s="17"/>
      <c r="AP32" s="17"/>
      <c r="AQ32" s="17"/>
      <c r="AR32" s="17"/>
      <c r="AS32" s="17"/>
      <c r="AT32" s="17"/>
      <c r="AU32" s="30"/>
      <c r="AV32" s="30"/>
      <c r="AW32" s="37"/>
      <c r="AX32" s="18" t="s">
        <v>172</v>
      </c>
      <c r="AY32" s="395"/>
      <c r="AZ32" s="946">
        <v>2200000000</v>
      </c>
      <c r="BA32" s="17"/>
      <c r="BB32" s="17"/>
      <c r="BC32" s="17"/>
      <c r="BD32" s="17"/>
      <c r="BE32" s="17">
        <f>AY32+AZ32+BA32</f>
        <v>2200000000</v>
      </c>
      <c r="BF32" s="59"/>
    </row>
    <row r="33" spans="1:58" s="7" customFormat="1" ht="18" hidden="1" customHeight="1">
      <c r="A33" s="37"/>
      <c r="B33" s="18" t="s">
        <v>120</v>
      </c>
      <c r="C33" s="12"/>
      <c r="D33" s="12"/>
      <c r="E33" s="339"/>
      <c r="F33" s="12"/>
      <c r="G33" s="22"/>
      <c r="H33" s="37"/>
      <c r="I33" s="18" t="s">
        <v>120</v>
      </c>
      <c r="J33" s="8"/>
      <c r="K33" s="8"/>
      <c r="L33" s="129"/>
      <c r="M33" s="129"/>
      <c r="N33" s="129"/>
      <c r="O33" s="8"/>
      <c r="P33" s="6"/>
      <c r="Q33" s="8"/>
      <c r="R33" s="12"/>
      <c r="S33" s="37"/>
      <c r="T33" s="18" t="s">
        <v>120</v>
      </c>
      <c r="U33" s="64"/>
      <c r="V33" s="65"/>
      <c r="W33" s="30"/>
      <c r="X33" s="30"/>
      <c r="Y33" s="66"/>
      <c r="Z33" s="30"/>
      <c r="AA33" s="30"/>
      <c r="AB33" s="68"/>
      <c r="AC33" s="30"/>
      <c r="AD33" s="30"/>
      <c r="AE33" s="30"/>
      <c r="AF33" s="37"/>
      <c r="AG33" s="18" t="s">
        <v>120</v>
      </c>
      <c r="AH33" s="24"/>
      <c r="AI33" s="24"/>
      <c r="AJ33" s="24"/>
      <c r="AK33" s="24"/>
      <c r="AL33" s="24"/>
      <c r="AM33" s="24"/>
      <c r="AN33" s="17"/>
      <c r="AO33" s="17"/>
      <c r="AP33" s="17"/>
      <c r="AQ33" s="17"/>
      <c r="AR33" s="17"/>
      <c r="AS33" s="17"/>
      <c r="AT33" s="17"/>
      <c r="AU33" s="30"/>
      <c r="AV33" s="30"/>
      <c r="AW33" s="37"/>
      <c r="AX33" s="18" t="s">
        <v>120</v>
      </c>
      <c r="AY33" s="395"/>
      <c r="AZ33" s="946">
        <v>1500000000</v>
      </c>
      <c r="BA33" s="17"/>
      <c r="BB33" s="17"/>
      <c r="BC33" s="17"/>
      <c r="BD33" s="17"/>
      <c r="BE33" s="17">
        <f>AY33+AZ33+BA33</f>
        <v>1500000000</v>
      </c>
      <c r="BF33" s="59"/>
    </row>
    <row r="34" spans="1:58" s="7" customFormat="1" ht="18" hidden="1" customHeight="1">
      <c r="A34" s="38"/>
      <c r="B34" s="18" t="s">
        <v>121</v>
      </c>
      <c r="C34" s="12"/>
      <c r="D34" s="12"/>
      <c r="E34" s="339"/>
      <c r="F34" s="12"/>
      <c r="G34" s="22"/>
      <c r="H34" s="38"/>
      <c r="I34" s="18" t="s">
        <v>121</v>
      </c>
      <c r="J34" s="8"/>
      <c r="K34" s="8"/>
      <c r="L34" s="129"/>
      <c r="M34" s="129"/>
      <c r="N34" s="129"/>
      <c r="O34" s="8"/>
      <c r="P34" s="6"/>
      <c r="Q34" s="8"/>
      <c r="R34" s="12"/>
      <c r="S34" s="38"/>
      <c r="T34" s="18" t="s">
        <v>121</v>
      </c>
      <c r="U34" s="64"/>
      <c r="V34" s="65"/>
      <c r="W34" s="30"/>
      <c r="X34" s="30"/>
      <c r="Y34" s="66"/>
      <c r="Z34" s="30"/>
      <c r="AA34" s="30"/>
      <c r="AB34" s="68"/>
      <c r="AC34" s="30"/>
      <c r="AD34" s="30"/>
      <c r="AE34" s="30"/>
      <c r="AF34" s="38"/>
      <c r="AG34" s="18" t="s">
        <v>121</v>
      </c>
      <c r="AH34" s="24"/>
      <c r="AI34" s="24"/>
      <c r="AJ34" s="24"/>
      <c r="AK34" s="24"/>
      <c r="AL34" s="24"/>
      <c r="AM34" s="24"/>
      <c r="AN34" s="17"/>
      <c r="AO34" s="17"/>
      <c r="AP34" s="17"/>
      <c r="AQ34" s="17"/>
      <c r="AR34" s="17"/>
      <c r="AS34" s="17"/>
      <c r="AT34" s="17"/>
      <c r="AU34" s="30"/>
      <c r="AV34" s="30"/>
      <c r="AW34" s="38"/>
      <c r="AX34" s="18" t="s">
        <v>121</v>
      </c>
      <c r="AY34" s="395"/>
      <c r="AZ34" s="994">
        <v>2000000000</v>
      </c>
      <c r="BA34" s="17"/>
      <c r="BB34" s="17"/>
      <c r="BC34" s="17"/>
      <c r="BD34" s="17"/>
      <c r="BE34" s="17">
        <f>AY34+AZ34+BA34</f>
        <v>2000000000</v>
      </c>
      <c r="BF34" s="59"/>
    </row>
    <row r="35" spans="1:58" s="7" customFormat="1" ht="18" hidden="1" customHeight="1">
      <c r="A35" s="38"/>
      <c r="B35" s="18"/>
      <c r="C35" s="12"/>
      <c r="D35" s="12"/>
      <c r="E35" s="339"/>
      <c r="F35" s="12"/>
      <c r="G35" s="22"/>
      <c r="H35" s="38"/>
      <c r="I35" s="18"/>
      <c r="J35" s="8"/>
      <c r="K35" s="8"/>
      <c r="L35" s="129"/>
      <c r="M35" s="129"/>
      <c r="N35" s="129"/>
      <c r="O35" s="8"/>
      <c r="P35" s="6"/>
      <c r="Q35" s="8"/>
      <c r="R35" s="12"/>
      <c r="S35" s="38"/>
      <c r="T35" s="18"/>
      <c r="U35" s="64"/>
      <c r="V35" s="65"/>
      <c r="W35" s="30"/>
      <c r="X35" s="30"/>
      <c r="Y35" s="66"/>
      <c r="Z35" s="30"/>
      <c r="AA35" s="30"/>
      <c r="AB35" s="68"/>
      <c r="AC35" s="30"/>
      <c r="AD35" s="30"/>
      <c r="AE35" s="30"/>
      <c r="AF35" s="38"/>
      <c r="AG35" s="18"/>
      <c r="AH35" s="24"/>
      <c r="AI35" s="24"/>
      <c r="AJ35" s="24"/>
      <c r="AK35" s="24"/>
      <c r="AL35" s="24"/>
      <c r="AM35" s="24"/>
      <c r="AN35" s="17"/>
      <c r="AO35" s="17"/>
      <c r="AP35" s="17"/>
      <c r="AQ35" s="17"/>
      <c r="AR35" s="17"/>
      <c r="AS35" s="17"/>
      <c r="AT35" s="17"/>
      <c r="AU35" s="30"/>
      <c r="AV35" s="30"/>
      <c r="AW35" s="38"/>
      <c r="AX35" s="996" t="s">
        <v>691</v>
      </c>
      <c r="AY35" s="395"/>
      <c r="AZ35" s="994">
        <v>2000000000</v>
      </c>
      <c r="BA35" s="17"/>
      <c r="BB35" s="17"/>
      <c r="BC35" s="17"/>
      <c r="BD35" s="17"/>
      <c r="BE35" s="17">
        <f>AY35+AZ35+BA35</f>
        <v>2000000000</v>
      </c>
      <c r="BF35" s="59"/>
    </row>
    <row r="36" spans="1:58" s="698" customFormat="1" ht="18" customHeight="1">
      <c r="A36" s="683">
        <v>6</v>
      </c>
      <c r="B36" s="699" t="s">
        <v>18</v>
      </c>
      <c r="C36" s="685">
        <v>200529000</v>
      </c>
      <c r="D36" s="685">
        <v>270000000</v>
      </c>
      <c r="E36" s="720">
        <v>972364000</v>
      </c>
      <c r="F36" s="685">
        <v>200000000</v>
      </c>
      <c r="G36" s="687">
        <v>558500000</v>
      </c>
      <c r="H36" s="683">
        <v>6</v>
      </c>
      <c r="I36" s="699" t="s">
        <v>18</v>
      </c>
      <c r="J36" s="688">
        <v>495000000</v>
      </c>
      <c r="K36" s="688">
        <v>500000000</v>
      </c>
      <c r="L36" s="689"/>
      <c r="M36" s="689"/>
      <c r="N36" s="689"/>
      <c r="O36" s="931">
        <v>400000000</v>
      </c>
      <c r="P36" s="690"/>
      <c r="Q36" s="688">
        <v>300000000</v>
      </c>
      <c r="R36" s="685">
        <f t="shared" ref="R36:R49" si="0">SUM(J36:Q36)</f>
        <v>1695000000</v>
      </c>
      <c r="S36" s="683">
        <v>6</v>
      </c>
      <c r="T36" s="699" t="s">
        <v>18</v>
      </c>
      <c r="U36" s="1348">
        <v>154690000</v>
      </c>
      <c r="V36" s="1347">
        <v>175905000</v>
      </c>
      <c r="W36" s="1349">
        <v>683203000</v>
      </c>
      <c r="X36" s="1349">
        <v>16643065000</v>
      </c>
      <c r="Y36" s="1379">
        <v>83480000</v>
      </c>
      <c r="Z36" s="692">
        <v>0</v>
      </c>
      <c r="AA36" s="1380">
        <v>66318000</v>
      </c>
      <c r="AB36" s="693">
        <v>0</v>
      </c>
      <c r="AC36" s="1383">
        <v>93040000</v>
      </c>
      <c r="AD36" s="1352">
        <v>150000000</v>
      </c>
      <c r="AE36" s="694">
        <f t="shared" ref="AE36:AE49" si="1">U36+V36+W36+X36+Y36+Z36+AA36+AB36+AC36+AD36</f>
        <v>18049701000</v>
      </c>
      <c r="AF36" s="683">
        <v>6</v>
      </c>
      <c r="AG36" s="699" t="s">
        <v>18</v>
      </c>
      <c r="AH36" s="24">
        <v>375000000</v>
      </c>
      <c r="AI36" s="24">
        <v>3003690000</v>
      </c>
      <c r="AJ36" s="923">
        <v>350000000</v>
      </c>
      <c r="AK36" s="695"/>
      <c r="AL36" s="695"/>
      <c r="AM36" s="24"/>
      <c r="AN36" s="696"/>
      <c r="AO36" s="17">
        <v>450000000</v>
      </c>
      <c r="AP36" s="696"/>
      <c r="AQ36" s="696"/>
      <c r="AR36" s="696"/>
      <c r="AS36" s="696"/>
      <c r="AT36" s="925">
        <v>350000000</v>
      </c>
      <c r="AU36" s="692">
        <f t="shared" ref="AU36:AU49" si="2">SUM(AH36:AT36)</f>
        <v>4528690000</v>
      </c>
      <c r="AV36" s="692">
        <f t="shared" ref="AV36:AV49" si="3">C36+D36+E36+F36+G36+R36+AE36+AU36</f>
        <v>26474784000</v>
      </c>
      <c r="AW36" s="683">
        <v>6</v>
      </c>
      <c r="AX36" s="699" t="s">
        <v>18</v>
      </c>
      <c r="AY36" s="692"/>
      <c r="AZ36" s="696">
        <v>0</v>
      </c>
      <c r="BA36" s="696">
        <v>0</v>
      </c>
      <c r="BB36" s="696">
        <f>SUM(AZ37)</f>
        <v>0</v>
      </c>
      <c r="BC36" s="696">
        <f>SUM(BA37)</f>
        <v>0</v>
      </c>
      <c r="BD36" s="696"/>
      <c r="BE36" s="696">
        <f>AZ36+BA36+BB36+BC36+BD36</f>
        <v>0</v>
      </c>
      <c r="BF36" s="697">
        <f>AV36+BE36</f>
        <v>26474784000</v>
      </c>
    </row>
    <row r="37" spans="1:58" s="698" customFormat="1" ht="18" customHeight="1">
      <c r="A37" s="683">
        <v>7</v>
      </c>
      <c r="B37" s="699" t="s">
        <v>19</v>
      </c>
      <c r="C37" s="685">
        <v>270552000</v>
      </c>
      <c r="D37" s="685">
        <v>300000000</v>
      </c>
      <c r="E37" s="720">
        <v>1478496000</v>
      </c>
      <c r="F37" s="685">
        <v>0</v>
      </c>
      <c r="G37" s="687">
        <v>614600000</v>
      </c>
      <c r="H37" s="683">
        <v>7</v>
      </c>
      <c r="I37" s="699" t="s">
        <v>19</v>
      </c>
      <c r="J37" s="688">
        <v>500000000</v>
      </c>
      <c r="K37" s="688">
        <v>600000000</v>
      </c>
      <c r="L37" s="689"/>
      <c r="M37" s="689"/>
      <c r="N37" s="689"/>
      <c r="O37" s="931">
        <v>400000000</v>
      </c>
      <c r="P37" s="690">
        <v>1067756000</v>
      </c>
      <c r="Q37" s="688"/>
      <c r="R37" s="685">
        <f t="shared" si="0"/>
        <v>2567756000</v>
      </c>
      <c r="S37" s="683">
        <v>7</v>
      </c>
      <c r="T37" s="699" t="s">
        <v>19</v>
      </c>
      <c r="U37" s="1348">
        <v>155070000</v>
      </c>
      <c r="V37" s="1347">
        <v>163947000</v>
      </c>
      <c r="W37" s="1349">
        <v>1008039000</v>
      </c>
      <c r="X37" s="1349">
        <v>20574452000</v>
      </c>
      <c r="Y37" s="1379">
        <v>90750000</v>
      </c>
      <c r="Z37" s="692">
        <v>0</v>
      </c>
      <c r="AA37" s="1380">
        <v>70600000</v>
      </c>
      <c r="AB37" s="693">
        <v>0</v>
      </c>
      <c r="AC37" s="1383">
        <v>51200000</v>
      </c>
      <c r="AD37" s="1352">
        <v>150000000</v>
      </c>
      <c r="AE37" s="694">
        <f t="shared" si="1"/>
        <v>22264058000</v>
      </c>
      <c r="AF37" s="683">
        <v>7</v>
      </c>
      <c r="AG37" s="699" t="s">
        <v>19</v>
      </c>
      <c r="AH37" s="24">
        <v>400000000</v>
      </c>
      <c r="AI37" s="24">
        <v>3549685000</v>
      </c>
      <c r="AJ37" s="923">
        <v>350000000</v>
      </c>
      <c r="AK37" s="695"/>
      <c r="AL37" s="24">
        <v>579160000</v>
      </c>
      <c r="AM37" s="24"/>
      <c r="AN37" s="696"/>
      <c r="AO37" s="17">
        <v>499950000</v>
      </c>
      <c r="AP37" s="925">
        <v>400000000</v>
      </c>
      <c r="AQ37" s="696"/>
      <c r="AR37" s="925">
        <v>350000000</v>
      </c>
      <c r="AS37" s="17">
        <v>300000000</v>
      </c>
      <c r="AT37" s="925">
        <v>350000000</v>
      </c>
      <c r="AU37" s="692">
        <f t="shared" si="2"/>
        <v>6778795000</v>
      </c>
      <c r="AV37" s="692">
        <f>C37+D37+E37+F37+G37+R37+AE37+AU37</f>
        <v>34274257000</v>
      </c>
      <c r="AW37" s="683">
        <v>7</v>
      </c>
      <c r="AX37" s="699" t="s">
        <v>19</v>
      </c>
      <c r="AY37" s="692"/>
      <c r="AZ37" s="696">
        <v>0</v>
      </c>
      <c r="BA37" s="696">
        <v>0</v>
      </c>
      <c r="BB37" s="696">
        <v>0</v>
      </c>
      <c r="BC37" s="696">
        <v>0</v>
      </c>
      <c r="BD37" s="696"/>
      <c r="BE37" s="696">
        <f>AZ37+BA37+BB37+BC37+BD37</f>
        <v>0</v>
      </c>
      <c r="BF37" s="697">
        <f>AV37+BE37</f>
        <v>34274257000</v>
      </c>
    </row>
    <row r="38" spans="1:58" s="698" customFormat="1" ht="18" customHeight="1">
      <c r="A38" s="683">
        <v>8</v>
      </c>
      <c r="B38" s="699" t="s">
        <v>20</v>
      </c>
      <c r="C38" s="685">
        <v>203523000</v>
      </c>
      <c r="D38" s="685">
        <v>300000000</v>
      </c>
      <c r="E38" s="720">
        <v>635794000</v>
      </c>
      <c r="F38" s="685">
        <v>200000000</v>
      </c>
      <c r="G38" s="687">
        <v>429250000</v>
      </c>
      <c r="H38" s="683">
        <v>8</v>
      </c>
      <c r="I38" s="699" t="s">
        <v>20</v>
      </c>
      <c r="J38" s="688">
        <v>470000000</v>
      </c>
      <c r="K38" s="688">
        <v>500000000</v>
      </c>
      <c r="L38" s="689"/>
      <c r="M38" s="689"/>
      <c r="N38" s="689"/>
      <c r="O38" s="931">
        <v>400000000</v>
      </c>
      <c r="P38" s="690"/>
      <c r="Q38" s="688">
        <v>500000000</v>
      </c>
      <c r="R38" s="685">
        <f t="shared" si="0"/>
        <v>1870000000</v>
      </c>
      <c r="S38" s="683">
        <v>8</v>
      </c>
      <c r="T38" s="699" t="s">
        <v>20</v>
      </c>
      <c r="U38" s="1348">
        <v>155290000</v>
      </c>
      <c r="V38" s="1347">
        <v>165737000</v>
      </c>
      <c r="W38" s="1349">
        <v>235850000</v>
      </c>
      <c r="X38" s="1349">
        <v>4948383000</v>
      </c>
      <c r="Y38" s="1379">
        <v>69540000</v>
      </c>
      <c r="Z38" s="692">
        <v>0</v>
      </c>
      <c r="AA38" s="1380">
        <v>60700000</v>
      </c>
      <c r="AB38" s="693">
        <v>0</v>
      </c>
      <c r="AC38" s="1383">
        <v>51200000</v>
      </c>
      <c r="AD38" s="1352">
        <v>150000000</v>
      </c>
      <c r="AE38" s="694">
        <f t="shared" si="1"/>
        <v>5836700000</v>
      </c>
      <c r="AF38" s="683">
        <v>8</v>
      </c>
      <c r="AG38" s="699" t="s">
        <v>20</v>
      </c>
      <c r="AH38" s="695"/>
      <c r="AI38" s="24">
        <v>3286078000</v>
      </c>
      <c r="AJ38" s="923">
        <v>250000000</v>
      </c>
      <c r="AK38" s="695"/>
      <c r="AL38" s="24">
        <v>400000000</v>
      </c>
      <c r="AM38" s="24"/>
      <c r="AN38" s="696"/>
      <c r="AO38" s="17">
        <v>506820000</v>
      </c>
      <c r="AP38" s="696"/>
      <c r="AQ38" s="696"/>
      <c r="AR38" s="696"/>
      <c r="AS38" s="696"/>
      <c r="AT38" s="925">
        <v>350000000</v>
      </c>
      <c r="AU38" s="692">
        <f t="shared" si="2"/>
        <v>4792898000</v>
      </c>
      <c r="AV38" s="692">
        <f t="shared" si="3"/>
        <v>14268165000</v>
      </c>
      <c r="AW38" s="683">
        <v>8</v>
      </c>
      <c r="AX38" s="699" t="s">
        <v>20</v>
      </c>
      <c r="AY38" s="692"/>
      <c r="AZ38" s="696">
        <v>0</v>
      </c>
      <c r="BA38" s="696">
        <v>0</v>
      </c>
      <c r="BB38" s="696">
        <v>0</v>
      </c>
      <c r="BC38" s="696">
        <v>0</v>
      </c>
      <c r="BD38" s="696"/>
      <c r="BE38" s="696">
        <f>AZ38+BA38+BB38+BC38+BD38</f>
        <v>0</v>
      </c>
      <c r="BF38" s="697">
        <f>AV38+BE38</f>
        <v>14268165000</v>
      </c>
    </row>
    <row r="39" spans="1:58" s="698" customFormat="1" ht="18" customHeight="1">
      <c r="A39" s="683">
        <v>9</v>
      </c>
      <c r="B39" s="699" t="s">
        <v>21</v>
      </c>
      <c r="C39" s="685">
        <v>228098000</v>
      </c>
      <c r="D39" s="685">
        <v>300000000</v>
      </c>
      <c r="E39" s="720">
        <v>756406000</v>
      </c>
      <c r="F39" s="685">
        <v>200000000</v>
      </c>
      <c r="G39" s="687">
        <v>597800000</v>
      </c>
      <c r="H39" s="683">
        <v>9</v>
      </c>
      <c r="I39" s="699" t="s">
        <v>21</v>
      </c>
      <c r="J39" s="688">
        <v>455000000</v>
      </c>
      <c r="K39" s="688">
        <v>500000000</v>
      </c>
      <c r="L39" s="689"/>
      <c r="M39" s="689">
        <v>450000000</v>
      </c>
      <c r="N39" s="932">
        <v>450000000</v>
      </c>
      <c r="O39" s="688">
        <v>500000000</v>
      </c>
      <c r="P39" s="690"/>
      <c r="Q39" s="688"/>
      <c r="R39" s="685">
        <f t="shared" si="0"/>
        <v>2355000000</v>
      </c>
      <c r="S39" s="683">
        <v>9</v>
      </c>
      <c r="T39" s="699" t="s">
        <v>21</v>
      </c>
      <c r="U39" s="1348">
        <v>154250000</v>
      </c>
      <c r="V39" s="1347">
        <v>213237000</v>
      </c>
      <c r="W39" s="1349">
        <v>264743000</v>
      </c>
      <c r="X39" s="1349">
        <v>16030476000</v>
      </c>
      <c r="Y39" s="1379">
        <v>83240000</v>
      </c>
      <c r="Z39" s="692">
        <v>0</v>
      </c>
      <c r="AA39" s="1380">
        <v>63086000</v>
      </c>
      <c r="AB39" s="1382">
        <v>440060000</v>
      </c>
      <c r="AC39" s="1383">
        <v>51200000</v>
      </c>
      <c r="AD39" s="1352">
        <v>150000000</v>
      </c>
      <c r="AE39" s="694">
        <f t="shared" si="1"/>
        <v>17450292000</v>
      </c>
      <c r="AF39" s="683">
        <v>9</v>
      </c>
      <c r="AG39" s="699" t="s">
        <v>21</v>
      </c>
      <c r="AH39" s="24">
        <v>400000000</v>
      </c>
      <c r="AI39" s="24">
        <v>3903516000</v>
      </c>
      <c r="AJ39" s="695">
        <v>300000000</v>
      </c>
      <c r="AK39" s="695"/>
      <c r="AL39" s="695"/>
      <c r="AM39" s="24"/>
      <c r="AN39" s="696"/>
      <c r="AO39" s="17">
        <v>546527000</v>
      </c>
      <c r="AP39" s="696">
        <v>400000000</v>
      </c>
      <c r="AQ39" s="696"/>
      <c r="AR39" s="696"/>
      <c r="AS39" s="696"/>
      <c r="AT39" s="696"/>
      <c r="AU39" s="692">
        <f t="shared" si="2"/>
        <v>5550043000</v>
      </c>
      <c r="AV39" s="692">
        <f t="shared" si="3"/>
        <v>27437639000</v>
      </c>
      <c r="AW39" s="683">
        <v>9</v>
      </c>
      <c r="AX39" s="699" t="s">
        <v>21</v>
      </c>
      <c r="AY39" s="692"/>
      <c r="AZ39" s="696">
        <v>0</v>
      </c>
      <c r="BA39" s="696">
        <f>SUM(BA40:BA42)</f>
        <v>1300000000</v>
      </c>
      <c r="BB39" s="696">
        <f>SUM(BB40:BB41)</f>
        <v>300000000</v>
      </c>
      <c r="BC39" s="696">
        <f>SUM(BC40:BC41)</f>
        <v>260000000</v>
      </c>
      <c r="BD39" s="696"/>
      <c r="BE39" s="696">
        <f>AZ39+BA39+BB39+BC39+BD39</f>
        <v>1860000000</v>
      </c>
      <c r="BF39" s="697">
        <f>AV39+BE39</f>
        <v>29297639000</v>
      </c>
    </row>
    <row r="40" spans="1:58" s="7" customFormat="1" ht="18" hidden="1" customHeight="1">
      <c r="A40" s="37"/>
      <c r="B40" s="18" t="s">
        <v>172</v>
      </c>
      <c r="C40" s="12"/>
      <c r="D40" s="12"/>
      <c r="E40" s="339"/>
      <c r="F40" s="12"/>
      <c r="G40" s="22"/>
      <c r="H40" s="37"/>
      <c r="I40" s="18" t="s">
        <v>172</v>
      </c>
      <c r="J40" s="8"/>
      <c r="K40" s="8"/>
      <c r="L40" s="129"/>
      <c r="M40" s="129"/>
      <c r="N40" s="129"/>
      <c r="O40" s="8"/>
      <c r="P40" s="6"/>
      <c r="Q40" s="8"/>
      <c r="R40" s="12"/>
      <c r="S40" s="37"/>
      <c r="T40" s="18" t="s">
        <v>172</v>
      </c>
      <c r="U40" s="64"/>
      <c r="V40" s="65"/>
      <c r="W40" s="30"/>
      <c r="X40" s="30"/>
      <c r="Y40" s="66"/>
      <c r="Z40" s="30"/>
      <c r="AA40" s="30"/>
      <c r="AB40" s="68"/>
      <c r="AC40" s="30"/>
      <c r="AD40" s="30"/>
      <c r="AE40" s="30"/>
      <c r="AF40" s="37"/>
      <c r="AG40" s="18" t="s">
        <v>172</v>
      </c>
      <c r="AH40" s="24"/>
      <c r="AI40" s="24"/>
      <c r="AJ40" s="24"/>
      <c r="AK40" s="24"/>
      <c r="AL40" s="24"/>
      <c r="AM40" s="24"/>
      <c r="AN40" s="17"/>
      <c r="AO40" s="17"/>
      <c r="AP40" s="17"/>
      <c r="AQ40" s="17"/>
      <c r="AR40" s="17"/>
      <c r="AS40" s="17"/>
      <c r="AT40" s="17"/>
      <c r="AU40" s="30"/>
      <c r="AV40" s="30"/>
      <c r="AW40" s="37"/>
      <c r="AX40" s="18" t="s">
        <v>630</v>
      </c>
      <c r="AY40" s="30"/>
      <c r="AZ40" s="396">
        <v>0</v>
      </c>
      <c r="BA40" s="17"/>
      <c r="BB40" s="913">
        <v>0</v>
      </c>
      <c r="BC40" s="397">
        <v>0</v>
      </c>
      <c r="BD40" s="397"/>
      <c r="BE40" s="17">
        <f t="shared" ref="BE40:BE58" si="4">AY40+AZ40+BA40</f>
        <v>0</v>
      </c>
      <c r="BF40" s="59"/>
    </row>
    <row r="41" spans="1:58" s="7" customFormat="1" ht="18" hidden="1" customHeight="1">
      <c r="A41" s="37"/>
      <c r="B41" s="18" t="s">
        <v>172</v>
      </c>
      <c r="C41" s="12"/>
      <c r="D41" s="12"/>
      <c r="E41" s="339"/>
      <c r="F41" s="12"/>
      <c r="G41" s="22"/>
      <c r="H41" s="37"/>
      <c r="I41" s="18" t="s">
        <v>172</v>
      </c>
      <c r="J41" s="8"/>
      <c r="K41" s="8"/>
      <c r="L41" s="129"/>
      <c r="M41" s="129"/>
      <c r="N41" s="129"/>
      <c r="O41" s="8"/>
      <c r="P41" s="6"/>
      <c r="Q41" s="8"/>
      <c r="R41" s="12"/>
      <c r="S41" s="37"/>
      <c r="T41" s="18" t="s">
        <v>172</v>
      </c>
      <c r="U41" s="64"/>
      <c r="V41" s="65"/>
      <c r="W41" s="30"/>
      <c r="X41" s="30"/>
      <c r="Y41" s="66"/>
      <c r="Z41" s="30"/>
      <c r="AA41" s="30"/>
      <c r="AB41" s="68"/>
      <c r="AC41" s="30"/>
      <c r="AD41" s="30"/>
      <c r="AE41" s="30"/>
      <c r="AF41" s="37"/>
      <c r="AG41" s="18" t="s">
        <v>172</v>
      </c>
      <c r="AH41" s="24"/>
      <c r="AI41" s="24"/>
      <c r="AJ41" s="24"/>
      <c r="AK41" s="24"/>
      <c r="AL41" s="24"/>
      <c r="AM41" s="24"/>
      <c r="AN41" s="17"/>
      <c r="AO41" s="17"/>
      <c r="AP41" s="17"/>
      <c r="AQ41" s="17"/>
      <c r="AR41" s="17"/>
      <c r="AS41" s="17"/>
      <c r="AT41" s="17"/>
      <c r="AU41" s="30"/>
      <c r="AV41" s="30"/>
      <c r="AW41" s="37"/>
      <c r="AX41" s="18" t="s">
        <v>666</v>
      </c>
      <c r="AY41" s="30"/>
      <c r="AZ41" s="396">
        <v>0</v>
      </c>
      <c r="BA41" s="17"/>
      <c r="BB41" s="913">
        <v>300000000</v>
      </c>
      <c r="BC41" s="1372">
        <v>260000000</v>
      </c>
      <c r="BD41" s="397"/>
      <c r="BE41" s="17">
        <f>AY41+AZ41+BA41</f>
        <v>0</v>
      </c>
      <c r="BF41" s="59"/>
    </row>
    <row r="42" spans="1:58" s="7" customFormat="1" ht="18" hidden="1" customHeight="1">
      <c r="A42" s="37"/>
      <c r="B42" s="18"/>
      <c r="C42" s="12"/>
      <c r="D42" s="12"/>
      <c r="E42" s="339"/>
      <c r="F42" s="12"/>
      <c r="G42" s="22"/>
      <c r="H42" s="37"/>
      <c r="I42" s="18"/>
      <c r="J42" s="8"/>
      <c r="K42" s="8"/>
      <c r="L42" s="129"/>
      <c r="M42" s="129"/>
      <c r="N42" s="129"/>
      <c r="O42" s="8"/>
      <c r="P42" s="6"/>
      <c r="Q42" s="8"/>
      <c r="R42" s="12"/>
      <c r="S42" s="37"/>
      <c r="T42" s="18"/>
      <c r="U42" s="64"/>
      <c r="V42" s="65"/>
      <c r="W42" s="30"/>
      <c r="X42" s="30"/>
      <c r="Y42" s="66"/>
      <c r="Z42" s="30"/>
      <c r="AA42" s="30"/>
      <c r="AB42" s="68"/>
      <c r="AC42" s="30"/>
      <c r="AD42" s="30"/>
      <c r="AE42" s="30"/>
      <c r="AF42" s="37"/>
      <c r="AG42" s="18"/>
      <c r="AH42" s="24"/>
      <c r="AI42" s="24"/>
      <c r="AJ42" s="24"/>
      <c r="AK42" s="24"/>
      <c r="AL42" s="24"/>
      <c r="AM42" s="24"/>
      <c r="AN42" s="17"/>
      <c r="AO42" s="17"/>
      <c r="AP42" s="17"/>
      <c r="AQ42" s="17"/>
      <c r="AR42" s="17"/>
      <c r="AS42" s="17"/>
      <c r="AT42" s="17"/>
      <c r="AU42" s="30"/>
      <c r="AV42" s="30"/>
      <c r="AW42" s="37"/>
      <c r="AX42" s="18" t="s">
        <v>967</v>
      </c>
      <c r="AY42" s="30"/>
      <c r="AZ42" s="396"/>
      <c r="BA42" s="396">
        <v>1300000000</v>
      </c>
      <c r="BB42" s="913"/>
      <c r="BC42" s="1372"/>
      <c r="BD42" s="397"/>
      <c r="BE42" s="17"/>
      <c r="BF42" s="59"/>
    </row>
    <row r="43" spans="1:58" s="698" customFormat="1" ht="18" customHeight="1">
      <c r="A43" s="683">
        <v>10</v>
      </c>
      <c r="B43" s="699" t="s">
        <v>22</v>
      </c>
      <c r="C43" s="685">
        <v>255204000</v>
      </c>
      <c r="D43" s="685">
        <v>300000000</v>
      </c>
      <c r="E43" s="720">
        <v>1426318000</v>
      </c>
      <c r="F43" s="685">
        <v>200000000</v>
      </c>
      <c r="G43" s="687">
        <v>665950000</v>
      </c>
      <c r="H43" s="683">
        <v>10</v>
      </c>
      <c r="I43" s="699" t="s">
        <v>22</v>
      </c>
      <c r="J43" s="688">
        <v>560000000</v>
      </c>
      <c r="K43" s="688">
        <v>500000000</v>
      </c>
      <c r="L43" s="689">
        <v>200000000</v>
      </c>
      <c r="M43" s="689"/>
      <c r="N43" s="689"/>
      <c r="O43" s="931">
        <v>400000000</v>
      </c>
      <c r="P43" s="690"/>
      <c r="Q43" s="688">
        <v>350000000</v>
      </c>
      <c r="R43" s="685">
        <f t="shared" si="0"/>
        <v>2010000000</v>
      </c>
      <c r="S43" s="683">
        <v>10</v>
      </c>
      <c r="T43" s="699" t="s">
        <v>22</v>
      </c>
      <c r="U43" s="1348">
        <v>156190000</v>
      </c>
      <c r="V43" s="1347">
        <v>184606000</v>
      </c>
      <c r="W43" s="1349">
        <v>570350000</v>
      </c>
      <c r="X43" s="1349">
        <v>23034576000</v>
      </c>
      <c r="Y43" s="1379">
        <v>93190000</v>
      </c>
      <c r="Z43" s="692">
        <v>0</v>
      </c>
      <c r="AA43" s="1380">
        <v>72075000</v>
      </c>
      <c r="AB43" s="702">
        <v>0</v>
      </c>
      <c r="AC43" s="1383">
        <v>100990000</v>
      </c>
      <c r="AD43" s="1352">
        <v>150000000</v>
      </c>
      <c r="AE43" s="694">
        <f t="shared" si="1"/>
        <v>24361977000</v>
      </c>
      <c r="AF43" s="683">
        <v>10</v>
      </c>
      <c r="AG43" s="699" t="s">
        <v>22</v>
      </c>
      <c r="AH43" s="695"/>
      <c r="AI43" s="24">
        <v>4212780000</v>
      </c>
      <c r="AJ43" s="695">
        <v>300000000</v>
      </c>
      <c r="AK43" s="695"/>
      <c r="AL43" s="695"/>
      <c r="AM43" s="24"/>
      <c r="AN43" s="696"/>
      <c r="AO43" s="17">
        <v>499536000</v>
      </c>
      <c r="AP43" s="696">
        <v>400000000</v>
      </c>
      <c r="AQ43" s="696"/>
      <c r="AR43" s="696"/>
      <c r="AS43" s="17">
        <v>300000000</v>
      </c>
      <c r="AT43" s="696">
        <v>350000000</v>
      </c>
      <c r="AU43" s="692">
        <f t="shared" si="2"/>
        <v>6062316000</v>
      </c>
      <c r="AV43" s="692">
        <f>C43+D43+E43+F43+G43+R43+AE43+AU43</f>
        <v>35281765000</v>
      </c>
      <c r="AW43" s="683">
        <v>10</v>
      </c>
      <c r="AX43" s="699" t="s">
        <v>22</v>
      </c>
      <c r="AY43" s="692"/>
      <c r="AZ43" s="696">
        <v>0</v>
      </c>
      <c r="BA43" s="696">
        <v>0</v>
      </c>
      <c r="BB43" s="696">
        <f>SUM(BB44)</f>
        <v>350000000</v>
      </c>
      <c r="BC43" s="696">
        <f>SUM(BC44)</f>
        <v>0</v>
      </c>
      <c r="BD43" s="696"/>
      <c r="BE43" s="696">
        <f>AZ43+BA43+BB43+BC43+BD43</f>
        <v>350000000</v>
      </c>
      <c r="BF43" s="697">
        <f>AV43+BE43</f>
        <v>35631765000</v>
      </c>
    </row>
    <row r="44" spans="1:58" s="7" customFormat="1" ht="18" hidden="1" customHeight="1">
      <c r="A44" s="37"/>
      <c r="B44" s="18" t="s">
        <v>172</v>
      </c>
      <c r="C44" s="12"/>
      <c r="D44" s="12"/>
      <c r="E44" s="339"/>
      <c r="F44" s="12"/>
      <c r="G44" s="22"/>
      <c r="H44" s="37"/>
      <c r="I44" s="18" t="s">
        <v>172</v>
      </c>
      <c r="J44" s="8"/>
      <c r="K44" s="8"/>
      <c r="L44" s="129"/>
      <c r="M44" s="129"/>
      <c r="N44" s="129"/>
      <c r="O44" s="8"/>
      <c r="P44" s="6"/>
      <c r="Q44" s="8"/>
      <c r="R44" s="12"/>
      <c r="S44" s="37"/>
      <c r="T44" s="18" t="s">
        <v>172</v>
      </c>
      <c r="U44" s="64"/>
      <c r="V44" s="65"/>
      <c r="W44" s="30"/>
      <c r="X44" s="30"/>
      <c r="Y44" s="66"/>
      <c r="Z44" s="30"/>
      <c r="AA44" s="30"/>
      <c r="AB44" s="68"/>
      <c r="AC44" s="30"/>
      <c r="AD44" s="30"/>
      <c r="AE44" s="30"/>
      <c r="AF44" s="37"/>
      <c r="AG44" s="18" t="s">
        <v>172</v>
      </c>
      <c r="AH44" s="24"/>
      <c r="AI44" s="24"/>
      <c r="AJ44" s="24"/>
      <c r="AK44" s="24"/>
      <c r="AL44" s="24"/>
      <c r="AM44" s="24"/>
      <c r="AN44" s="17"/>
      <c r="AO44" s="17"/>
      <c r="AP44" s="17"/>
      <c r="AQ44" s="17"/>
      <c r="AR44" s="17"/>
      <c r="AS44" s="17"/>
      <c r="AT44" s="17"/>
      <c r="AU44" s="30"/>
      <c r="AV44" s="30"/>
      <c r="AW44" s="37"/>
      <c r="AX44" s="18" t="s">
        <v>631</v>
      </c>
      <c r="AY44" s="30"/>
      <c r="AZ44" s="396">
        <v>0</v>
      </c>
      <c r="BA44" s="17"/>
      <c r="BB44" s="913">
        <v>350000000</v>
      </c>
      <c r="BC44" s="397">
        <v>0</v>
      </c>
      <c r="BD44" s="397"/>
      <c r="BE44" s="17">
        <f>AY44+AZ44+BA44</f>
        <v>0</v>
      </c>
      <c r="BF44" s="59"/>
    </row>
    <row r="45" spans="1:58" s="976" customFormat="1" ht="18" customHeight="1">
      <c r="A45" s="964">
        <v>11</v>
      </c>
      <c r="B45" s="977" t="s">
        <v>23</v>
      </c>
      <c r="C45" s="965">
        <v>201455000</v>
      </c>
      <c r="D45" s="965">
        <v>300000000</v>
      </c>
      <c r="E45" s="686">
        <v>611885000</v>
      </c>
      <c r="F45" s="965">
        <v>200000000</v>
      </c>
      <c r="G45" s="966">
        <v>455800000</v>
      </c>
      <c r="H45" s="964">
        <v>11</v>
      </c>
      <c r="I45" s="977" t="s">
        <v>23</v>
      </c>
      <c r="J45" s="967">
        <v>500000000</v>
      </c>
      <c r="K45" s="967">
        <v>400000000</v>
      </c>
      <c r="L45" s="968"/>
      <c r="M45" s="968"/>
      <c r="N45" s="932">
        <v>640000000</v>
      </c>
      <c r="O45" s="931">
        <v>400000000</v>
      </c>
      <c r="P45" s="969"/>
      <c r="Q45" s="967"/>
      <c r="R45" s="965">
        <f t="shared" si="0"/>
        <v>1940000000</v>
      </c>
      <c r="S45" s="964">
        <v>11</v>
      </c>
      <c r="T45" s="977" t="s">
        <v>23</v>
      </c>
      <c r="U45" s="1348">
        <v>158310000</v>
      </c>
      <c r="V45" s="1348">
        <v>178275000</v>
      </c>
      <c r="W45" s="1349">
        <v>570784000</v>
      </c>
      <c r="X45" s="1349">
        <v>16213374000</v>
      </c>
      <c r="Y45" s="1379">
        <v>73230000</v>
      </c>
      <c r="Z45" s="970">
        <v>0</v>
      </c>
      <c r="AA45" s="1380">
        <v>61935000</v>
      </c>
      <c r="AB45" s="971">
        <v>0</v>
      </c>
      <c r="AC45" s="1383">
        <v>90755000</v>
      </c>
      <c r="AD45" s="1352">
        <v>150000000</v>
      </c>
      <c r="AE45" s="972">
        <f t="shared" si="1"/>
        <v>17496663000</v>
      </c>
      <c r="AF45" s="964">
        <v>11</v>
      </c>
      <c r="AG45" s="977" t="s">
        <v>23</v>
      </c>
      <c r="AH45" s="973"/>
      <c r="AI45" s="24">
        <v>3007518000</v>
      </c>
      <c r="AJ45" s="973"/>
      <c r="AK45" s="973">
        <v>350000000</v>
      </c>
      <c r="AL45" s="24">
        <v>504250000</v>
      </c>
      <c r="AM45" s="24"/>
      <c r="AN45" s="974"/>
      <c r="AO45" s="974"/>
      <c r="AP45" s="974"/>
      <c r="AQ45" s="974"/>
      <c r="AR45" s="974"/>
      <c r="AS45" s="17">
        <v>300000000</v>
      </c>
      <c r="AT45" s="974"/>
      <c r="AU45" s="970">
        <f t="shared" si="2"/>
        <v>4161768000</v>
      </c>
      <c r="AV45" s="970">
        <f t="shared" si="3"/>
        <v>25367571000</v>
      </c>
      <c r="AW45" s="964">
        <v>11</v>
      </c>
      <c r="AX45" s="977" t="s">
        <v>23</v>
      </c>
      <c r="AY45" s="970"/>
      <c r="AZ45" s="974">
        <v>0</v>
      </c>
      <c r="BA45" s="974">
        <v>0</v>
      </c>
      <c r="BB45" s="974">
        <v>0</v>
      </c>
      <c r="BC45" s="974">
        <f>SUM(BC46:BC47)</f>
        <v>1700000000</v>
      </c>
      <c r="BD45" s="974"/>
      <c r="BE45" s="696">
        <f>AZ45+BA45+BB45+BC45+BD45</f>
        <v>1700000000</v>
      </c>
      <c r="BF45" s="975">
        <f>AV45+BE45</f>
        <v>27067571000</v>
      </c>
    </row>
    <row r="46" spans="1:58" s="7" customFormat="1" ht="18" hidden="1" customHeight="1">
      <c r="A46" s="14"/>
      <c r="B46" s="18"/>
      <c r="C46" s="12"/>
      <c r="D46" s="917"/>
      <c r="E46" s="916"/>
      <c r="F46" s="12"/>
      <c r="G46" s="22"/>
      <c r="H46" s="14"/>
      <c r="I46" s="18"/>
      <c r="J46" s="8"/>
      <c r="K46" s="8"/>
      <c r="L46" s="129"/>
      <c r="M46" s="129"/>
      <c r="N46" s="912"/>
      <c r="O46" s="8"/>
      <c r="P46" s="6"/>
      <c r="Q46" s="8"/>
      <c r="R46" s="12"/>
      <c r="S46" s="14"/>
      <c r="T46" s="18"/>
      <c r="U46" s="64"/>
      <c r="V46" s="65"/>
      <c r="W46" s="30"/>
      <c r="X46" s="30"/>
      <c r="Y46" s="66"/>
      <c r="Z46" s="30"/>
      <c r="AA46" s="30"/>
      <c r="AB46" s="67"/>
      <c r="AC46" s="30"/>
      <c r="AD46" s="30"/>
      <c r="AE46" s="526"/>
      <c r="AF46" s="14"/>
      <c r="AG46" s="18"/>
      <c r="AH46" s="24"/>
      <c r="AI46" s="24"/>
      <c r="AJ46" s="24"/>
      <c r="AK46" s="24"/>
      <c r="AL46" s="24"/>
      <c r="AM46" s="24"/>
      <c r="AN46" s="17"/>
      <c r="AO46" s="17"/>
      <c r="AP46" s="17"/>
      <c r="AQ46" s="17"/>
      <c r="AR46" s="17"/>
      <c r="AS46" s="17"/>
      <c r="AT46" s="17"/>
      <c r="AU46" s="30"/>
      <c r="AV46" s="30"/>
      <c r="AW46" s="14"/>
      <c r="AX46" s="18" t="s">
        <v>674</v>
      </c>
      <c r="AY46" s="30"/>
      <c r="AZ46" s="17"/>
      <c r="BA46" s="17"/>
      <c r="BB46" s="17"/>
      <c r="BC46" s="396">
        <v>850000000</v>
      </c>
      <c r="BD46" s="396"/>
      <c r="BE46" s="17"/>
      <c r="BF46" s="59"/>
    </row>
    <row r="47" spans="1:58" s="7" customFormat="1" ht="18" hidden="1" customHeight="1">
      <c r="A47" s="14"/>
      <c r="B47" s="18"/>
      <c r="C47" s="12"/>
      <c r="D47" s="917"/>
      <c r="E47" s="916"/>
      <c r="F47" s="12"/>
      <c r="G47" s="22"/>
      <c r="H47" s="14"/>
      <c r="I47" s="18"/>
      <c r="J47" s="8"/>
      <c r="K47" s="8"/>
      <c r="L47" s="129"/>
      <c r="M47" s="129"/>
      <c r="N47" s="912"/>
      <c r="O47" s="8"/>
      <c r="P47" s="6"/>
      <c r="Q47" s="8"/>
      <c r="R47" s="12"/>
      <c r="S47" s="14"/>
      <c r="T47" s="18"/>
      <c r="U47" s="64"/>
      <c r="V47" s="65"/>
      <c r="W47" s="30"/>
      <c r="X47" s="30"/>
      <c r="Y47" s="66"/>
      <c r="Z47" s="30"/>
      <c r="AA47" s="30"/>
      <c r="AB47" s="67"/>
      <c r="AC47" s="30"/>
      <c r="AD47" s="30"/>
      <c r="AE47" s="526"/>
      <c r="AF47" s="14"/>
      <c r="AG47" s="18"/>
      <c r="AH47" s="24"/>
      <c r="AI47" s="24"/>
      <c r="AJ47" s="24"/>
      <c r="AK47" s="24"/>
      <c r="AL47" s="24"/>
      <c r="AM47" s="24"/>
      <c r="AN47" s="17"/>
      <c r="AO47" s="17"/>
      <c r="AP47" s="17"/>
      <c r="AQ47" s="17"/>
      <c r="AR47" s="17"/>
      <c r="AS47" s="17"/>
      <c r="AT47" s="17"/>
      <c r="AU47" s="30"/>
      <c r="AV47" s="30"/>
      <c r="AW47" s="14"/>
      <c r="AX47" s="18" t="s">
        <v>675</v>
      </c>
      <c r="AY47" s="30"/>
      <c r="AZ47" s="17"/>
      <c r="BA47" s="17"/>
      <c r="BB47" s="17"/>
      <c r="BC47" s="396">
        <v>850000000</v>
      </c>
      <c r="BD47" s="396"/>
      <c r="BE47" s="17"/>
      <c r="BF47" s="59"/>
    </row>
    <row r="48" spans="1:58" s="7" customFormat="1" ht="18" customHeight="1">
      <c r="A48" s="14">
        <v>12</v>
      </c>
      <c r="B48" s="18" t="s">
        <v>24</v>
      </c>
      <c r="C48" s="12">
        <v>0</v>
      </c>
      <c r="D48" s="12">
        <v>0</v>
      </c>
      <c r="E48" s="720">
        <v>852350000</v>
      </c>
      <c r="F48" s="12">
        <v>0</v>
      </c>
      <c r="G48" s="22">
        <v>419200000</v>
      </c>
      <c r="H48" s="14">
        <v>12</v>
      </c>
      <c r="I48" s="18" t="s">
        <v>24</v>
      </c>
      <c r="J48" s="8">
        <v>0</v>
      </c>
      <c r="K48" s="8">
        <v>0</v>
      </c>
      <c r="L48" s="129"/>
      <c r="M48" s="129"/>
      <c r="N48" s="129"/>
      <c r="O48" s="8"/>
      <c r="P48" s="6"/>
      <c r="Q48" s="8"/>
      <c r="R48" s="12">
        <f t="shared" si="0"/>
        <v>0</v>
      </c>
      <c r="S48" s="14">
        <v>12</v>
      </c>
      <c r="T48" s="18" t="s">
        <v>24</v>
      </c>
      <c r="U48" s="64">
        <v>0</v>
      </c>
      <c r="V48" s="30">
        <v>0</v>
      </c>
      <c r="W48" s="31">
        <v>0</v>
      </c>
      <c r="X48" s="31">
        <v>0</v>
      </c>
      <c r="Y48" s="30">
        <v>0</v>
      </c>
      <c r="Z48" s="30">
        <v>0</v>
      </c>
      <c r="AA48" s="30">
        <v>0</v>
      </c>
      <c r="AB48" s="68">
        <v>0</v>
      </c>
      <c r="AC48" s="30">
        <v>0</v>
      </c>
      <c r="AD48" s="30">
        <v>0</v>
      </c>
      <c r="AE48" s="526">
        <f t="shared" si="1"/>
        <v>0</v>
      </c>
      <c r="AF48" s="14">
        <v>12</v>
      </c>
      <c r="AG48" s="18" t="s">
        <v>24</v>
      </c>
      <c r="AH48" s="24"/>
      <c r="AI48" s="24">
        <v>2610622000</v>
      </c>
      <c r="AJ48" s="24"/>
      <c r="AK48" s="24"/>
      <c r="AL48" s="24"/>
      <c r="AM48" s="24"/>
      <c r="AN48" s="17"/>
      <c r="AO48" s="17"/>
      <c r="AP48" s="17"/>
      <c r="AQ48" s="17"/>
      <c r="AR48" s="17"/>
      <c r="AS48" s="17"/>
      <c r="AT48" s="17"/>
      <c r="AU48" s="30">
        <f t="shared" si="2"/>
        <v>2610622000</v>
      </c>
      <c r="AV48" s="30">
        <f t="shared" si="3"/>
        <v>3882172000</v>
      </c>
      <c r="AW48" s="14">
        <v>12</v>
      </c>
      <c r="AX48" s="18" t="s">
        <v>24</v>
      </c>
      <c r="AY48" s="30"/>
      <c r="AZ48" s="17">
        <v>0</v>
      </c>
      <c r="BA48" s="17">
        <v>0</v>
      </c>
      <c r="BB48" s="17">
        <v>0</v>
      </c>
      <c r="BC48" s="17">
        <v>0</v>
      </c>
      <c r="BD48" s="17"/>
      <c r="BE48" s="696">
        <f>AZ48+BA48+BB48+BC48+BD48</f>
        <v>0</v>
      </c>
      <c r="BF48" s="59">
        <f>AV48+BE48</f>
        <v>3882172000</v>
      </c>
    </row>
    <row r="49" spans="1:58" s="698" customFormat="1" ht="18" customHeight="1">
      <c r="A49" s="701">
        <v>13</v>
      </c>
      <c r="B49" s="699" t="s">
        <v>25</v>
      </c>
      <c r="C49" s="685">
        <v>418545000</v>
      </c>
      <c r="D49" s="685">
        <v>380000000</v>
      </c>
      <c r="E49" s="720">
        <v>1419645000</v>
      </c>
      <c r="F49" s="685">
        <v>241500000</v>
      </c>
      <c r="G49" s="687">
        <v>1121650000</v>
      </c>
      <c r="H49" s="701">
        <v>13</v>
      </c>
      <c r="I49" s="699" t="s">
        <v>25</v>
      </c>
      <c r="J49" s="688">
        <v>665000000</v>
      </c>
      <c r="K49" s="688">
        <v>700000000</v>
      </c>
      <c r="L49" s="689">
        <v>400000000</v>
      </c>
      <c r="M49" s="689"/>
      <c r="N49" s="932">
        <v>500000000</v>
      </c>
      <c r="O49" s="931">
        <v>500000000</v>
      </c>
      <c r="P49" s="690"/>
      <c r="Q49" s="688"/>
      <c r="R49" s="685">
        <f t="shared" si="0"/>
        <v>2765000000</v>
      </c>
      <c r="S49" s="701">
        <v>13</v>
      </c>
      <c r="T49" s="699" t="s">
        <v>25</v>
      </c>
      <c r="U49" s="1348">
        <v>160000000</v>
      </c>
      <c r="V49" s="1347">
        <v>185263000</v>
      </c>
      <c r="W49" s="1349">
        <v>2380693000</v>
      </c>
      <c r="X49" s="1349">
        <v>61706854000</v>
      </c>
      <c r="Y49" s="1379">
        <v>96120000</v>
      </c>
      <c r="Z49" s="1348">
        <v>8201258000</v>
      </c>
      <c r="AA49" s="1380">
        <v>107970000</v>
      </c>
      <c r="AB49" s="1381">
        <v>757040000</v>
      </c>
      <c r="AC49" s="1383">
        <v>46800000</v>
      </c>
      <c r="AD49" s="1352">
        <v>150000000</v>
      </c>
      <c r="AE49" s="694">
        <f t="shared" si="1"/>
        <v>73791998000</v>
      </c>
      <c r="AF49" s="701">
        <v>13</v>
      </c>
      <c r="AG49" s="699" t="s">
        <v>25</v>
      </c>
      <c r="AH49" s="695"/>
      <c r="AI49" s="24">
        <v>3838219000</v>
      </c>
      <c r="AJ49" s="695"/>
      <c r="AK49" s="695">
        <v>350000000</v>
      </c>
      <c r="AL49" s="695"/>
      <c r="AM49" s="24"/>
      <c r="AN49" s="696"/>
      <c r="AO49" s="17">
        <v>547220000</v>
      </c>
      <c r="AP49" s="696"/>
      <c r="AQ49" s="696"/>
      <c r="AR49" s="696">
        <v>300000000</v>
      </c>
      <c r="AS49" s="17">
        <v>300000000</v>
      </c>
      <c r="AT49" s="696"/>
      <c r="AU49" s="692">
        <f t="shared" si="2"/>
        <v>5335439000</v>
      </c>
      <c r="AV49" s="692">
        <f t="shared" si="3"/>
        <v>85473777000</v>
      </c>
      <c r="AW49" s="701">
        <v>13</v>
      </c>
      <c r="AX49" s="699" t="s">
        <v>25</v>
      </c>
      <c r="AY49" s="704">
        <f>SUM(AY50:AY56)</f>
        <v>65415853000</v>
      </c>
      <c r="AZ49" s="705">
        <f>AZ50+AZ51+AZ52+AZ53+AZ54+AZ55+AZ56+AZ57</f>
        <v>0</v>
      </c>
      <c r="BA49" s="696">
        <f>BA50+BA51+BA52+BA53+BA54+BA55+BA56+BA57</f>
        <v>1190000000</v>
      </c>
      <c r="BB49" s="696">
        <f>SUM(BB50:BB58)</f>
        <v>5105000000</v>
      </c>
      <c r="BC49" s="696">
        <f>SUM(BC50:BC58)</f>
        <v>850000000</v>
      </c>
      <c r="BD49" s="696"/>
      <c r="BE49" s="696">
        <f>AZ49+BA49+BB49+BC49+BD49</f>
        <v>7145000000</v>
      </c>
      <c r="BF49" s="697">
        <f>AV49+BE49</f>
        <v>92618777000</v>
      </c>
    </row>
    <row r="50" spans="1:58" s="7" customFormat="1" ht="18" hidden="1" customHeight="1">
      <c r="A50" s="37"/>
      <c r="B50" s="18" t="s">
        <v>133</v>
      </c>
      <c r="C50" s="12"/>
      <c r="D50" s="12"/>
      <c r="E50" s="339"/>
      <c r="F50" s="12"/>
      <c r="G50" s="22"/>
      <c r="H50" s="37"/>
      <c r="I50" s="18" t="s">
        <v>133</v>
      </c>
      <c r="J50" s="8"/>
      <c r="K50" s="8"/>
      <c r="L50" s="129"/>
      <c r="M50" s="129"/>
      <c r="N50" s="129"/>
      <c r="O50" s="8"/>
      <c r="P50" s="6"/>
      <c r="Q50" s="8"/>
      <c r="R50" s="12"/>
      <c r="S50" s="37"/>
      <c r="T50" s="18" t="s">
        <v>133</v>
      </c>
      <c r="U50" s="64"/>
      <c r="V50" s="30"/>
      <c r="W50" s="30"/>
      <c r="X50" s="30"/>
      <c r="Y50" s="66"/>
      <c r="Z50" s="30"/>
      <c r="AA50" s="30"/>
      <c r="AB50" s="68"/>
      <c r="AC50" s="30"/>
      <c r="AD50" s="30"/>
      <c r="AE50" s="30"/>
      <c r="AF50" s="37"/>
      <c r="AG50" s="18" t="s">
        <v>133</v>
      </c>
      <c r="AH50" s="24"/>
      <c r="AI50" s="24"/>
      <c r="AJ50" s="24"/>
      <c r="AK50" s="24"/>
      <c r="AL50" s="24"/>
      <c r="AM50" s="24"/>
      <c r="AN50" s="17"/>
      <c r="AO50" s="17"/>
      <c r="AP50" s="17"/>
      <c r="AQ50" s="17"/>
      <c r="AR50" s="17"/>
      <c r="AS50" s="17"/>
      <c r="AT50" s="17"/>
      <c r="AU50" s="30"/>
      <c r="AV50" s="30"/>
      <c r="AW50" s="37"/>
      <c r="AX50" s="18" t="s">
        <v>133</v>
      </c>
      <c r="AY50" s="395">
        <v>18073539000</v>
      </c>
      <c r="AZ50" s="17"/>
      <c r="BA50" s="948">
        <v>1190000000</v>
      </c>
      <c r="BB50" s="397">
        <v>0</v>
      </c>
      <c r="BC50" s="397">
        <v>0</v>
      </c>
      <c r="BD50" s="397"/>
      <c r="BE50" s="17">
        <f t="shared" si="4"/>
        <v>19263539000</v>
      </c>
      <c r="BF50" s="59"/>
    </row>
    <row r="51" spans="1:58" s="7" customFormat="1" ht="18" hidden="1" customHeight="1">
      <c r="A51" s="37"/>
      <c r="B51" s="18" t="s">
        <v>134</v>
      </c>
      <c r="C51" s="12"/>
      <c r="D51" s="12"/>
      <c r="E51" s="339"/>
      <c r="F51" s="12"/>
      <c r="G51" s="22"/>
      <c r="H51" s="37"/>
      <c r="I51" s="18" t="s">
        <v>134</v>
      </c>
      <c r="J51" s="8"/>
      <c r="K51" s="8"/>
      <c r="L51" s="129"/>
      <c r="M51" s="129"/>
      <c r="N51" s="129"/>
      <c r="O51" s="8"/>
      <c r="P51" s="6"/>
      <c r="Q51" s="8"/>
      <c r="R51" s="12"/>
      <c r="S51" s="37"/>
      <c r="T51" s="18" t="s">
        <v>134</v>
      </c>
      <c r="U51" s="64"/>
      <c r="V51" s="30"/>
      <c r="W51" s="30"/>
      <c r="X51" s="30"/>
      <c r="Y51" s="66"/>
      <c r="Z51" s="30"/>
      <c r="AA51" s="30"/>
      <c r="AB51" s="68"/>
      <c r="AC51" s="30"/>
      <c r="AD51" s="30"/>
      <c r="AE51" s="30"/>
      <c r="AF51" s="37"/>
      <c r="AG51" s="18" t="s">
        <v>134</v>
      </c>
      <c r="AH51" s="24"/>
      <c r="AI51" s="24"/>
      <c r="AJ51" s="24"/>
      <c r="AK51" s="24"/>
      <c r="AL51" s="24"/>
      <c r="AM51" s="24"/>
      <c r="AN51" s="17"/>
      <c r="AO51" s="17"/>
      <c r="AP51" s="17"/>
      <c r="AQ51" s="17"/>
      <c r="AR51" s="17"/>
      <c r="AS51" s="17"/>
      <c r="AT51" s="17"/>
      <c r="AU51" s="30"/>
      <c r="AV51" s="30"/>
      <c r="AW51" s="37"/>
      <c r="AX51" s="18" t="s">
        <v>134</v>
      </c>
      <c r="AY51" s="1354">
        <v>10318839000</v>
      </c>
      <c r="AZ51" s="17"/>
      <c r="BA51" s="17"/>
      <c r="BB51" s="17"/>
      <c r="BC51" s="17"/>
      <c r="BD51" s="17"/>
      <c r="BE51" s="17">
        <f t="shared" si="4"/>
        <v>10318839000</v>
      </c>
      <c r="BF51" s="59"/>
    </row>
    <row r="52" spans="1:58" s="7" customFormat="1" ht="18" hidden="1" customHeight="1">
      <c r="A52" s="37"/>
      <c r="B52" s="18" t="s">
        <v>135</v>
      </c>
      <c r="C52" s="12"/>
      <c r="D52" s="12"/>
      <c r="E52" s="339"/>
      <c r="F52" s="12"/>
      <c r="G52" s="22"/>
      <c r="H52" s="37"/>
      <c r="I52" s="18" t="s">
        <v>135</v>
      </c>
      <c r="J52" s="8"/>
      <c r="K52" s="8"/>
      <c r="L52" s="129"/>
      <c r="M52" s="129"/>
      <c r="N52" s="129"/>
      <c r="O52" s="8"/>
      <c r="P52" s="6"/>
      <c r="Q52" s="8"/>
      <c r="R52" s="12"/>
      <c r="S52" s="37"/>
      <c r="T52" s="18" t="s">
        <v>135</v>
      </c>
      <c r="U52" s="64"/>
      <c r="V52" s="30"/>
      <c r="W52" s="30"/>
      <c r="X52" s="30"/>
      <c r="Y52" s="66"/>
      <c r="Z52" s="30"/>
      <c r="AA52" s="30"/>
      <c r="AB52" s="68"/>
      <c r="AC52" s="30"/>
      <c r="AD52" s="30"/>
      <c r="AE52" s="30"/>
      <c r="AF52" s="37"/>
      <c r="AG52" s="18" t="s">
        <v>135</v>
      </c>
      <c r="AH52" s="24"/>
      <c r="AI52" s="24"/>
      <c r="AJ52" s="24"/>
      <c r="AK52" s="24"/>
      <c r="AL52" s="24"/>
      <c r="AM52" s="24"/>
      <c r="AN52" s="17"/>
      <c r="AO52" s="17"/>
      <c r="AP52" s="17"/>
      <c r="AQ52" s="17"/>
      <c r="AR52" s="17"/>
      <c r="AS52" s="17"/>
      <c r="AT52" s="17"/>
      <c r="AU52" s="30"/>
      <c r="AV52" s="30"/>
      <c r="AW52" s="37"/>
      <c r="AX52" s="18" t="s">
        <v>135</v>
      </c>
      <c r="AY52" s="1354">
        <v>8082839000</v>
      </c>
      <c r="AZ52" s="17"/>
      <c r="BA52" s="17"/>
      <c r="BB52" s="17"/>
      <c r="BC52" s="17"/>
      <c r="BD52" s="17"/>
      <c r="BE52" s="17">
        <f t="shared" si="4"/>
        <v>8082839000</v>
      </c>
      <c r="BF52" s="59"/>
    </row>
    <row r="53" spans="1:58" s="7" customFormat="1" ht="18" hidden="1" customHeight="1">
      <c r="A53" s="37"/>
      <c r="B53" s="18" t="s">
        <v>136</v>
      </c>
      <c r="C53" s="12"/>
      <c r="D53" s="12"/>
      <c r="E53" s="339"/>
      <c r="F53" s="12"/>
      <c r="G53" s="22"/>
      <c r="H53" s="37"/>
      <c r="I53" s="18" t="s">
        <v>136</v>
      </c>
      <c r="J53" s="8"/>
      <c r="K53" s="8"/>
      <c r="L53" s="129"/>
      <c r="M53" s="129"/>
      <c r="N53" s="129"/>
      <c r="O53" s="8"/>
      <c r="P53" s="6"/>
      <c r="Q53" s="8"/>
      <c r="R53" s="12"/>
      <c r="S53" s="37"/>
      <c r="T53" s="18" t="s">
        <v>136</v>
      </c>
      <c r="U53" s="64"/>
      <c r="V53" s="30"/>
      <c r="W53" s="30"/>
      <c r="X53" s="30"/>
      <c r="Y53" s="66"/>
      <c r="Z53" s="30"/>
      <c r="AA53" s="30"/>
      <c r="AB53" s="68"/>
      <c r="AC53" s="30"/>
      <c r="AD53" s="30"/>
      <c r="AE53" s="30"/>
      <c r="AF53" s="37"/>
      <c r="AG53" s="18" t="s">
        <v>136</v>
      </c>
      <c r="AH53" s="24"/>
      <c r="AI53" s="24"/>
      <c r="AJ53" s="24"/>
      <c r="AK53" s="24"/>
      <c r="AL53" s="24"/>
      <c r="AM53" s="24"/>
      <c r="AN53" s="17"/>
      <c r="AO53" s="17"/>
      <c r="AP53" s="17"/>
      <c r="AQ53" s="17"/>
      <c r="AR53" s="17"/>
      <c r="AS53" s="17"/>
      <c r="AT53" s="17"/>
      <c r="AU53" s="30"/>
      <c r="AV53" s="30"/>
      <c r="AW53" s="37"/>
      <c r="AX53" s="18" t="s">
        <v>530</v>
      </c>
      <c r="AY53" s="1354">
        <v>6907079000</v>
      </c>
      <c r="AZ53" s="17"/>
      <c r="BA53" s="17"/>
      <c r="BB53" s="914">
        <v>2000000000</v>
      </c>
      <c r="BC53" s="396">
        <v>0</v>
      </c>
      <c r="BD53" s="396"/>
      <c r="BE53" s="17">
        <f t="shared" si="4"/>
        <v>6907079000</v>
      </c>
      <c r="BF53" s="59"/>
    </row>
    <row r="54" spans="1:58" s="7" customFormat="1" ht="18" hidden="1" customHeight="1">
      <c r="A54" s="37"/>
      <c r="B54" s="18" t="s">
        <v>137</v>
      </c>
      <c r="C54" s="12"/>
      <c r="D54" s="12"/>
      <c r="E54" s="339"/>
      <c r="F54" s="12"/>
      <c r="G54" s="22"/>
      <c r="H54" s="37"/>
      <c r="I54" s="18" t="s">
        <v>137</v>
      </c>
      <c r="J54" s="8"/>
      <c r="K54" s="8"/>
      <c r="L54" s="129"/>
      <c r="M54" s="129"/>
      <c r="N54" s="129"/>
      <c r="O54" s="8"/>
      <c r="P54" s="6"/>
      <c r="Q54" s="8"/>
      <c r="R54" s="12"/>
      <c r="S54" s="37"/>
      <c r="T54" s="18" t="s">
        <v>137</v>
      </c>
      <c r="U54" s="64"/>
      <c r="V54" s="30"/>
      <c r="W54" s="30"/>
      <c r="X54" s="30"/>
      <c r="Y54" s="66"/>
      <c r="Z54" s="30"/>
      <c r="AA54" s="30"/>
      <c r="AB54" s="68"/>
      <c r="AC54" s="30"/>
      <c r="AD54" s="30"/>
      <c r="AE54" s="30"/>
      <c r="AF54" s="37"/>
      <c r="AG54" s="18" t="s">
        <v>137</v>
      </c>
      <c r="AH54" s="24"/>
      <c r="AI54" s="24"/>
      <c r="AJ54" s="24"/>
      <c r="AK54" s="24"/>
      <c r="AL54" s="24"/>
      <c r="AM54" s="24"/>
      <c r="AN54" s="17"/>
      <c r="AO54" s="17"/>
      <c r="AP54" s="17"/>
      <c r="AQ54" s="17"/>
      <c r="AR54" s="17"/>
      <c r="AS54" s="17"/>
      <c r="AT54" s="17"/>
      <c r="AU54" s="30"/>
      <c r="AV54" s="30"/>
      <c r="AW54" s="37"/>
      <c r="AX54" s="18" t="s">
        <v>137</v>
      </c>
      <c r="AY54" s="1354">
        <v>3052439000</v>
      </c>
      <c r="AZ54" s="17"/>
      <c r="BA54" s="17"/>
      <c r="BB54" s="396"/>
      <c r="BC54" s="396"/>
      <c r="BD54" s="396"/>
      <c r="BE54" s="17">
        <f t="shared" si="4"/>
        <v>3052439000</v>
      </c>
      <c r="BF54" s="59"/>
    </row>
    <row r="55" spans="1:58" s="7" customFormat="1" ht="18" hidden="1" customHeight="1">
      <c r="A55" s="37"/>
      <c r="B55" s="18" t="s">
        <v>138</v>
      </c>
      <c r="C55" s="12"/>
      <c r="D55" s="12"/>
      <c r="E55" s="339"/>
      <c r="F55" s="12"/>
      <c r="G55" s="22"/>
      <c r="H55" s="37"/>
      <c r="I55" s="18" t="s">
        <v>138</v>
      </c>
      <c r="J55" s="8"/>
      <c r="K55" s="8"/>
      <c r="L55" s="129"/>
      <c r="M55" s="129"/>
      <c r="N55" s="129"/>
      <c r="O55" s="8"/>
      <c r="P55" s="6"/>
      <c r="Q55" s="8"/>
      <c r="R55" s="12"/>
      <c r="S55" s="37"/>
      <c r="T55" s="18" t="s">
        <v>138</v>
      </c>
      <c r="U55" s="64"/>
      <c r="V55" s="30"/>
      <c r="W55" s="30"/>
      <c r="X55" s="30"/>
      <c r="Y55" s="66"/>
      <c r="Z55" s="30"/>
      <c r="AA55" s="30"/>
      <c r="AB55" s="68"/>
      <c r="AC55" s="30"/>
      <c r="AD55" s="30"/>
      <c r="AE55" s="30"/>
      <c r="AF55" s="37"/>
      <c r="AG55" s="18" t="s">
        <v>138</v>
      </c>
      <c r="AH55" s="24"/>
      <c r="AI55" s="24"/>
      <c r="AJ55" s="24"/>
      <c r="AK55" s="24"/>
      <c r="AL55" s="24"/>
      <c r="AM55" s="24"/>
      <c r="AN55" s="17"/>
      <c r="AO55" s="17"/>
      <c r="AP55" s="17"/>
      <c r="AQ55" s="17"/>
      <c r="AR55" s="17"/>
      <c r="AS55" s="17"/>
      <c r="AT55" s="17"/>
      <c r="AU55" s="30"/>
      <c r="AV55" s="30"/>
      <c r="AW55" s="37"/>
      <c r="AX55" s="18" t="s">
        <v>138</v>
      </c>
      <c r="AY55" s="1354">
        <v>4652999000</v>
      </c>
      <c r="AZ55" s="17"/>
      <c r="BA55" s="17"/>
      <c r="BB55" s="396"/>
      <c r="BC55" s="396"/>
      <c r="BD55" s="396"/>
      <c r="BE55" s="17">
        <f t="shared" si="4"/>
        <v>4652999000</v>
      </c>
      <c r="BF55" s="59"/>
    </row>
    <row r="56" spans="1:58" s="7" customFormat="1" ht="18" hidden="1" customHeight="1">
      <c r="A56" s="38"/>
      <c r="B56" s="18" t="s">
        <v>139</v>
      </c>
      <c r="C56" s="12"/>
      <c r="D56" s="12"/>
      <c r="E56" s="339"/>
      <c r="F56" s="12"/>
      <c r="G56" s="22"/>
      <c r="H56" s="38"/>
      <c r="I56" s="18" t="s">
        <v>139</v>
      </c>
      <c r="J56" s="8"/>
      <c r="K56" s="8"/>
      <c r="L56" s="129"/>
      <c r="M56" s="129"/>
      <c r="N56" s="129"/>
      <c r="O56" s="8"/>
      <c r="P56" s="6"/>
      <c r="Q56" s="8"/>
      <c r="R56" s="12"/>
      <c r="S56" s="38"/>
      <c r="T56" s="18" t="s">
        <v>139</v>
      </c>
      <c r="U56" s="64"/>
      <c r="V56" s="30"/>
      <c r="W56" s="30"/>
      <c r="X56" s="30"/>
      <c r="Y56" s="66"/>
      <c r="Z56" s="30"/>
      <c r="AA56" s="30"/>
      <c r="AB56" s="68"/>
      <c r="AC56" s="30"/>
      <c r="AD56" s="30"/>
      <c r="AE56" s="30"/>
      <c r="AF56" s="38"/>
      <c r="AG56" s="18" t="s">
        <v>139</v>
      </c>
      <c r="AH56" s="24"/>
      <c r="AI56" s="24"/>
      <c r="AJ56" s="24"/>
      <c r="AK56" s="24"/>
      <c r="AL56" s="24"/>
      <c r="AM56" s="24"/>
      <c r="AN56" s="17"/>
      <c r="AO56" s="17"/>
      <c r="AP56" s="17"/>
      <c r="AQ56" s="17"/>
      <c r="AR56" s="17"/>
      <c r="AS56" s="17"/>
      <c r="AT56" s="17"/>
      <c r="AU56" s="30"/>
      <c r="AV56" s="30"/>
      <c r="AW56" s="37"/>
      <c r="AX56" s="18" t="s">
        <v>139</v>
      </c>
      <c r="AY56" s="1354">
        <v>14328119000</v>
      </c>
      <c r="AZ56" s="17"/>
      <c r="BA56" s="17"/>
      <c r="BB56" s="914">
        <v>2105000000</v>
      </c>
      <c r="BC56" s="396">
        <v>850000000</v>
      </c>
      <c r="BD56" s="396"/>
      <c r="BE56" s="17">
        <f t="shared" si="4"/>
        <v>14328119000</v>
      </c>
      <c r="BF56" s="59"/>
    </row>
    <row r="57" spans="1:58" s="7" customFormat="1" ht="18" hidden="1" customHeight="1">
      <c r="A57" s="38"/>
      <c r="B57" s="39"/>
      <c r="C57" s="35"/>
      <c r="D57" s="35"/>
      <c r="E57" s="340"/>
      <c r="F57" s="35"/>
      <c r="G57" s="22"/>
      <c r="H57" s="38"/>
      <c r="I57" s="39"/>
      <c r="J57" s="69"/>
      <c r="K57" s="69"/>
      <c r="L57" s="130"/>
      <c r="M57" s="130"/>
      <c r="N57" s="130"/>
      <c r="O57" s="69"/>
      <c r="P57" s="42"/>
      <c r="Q57" s="69"/>
      <c r="R57" s="12"/>
      <c r="S57" s="38"/>
      <c r="T57" s="39"/>
      <c r="U57" s="70"/>
      <c r="V57" s="43"/>
      <c r="W57" s="43"/>
      <c r="X57" s="43"/>
      <c r="Y57" s="71"/>
      <c r="Z57" s="43"/>
      <c r="AA57" s="43"/>
      <c r="AB57" s="72"/>
      <c r="AC57" s="43"/>
      <c r="AD57" s="43"/>
      <c r="AE57" s="43"/>
      <c r="AF57" s="38"/>
      <c r="AG57" s="39"/>
      <c r="AH57" s="44"/>
      <c r="AI57" s="44"/>
      <c r="AJ57" s="44"/>
      <c r="AK57" s="44"/>
      <c r="AL57" s="44"/>
      <c r="AM57" s="44"/>
      <c r="AN57" s="45"/>
      <c r="AO57" s="45"/>
      <c r="AP57" s="45"/>
      <c r="AQ57" s="45"/>
      <c r="AR57" s="45"/>
      <c r="AS57" s="45"/>
      <c r="AT57" s="45"/>
      <c r="AU57" s="43"/>
      <c r="AV57" s="30"/>
      <c r="AW57" s="38"/>
      <c r="AX57" s="39" t="s">
        <v>133</v>
      </c>
      <c r="AY57" s="43"/>
      <c r="AZ57" s="45"/>
      <c r="BA57" s="45"/>
      <c r="BB57" s="45"/>
      <c r="BC57" s="45"/>
      <c r="BD57" s="45"/>
      <c r="BE57" s="17">
        <f t="shared" si="4"/>
        <v>0</v>
      </c>
      <c r="BF57" s="59"/>
    </row>
    <row r="58" spans="1:58" s="7" customFormat="1" ht="18" hidden="1" customHeight="1">
      <c r="A58" s="37"/>
      <c r="B58" s="18" t="s">
        <v>172</v>
      </c>
      <c r="C58" s="12"/>
      <c r="D58" s="12"/>
      <c r="E58" s="339"/>
      <c r="F58" s="12"/>
      <c r="G58" s="22"/>
      <c r="H58" s="37"/>
      <c r="I58" s="18" t="s">
        <v>172</v>
      </c>
      <c r="J58" s="8"/>
      <c r="K58" s="8"/>
      <c r="L58" s="129"/>
      <c r="M58" s="129"/>
      <c r="N58" s="129"/>
      <c r="O58" s="8"/>
      <c r="P58" s="6"/>
      <c r="Q58" s="8"/>
      <c r="R58" s="12"/>
      <c r="S58" s="37"/>
      <c r="T58" s="18" t="s">
        <v>172</v>
      </c>
      <c r="U58" s="64"/>
      <c r="V58" s="65"/>
      <c r="W58" s="30"/>
      <c r="X58" s="30"/>
      <c r="Y58" s="66"/>
      <c r="Z58" s="30"/>
      <c r="AA58" s="30"/>
      <c r="AB58" s="68"/>
      <c r="AC58" s="30"/>
      <c r="AD58" s="30"/>
      <c r="AE58" s="30"/>
      <c r="AF58" s="37"/>
      <c r="AG58" s="18" t="s">
        <v>172</v>
      </c>
      <c r="AH58" s="24"/>
      <c r="AI58" s="24"/>
      <c r="AJ58" s="24"/>
      <c r="AK58" s="24"/>
      <c r="AL58" s="24"/>
      <c r="AM58" s="24"/>
      <c r="AN58" s="17"/>
      <c r="AO58" s="17"/>
      <c r="AP58" s="17"/>
      <c r="AQ58" s="17"/>
      <c r="AR58" s="17"/>
      <c r="AS58" s="17"/>
      <c r="AT58" s="17"/>
      <c r="AU58" s="30"/>
      <c r="AV58" s="30"/>
      <c r="AW58" s="37"/>
      <c r="AX58" s="18" t="s">
        <v>632</v>
      </c>
      <c r="AY58" s="30"/>
      <c r="AZ58" s="396">
        <v>0</v>
      </c>
      <c r="BA58" s="17"/>
      <c r="BB58" s="913">
        <v>1000000000</v>
      </c>
      <c r="BC58" s="397">
        <v>0</v>
      </c>
      <c r="BD58" s="397"/>
      <c r="BE58" s="17">
        <f t="shared" si="4"/>
        <v>0</v>
      </c>
      <c r="BF58" s="59"/>
    </row>
    <row r="59" spans="1:58" s="706" customFormat="1" ht="18" customHeight="1">
      <c r="A59" s="683">
        <v>14</v>
      </c>
      <c r="B59" s="699" t="s">
        <v>26</v>
      </c>
      <c r="C59" s="685">
        <v>504877000</v>
      </c>
      <c r="D59" s="872">
        <v>0</v>
      </c>
      <c r="E59" s="720">
        <v>1653644000</v>
      </c>
      <c r="F59" s="685">
        <v>235200000</v>
      </c>
      <c r="G59" s="687">
        <v>1247700000</v>
      </c>
      <c r="H59" s="683">
        <v>14</v>
      </c>
      <c r="I59" s="699" t="s">
        <v>26</v>
      </c>
      <c r="J59" s="688">
        <v>965000000</v>
      </c>
      <c r="K59" s="688">
        <v>800000000</v>
      </c>
      <c r="L59" s="689">
        <v>850000000</v>
      </c>
      <c r="M59" s="689">
        <v>600000000</v>
      </c>
      <c r="N59" s="932">
        <v>450000000</v>
      </c>
      <c r="O59" s="931">
        <v>400000000</v>
      </c>
      <c r="P59" s="690">
        <v>1046135000</v>
      </c>
      <c r="Q59" s="688">
        <v>350000000</v>
      </c>
      <c r="R59" s="685">
        <f>SUM(J59:Q59)</f>
        <v>5461135000</v>
      </c>
      <c r="S59" s="683">
        <v>14</v>
      </c>
      <c r="T59" s="699" t="s">
        <v>26</v>
      </c>
      <c r="U59" s="1348">
        <v>155070000</v>
      </c>
      <c r="V59" s="1348">
        <v>170459000</v>
      </c>
      <c r="W59" s="1349">
        <v>1600219000</v>
      </c>
      <c r="X59" s="1349">
        <v>58439895000</v>
      </c>
      <c r="Y59" s="1379">
        <v>87250000</v>
      </c>
      <c r="Z59" s="692">
        <v>0</v>
      </c>
      <c r="AA59" s="1380">
        <v>119700000</v>
      </c>
      <c r="AB59" s="1351">
        <v>0</v>
      </c>
      <c r="AC59" s="1383">
        <v>92810000</v>
      </c>
      <c r="AD59" s="1352">
        <v>150000000</v>
      </c>
      <c r="AE59" s="694">
        <f>U59+V59+W59+X59+Y59+Z59+AA59+AB59+AC59+AD59</f>
        <v>60815403000</v>
      </c>
      <c r="AF59" s="683">
        <v>14</v>
      </c>
      <c r="AG59" s="699" t="s">
        <v>26</v>
      </c>
      <c r="AH59" s="695"/>
      <c r="AI59" s="24">
        <v>3620290000</v>
      </c>
      <c r="AJ59" s="695"/>
      <c r="AK59" s="923">
        <v>350000000</v>
      </c>
      <c r="AL59" s="24">
        <v>862818000</v>
      </c>
      <c r="AM59" s="24"/>
      <c r="AN59" s="696"/>
      <c r="AO59" s="17">
        <v>893744000</v>
      </c>
      <c r="AP59" s="925">
        <v>400000000</v>
      </c>
      <c r="AQ59" s="696"/>
      <c r="AR59" s="925">
        <v>300000000</v>
      </c>
      <c r="AS59" s="17">
        <v>300000000</v>
      </c>
      <c r="AT59" s="925">
        <v>350000000</v>
      </c>
      <c r="AU59" s="692">
        <f>SUM(AH59:AT59)</f>
        <v>7076852000</v>
      </c>
      <c r="AV59" s="692">
        <f>C59+D59+E59+F59+G59+R59+AE59+AU59</f>
        <v>76994811000</v>
      </c>
      <c r="AW59" s="701">
        <v>14</v>
      </c>
      <c r="AX59" s="699" t="s">
        <v>26</v>
      </c>
      <c r="AY59" s="692"/>
      <c r="AZ59" s="700">
        <f>AZ60</f>
        <v>0</v>
      </c>
      <c r="BA59" s="703">
        <f>BA60</f>
        <v>1200000000</v>
      </c>
      <c r="BB59" s="703">
        <f>SUM(BB60:BB70)</f>
        <v>9050000000</v>
      </c>
      <c r="BC59" s="703">
        <f>SUM(BC60:BC70)</f>
        <v>300000000</v>
      </c>
      <c r="BD59" s="703"/>
      <c r="BE59" s="696">
        <f>AZ59+BA59+BB59+BC59+BD59</f>
        <v>10550000000</v>
      </c>
      <c r="BF59" s="697">
        <f>AV59+BE59</f>
        <v>87544811000</v>
      </c>
    </row>
    <row r="60" spans="1:58" s="7" customFormat="1" ht="18" hidden="1" customHeight="1">
      <c r="A60" s="38"/>
      <c r="B60" s="39"/>
      <c r="C60" s="35"/>
      <c r="D60" s="35"/>
      <c r="E60" s="40"/>
      <c r="F60" s="35"/>
      <c r="G60" s="22"/>
      <c r="H60" s="38"/>
      <c r="I60" s="39"/>
      <c r="J60" s="69"/>
      <c r="K60" s="69"/>
      <c r="L60" s="130"/>
      <c r="M60" s="130"/>
      <c r="N60" s="130"/>
      <c r="O60" s="1371"/>
      <c r="P60" s="42"/>
      <c r="Q60" s="69"/>
      <c r="R60" s="12"/>
      <c r="S60" s="38"/>
      <c r="T60" s="39"/>
      <c r="U60" s="70"/>
      <c r="V60" s="43"/>
      <c r="W60" s="43"/>
      <c r="X60" s="43"/>
      <c r="Y60" s="71"/>
      <c r="Z60" s="43"/>
      <c r="AA60" s="43"/>
      <c r="AB60" s="72"/>
      <c r="AC60" s="43"/>
      <c r="AD60" s="43"/>
      <c r="AE60" s="43"/>
      <c r="AF60" s="38"/>
      <c r="AG60" s="39"/>
      <c r="AH60" s="44"/>
      <c r="AI60" s="44"/>
      <c r="AJ60" s="44"/>
      <c r="AK60" s="44"/>
      <c r="AL60" s="44"/>
      <c r="AM60" s="44"/>
      <c r="AN60" s="45"/>
      <c r="AO60" s="45"/>
      <c r="AP60" s="45"/>
      <c r="AQ60" s="45"/>
      <c r="AR60" s="45"/>
      <c r="AS60" s="45"/>
      <c r="AT60" s="45"/>
      <c r="AU60" s="43"/>
      <c r="AV60" s="30"/>
      <c r="AW60" s="38"/>
      <c r="AX60" s="39" t="s">
        <v>356</v>
      </c>
      <c r="AY60" s="43"/>
      <c r="AZ60" s="45"/>
      <c r="BA60" s="948">
        <v>1200000000</v>
      </c>
      <c r="BB60" s="397">
        <v>0</v>
      </c>
      <c r="BC60" s="397">
        <v>0</v>
      </c>
      <c r="BD60" s="397"/>
      <c r="BE60" s="17">
        <f t="shared" ref="BE60:BE70" si="5">AY60+AZ60+BA60</f>
        <v>1200000000</v>
      </c>
      <c r="BF60" s="59"/>
    </row>
    <row r="61" spans="1:58" s="7" customFormat="1" ht="18" hidden="1" customHeight="1">
      <c r="A61" s="37"/>
      <c r="B61" s="18" t="s">
        <v>172</v>
      </c>
      <c r="C61" s="12"/>
      <c r="D61" s="12"/>
      <c r="E61" s="339"/>
      <c r="F61" s="12"/>
      <c r="G61" s="22"/>
      <c r="H61" s="37"/>
      <c r="I61" s="18" t="s">
        <v>172</v>
      </c>
      <c r="J61" s="8"/>
      <c r="K61" s="8"/>
      <c r="L61" s="129"/>
      <c r="M61" s="129"/>
      <c r="N61" s="129"/>
      <c r="O61" s="931"/>
      <c r="P61" s="6"/>
      <c r="Q61" s="8"/>
      <c r="R61" s="12"/>
      <c r="S61" s="37"/>
      <c r="T61" s="18" t="s">
        <v>172</v>
      </c>
      <c r="U61" s="64"/>
      <c r="V61" s="65"/>
      <c r="W61" s="30"/>
      <c r="X61" s="30"/>
      <c r="Y61" s="66"/>
      <c r="Z61" s="30"/>
      <c r="AA61" s="30"/>
      <c r="AB61" s="68"/>
      <c r="AC61" s="30"/>
      <c r="AD61" s="30"/>
      <c r="AE61" s="30"/>
      <c r="AF61" s="37"/>
      <c r="AG61" s="18" t="s">
        <v>172</v>
      </c>
      <c r="AH61" s="24"/>
      <c r="AI61" s="24"/>
      <c r="AJ61" s="24"/>
      <c r="AK61" s="24"/>
      <c r="AL61" s="24"/>
      <c r="AM61" s="24"/>
      <c r="AN61" s="17"/>
      <c r="AO61" s="17"/>
      <c r="AP61" s="17"/>
      <c r="AQ61" s="17"/>
      <c r="AR61" s="17"/>
      <c r="AS61" s="17"/>
      <c r="AT61" s="17"/>
      <c r="AU61" s="30"/>
      <c r="AV61" s="30"/>
      <c r="AW61" s="37"/>
      <c r="AX61" s="18" t="s">
        <v>633</v>
      </c>
      <c r="AY61" s="30"/>
      <c r="AZ61" s="396">
        <v>0</v>
      </c>
      <c r="BA61" s="17"/>
      <c r="BB61" s="913">
        <v>750000000</v>
      </c>
      <c r="BC61" s="397">
        <v>0</v>
      </c>
      <c r="BD61" s="397"/>
      <c r="BE61" s="17">
        <f t="shared" si="5"/>
        <v>0</v>
      </c>
      <c r="BF61" s="59"/>
    </row>
    <row r="62" spans="1:58" s="7" customFormat="1" ht="18" hidden="1" customHeight="1">
      <c r="A62" s="37"/>
      <c r="B62" s="18" t="s">
        <v>120</v>
      </c>
      <c r="C62" s="12"/>
      <c r="D62" s="12"/>
      <c r="E62" s="339"/>
      <c r="F62" s="12"/>
      <c r="G62" s="22"/>
      <c r="H62" s="37"/>
      <c r="I62" s="18" t="s">
        <v>120</v>
      </c>
      <c r="J62" s="8"/>
      <c r="K62" s="8"/>
      <c r="L62" s="129"/>
      <c r="M62" s="129"/>
      <c r="N62" s="129"/>
      <c r="O62" s="931"/>
      <c r="P62" s="6"/>
      <c r="Q62" s="8"/>
      <c r="R62" s="12"/>
      <c r="S62" s="37"/>
      <c r="T62" s="18" t="s">
        <v>120</v>
      </c>
      <c r="U62" s="64"/>
      <c r="V62" s="65"/>
      <c r="W62" s="30"/>
      <c r="X62" s="30"/>
      <c r="Y62" s="66"/>
      <c r="Z62" s="30"/>
      <c r="AA62" s="30"/>
      <c r="AB62" s="68"/>
      <c r="AC62" s="30"/>
      <c r="AD62" s="30"/>
      <c r="AE62" s="30"/>
      <c r="AF62" s="37"/>
      <c r="AG62" s="18" t="s">
        <v>120</v>
      </c>
      <c r="AH62" s="24"/>
      <c r="AI62" s="24"/>
      <c r="AJ62" s="24"/>
      <c r="AK62" s="24"/>
      <c r="AL62" s="24"/>
      <c r="AM62" s="24"/>
      <c r="AN62" s="17"/>
      <c r="AO62" s="17"/>
      <c r="AP62" s="17"/>
      <c r="AQ62" s="17"/>
      <c r="AR62" s="17"/>
      <c r="AS62" s="17"/>
      <c r="AT62" s="17"/>
      <c r="AU62" s="30"/>
      <c r="AV62" s="30"/>
      <c r="AW62" s="37"/>
      <c r="AX62" s="18" t="s">
        <v>634</v>
      </c>
      <c r="AY62" s="30"/>
      <c r="AZ62" s="396">
        <v>0</v>
      </c>
      <c r="BA62" s="17"/>
      <c r="BB62" s="914">
        <v>1550000000</v>
      </c>
      <c r="BC62" s="396">
        <v>0</v>
      </c>
      <c r="BD62" s="396"/>
      <c r="BE62" s="17">
        <f t="shared" si="5"/>
        <v>0</v>
      </c>
      <c r="BF62" s="59"/>
    </row>
    <row r="63" spans="1:58" s="7" customFormat="1" ht="18" hidden="1" customHeight="1">
      <c r="A63" s="38"/>
      <c r="B63" s="18" t="s">
        <v>121</v>
      </c>
      <c r="C63" s="12"/>
      <c r="D63" s="12"/>
      <c r="E63" s="339"/>
      <c r="F63" s="12"/>
      <c r="G63" s="22"/>
      <c r="H63" s="38"/>
      <c r="I63" s="18" t="s">
        <v>121</v>
      </c>
      <c r="J63" s="8"/>
      <c r="K63" s="8"/>
      <c r="L63" s="129"/>
      <c r="M63" s="129"/>
      <c r="N63" s="129"/>
      <c r="O63" s="931"/>
      <c r="P63" s="6"/>
      <c r="Q63" s="8"/>
      <c r="R63" s="12"/>
      <c r="S63" s="38"/>
      <c r="T63" s="18" t="s">
        <v>121</v>
      </c>
      <c r="U63" s="64"/>
      <c r="V63" s="65"/>
      <c r="W63" s="30"/>
      <c r="X63" s="30"/>
      <c r="Y63" s="66"/>
      <c r="Z63" s="30"/>
      <c r="AA63" s="30"/>
      <c r="AB63" s="68"/>
      <c r="AC63" s="30"/>
      <c r="AD63" s="30"/>
      <c r="AE63" s="30"/>
      <c r="AF63" s="38"/>
      <c r="AG63" s="18" t="s">
        <v>121</v>
      </c>
      <c r="AH63" s="24"/>
      <c r="AI63" s="24"/>
      <c r="AJ63" s="24"/>
      <c r="AK63" s="24"/>
      <c r="AL63" s="24"/>
      <c r="AM63" s="24"/>
      <c r="AN63" s="17"/>
      <c r="AO63" s="17"/>
      <c r="AP63" s="17"/>
      <c r="AQ63" s="17"/>
      <c r="AR63" s="17"/>
      <c r="AS63" s="17"/>
      <c r="AT63" s="17"/>
      <c r="AU63" s="30"/>
      <c r="AV63" s="30"/>
      <c r="AW63" s="38"/>
      <c r="AX63" s="18" t="s">
        <v>635</v>
      </c>
      <c r="AY63" s="30"/>
      <c r="AZ63" s="396">
        <v>0</v>
      </c>
      <c r="BA63" s="17"/>
      <c r="BB63" s="914">
        <v>1000000000</v>
      </c>
      <c r="BC63" s="396">
        <v>0</v>
      </c>
      <c r="BD63" s="396"/>
      <c r="BE63" s="17">
        <f t="shared" si="5"/>
        <v>0</v>
      </c>
      <c r="BF63" s="59"/>
    </row>
    <row r="64" spans="1:58" s="7" customFormat="1" ht="18" hidden="1" customHeight="1">
      <c r="A64" s="37"/>
      <c r="B64" s="18" t="s">
        <v>172</v>
      </c>
      <c r="C64" s="12"/>
      <c r="D64" s="12"/>
      <c r="E64" s="339"/>
      <c r="F64" s="12"/>
      <c r="G64" s="22"/>
      <c r="H64" s="37"/>
      <c r="I64" s="18" t="s">
        <v>172</v>
      </c>
      <c r="J64" s="8"/>
      <c r="K64" s="8"/>
      <c r="L64" s="129"/>
      <c r="M64" s="129"/>
      <c r="N64" s="129"/>
      <c r="O64" s="931"/>
      <c r="P64" s="6"/>
      <c r="Q64" s="8"/>
      <c r="R64" s="12"/>
      <c r="S64" s="37"/>
      <c r="T64" s="18" t="s">
        <v>172</v>
      </c>
      <c r="U64" s="64"/>
      <c r="V64" s="65"/>
      <c r="W64" s="30"/>
      <c r="X64" s="30"/>
      <c r="Y64" s="66"/>
      <c r="Z64" s="30"/>
      <c r="AA64" s="30"/>
      <c r="AB64" s="68"/>
      <c r="AC64" s="30"/>
      <c r="AD64" s="30"/>
      <c r="AE64" s="30"/>
      <c r="AF64" s="37"/>
      <c r="AG64" s="18" t="s">
        <v>172</v>
      </c>
      <c r="AH64" s="24"/>
      <c r="AI64" s="24"/>
      <c r="AJ64" s="24"/>
      <c r="AK64" s="24"/>
      <c r="AL64" s="24"/>
      <c r="AM64" s="24"/>
      <c r="AN64" s="17"/>
      <c r="AO64" s="17"/>
      <c r="AP64" s="17"/>
      <c r="AQ64" s="17"/>
      <c r="AR64" s="17"/>
      <c r="AS64" s="17"/>
      <c r="AT64" s="17"/>
      <c r="AU64" s="30"/>
      <c r="AV64" s="30"/>
      <c r="AW64" s="37"/>
      <c r="AX64" s="18" t="s">
        <v>636</v>
      </c>
      <c r="AY64" s="30"/>
      <c r="AZ64" s="396">
        <v>0</v>
      </c>
      <c r="BA64" s="17"/>
      <c r="BB64" s="914">
        <v>1000000000</v>
      </c>
      <c r="BC64" s="396">
        <v>0</v>
      </c>
      <c r="BD64" s="396"/>
      <c r="BE64" s="17">
        <f t="shared" si="5"/>
        <v>0</v>
      </c>
      <c r="BF64" s="59"/>
    </row>
    <row r="65" spans="1:58" s="7" customFormat="1" ht="18" hidden="1" customHeight="1">
      <c r="A65" s="37"/>
      <c r="B65" s="18" t="s">
        <v>120</v>
      </c>
      <c r="C65" s="12"/>
      <c r="D65" s="12"/>
      <c r="E65" s="339"/>
      <c r="F65" s="12"/>
      <c r="G65" s="22"/>
      <c r="H65" s="37"/>
      <c r="I65" s="18" t="s">
        <v>120</v>
      </c>
      <c r="J65" s="8"/>
      <c r="K65" s="8"/>
      <c r="L65" s="129"/>
      <c r="M65" s="129"/>
      <c r="N65" s="129"/>
      <c r="O65" s="931"/>
      <c r="P65" s="6"/>
      <c r="Q65" s="8"/>
      <c r="R65" s="12"/>
      <c r="S65" s="37"/>
      <c r="T65" s="18" t="s">
        <v>120</v>
      </c>
      <c r="U65" s="64"/>
      <c r="V65" s="65"/>
      <c r="W65" s="30"/>
      <c r="X65" s="30"/>
      <c r="Y65" s="66"/>
      <c r="Z65" s="30"/>
      <c r="AA65" s="30"/>
      <c r="AB65" s="68"/>
      <c r="AC65" s="30"/>
      <c r="AD65" s="30"/>
      <c r="AE65" s="30"/>
      <c r="AF65" s="37"/>
      <c r="AG65" s="18" t="s">
        <v>120</v>
      </c>
      <c r="AH65" s="24"/>
      <c r="AI65" s="24"/>
      <c r="AJ65" s="24"/>
      <c r="AK65" s="24"/>
      <c r="AL65" s="24"/>
      <c r="AM65" s="24"/>
      <c r="AN65" s="17"/>
      <c r="AO65" s="17"/>
      <c r="AP65" s="17"/>
      <c r="AQ65" s="17"/>
      <c r="AR65" s="17"/>
      <c r="AS65" s="17"/>
      <c r="AT65" s="17"/>
      <c r="AU65" s="30"/>
      <c r="AV65" s="30"/>
      <c r="AW65" s="37"/>
      <c r="AX65" s="18" t="s">
        <v>637</v>
      </c>
      <c r="AY65" s="30"/>
      <c r="AZ65" s="396">
        <v>0</v>
      </c>
      <c r="BA65" s="17"/>
      <c r="BB65" s="914">
        <v>1000000000</v>
      </c>
      <c r="BC65" s="396">
        <v>0</v>
      </c>
      <c r="BD65" s="396"/>
      <c r="BE65" s="17">
        <f t="shared" si="5"/>
        <v>0</v>
      </c>
      <c r="BF65" s="59"/>
    </row>
    <row r="66" spans="1:58" s="7" customFormat="1" ht="18" hidden="1" customHeight="1">
      <c r="A66" s="38"/>
      <c r="B66" s="18" t="s">
        <v>121</v>
      </c>
      <c r="C66" s="12"/>
      <c r="D66" s="12"/>
      <c r="E66" s="339"/>
      <c r="F66" s="12"/>
      <c r="G66" s="22"/>
      <c r="H66" s="38"/>
      <c r="I66" s="18" t="s">
        <v>121</v>
      </c>
      <c r="J66" s="8"/>
      <c r="K66" s="8"/>
      <c r="L66" s="129"/>
      <c r="M66" s="129"/>
      <c r="N66" s="129"/>
      <c r="O66" s="931"/>
      <c r="P66" s="6"/>
      <c r="Q66" s="8"/>
      <c r="R66" s="12"/>
      <c r="S66" s="38"/>
      <c r="T66" s="18" t="s">
        <v>121</v>
      </c>
      <c r="U66" s="64"/>
      <c r="V66" s="65"/>
      <c r="W66" s="30"/>
      <c r="X66" s="30"/>
      <c r="Y66" s="66"/>
      <c r="Z66" s="30"/>
      <c r="AA66" s="30"/>
      <c r="AB66" s="68"/>
      <c r="AC66" s="30"/>
      <c r="AD66" s="30"/>
      <c r="AE66" s="30"/>
      <c r="AF66" s="38"/>
      <c r="AG66" s="18" t="s">
        <v>121</v>
      </c>
      <c r="AH66" s="24"/>
      <c r="AI66" s="24"/>
      <c r="AJ66" s="24"/>
      <c r="AK66" s="24"/>
      <c r="AL66" s="24"/>
      <c r="AM66" s="24"/>
      <c r="AN66" s="17"/>
      <c r="AO66" s="17"/>
      <c r="AP66" s="17"/>
      <c r="AQ66" s="17"/>
      <c r="AR66" s="17"/>
      <c r="AS66" s="17"/>
      <c r="AT66" s="17"/>
      <c r="AU66" s="30"/>
      <c r="AV66" s="30"/>
      <c r="AW66" s="38"/>
      <c r="AX66" s="18" t="s">
        <v>638</v>
      </c>
      <c r="AY66" s="30"/>
      <c r="AZ66" s="396">
        <v>0</v>
      </c>
      <c r="BA66" s="17"/>
      <c r="BB66" s="914">
        <v>300000000</v>
      </c>
      <c r="BC66" s="396">
        <v>0</v>
      </c>
      <c r="BD66" s="396"/>
      <c r="BE66" s="17">
        <f t="shared" si="5"/>
        <v>0</v>
      </c>
      <c r="BF66" s="59"/>
    </row>
    <row r="67" spans="1:58" s="7" customFormat="1" ht="18" hidden="1" customHeight="1">
      <c r="A67" s="37"/>
      <c r="B67" s="18" t="s">
        <v>172</v>
      </c>
      <c r="C67" s="12"/>
      <c r="D67" s="12"/>
      <c r="E67" s="339"/>
      <c r="F67" s="12"/>
      <c r="G67" s="22"/>
      <c r="H67" s="37"/>
      <c r="I67" s="18" t="s">
        <v>172</v>
      </c>
      <c r="J67" s="8"/>
      <c r="K67" s="8"/>
      <c r="L67" s="129"/>
      <c r="M67" s="129"/>
      <c r="N67" s="129"/>
      <c r="O67" s="931"/>
      <c r="P67" s="6"/>
      <c r="Q67" s="8"/>
      <c r="R67" s="12"/>
      <c r="S67" s="37"/>
      <c r="T67" s="18" t="s">
        <v>172</v>
      </c>
      <c r="U67" s="64"/>
      <c r="V67" s="65"/>
      <c r="W67" s="30"/>
      <c r="X67" s="30"/>
      <c r="Y67" s="66"/>
      <c r="Z67" s="30"/>
      <c r="AA67" s="30"/>
      <c r="AB67" s="68"/>
      <c r="AC67" s="30"/>
      <c r="AD67" s="30"/>
      <c r="AE67" s="30"/>
      <c r="AF67" s="37"/>
      <c r="AG67" s="18" t="s">
        <v>172</v>
      </c>
      <c r="AH67" s="24"/>
      <c r="AI67" s="24"/>
      <c r="AJ67" s="24"/>
      <c r="AK67" s="24"/>
      <c r="AL67" s="24"/>
      <c r="AM67" s="24"/>
      <c r="AN67" s="17"/>
      <c r="AO67" s="17"/>
      <c r="AP67" s="17"/>
      <c r="AQ67" s="17"/>
      <c r="AR67" s="17"/>
      <c r="AS67" s="17"/>
      <c r="AT67" s="17"/>
      <c r="AU67" s="30"/>
      <c r="AV67" s="30"/>
      <c r="AW67" s="37"/>
      <c r="AX67" s="18" t="s">
        <v>639</v>
      </c>
      <c r="AY67" s="30"/>
      <c r="AZ67" s="396">
        <v>0</v>
      </c>
      <c r="BA67" s="17"/>
      <c r="BB67" s="913">
        <v>800000000</v>
      </c>
      <c r="BC67" s="397">
        <v>0</v>
      </c>
      <c r="BD67" s="397"/>
      <c r="BE67" s="17">
        <f t="shared" si="5"/>
        <v>0</v>
      </c>
      <c r="BF67" s="59"/>
    </row>
    <row r="68" spans="1:58" s="7" customFormat="1" ht="18" hidden="1" customHeight="1">
      <c r="A68" s="37"/>
      <c r="B68" s="18" t="s">
        <v>120</v>
      </c>
      <c r="C68" s="12"/>
      <c r="D68" s="12"/>
      <c r="E68" s="339"/>
      <c r="F68" s="12"/>
      <c r="G68" s="22"/>
      <c r="H68" s="37"/>
      <c r="I68" s="18" t="s">
        <v>120</v>
      </c>
      <c r="J68" s="8"/>
      <c r="K68" s="8"/>
      <c r="L68" s="129"/>
      <c r="M68" s="129"/>
      <c r="N68" s="129"/>
      <c r="O68" s="931"/>
      <c r="P68" s="6"/>
      <c r="Q68" s="8"/>
      <c r="R68" s="12"/>
      <c r="S68" s="37"/>
      <c r="T68" s="18" t="s">
        <v>120</v>
      </c>
      <c r="U68" s="64"/>
      <c r="V68" s="65"/>
      <c r="W68" s="30"/>
      <c r="X68" s="30"/>
      <c r="Y68" s="66"/>
      <c r="Z68" s="30"/>
      <c r="AA68" s="30"/>
      <c r="AB68" s="68"/>
      <c r="AC68" s="30"/>
      <c r="AD68" s="30"/>
      <c r="AE68" s="30"/>
      <c r="AF68" s="37"/>
      <c r="AG68" s="18" t="s">
        <v>120</v>
      </c>
      <c r="AH68" s="24"/>
      <c r="AI68" s="24"/>
      <c r="AJ68" s="24"/>
      <c r="AK68" s="24"/>
      <c r="AL68" s="24"/>
      <c r="AM68" s="24"/>
      <c r="AN68" s="17"/>
      <c r="AO68" s="17"/>
      <c r="AP68" s="17"/>
      <c r="AQ68" s="17"/>
      <c r="AR68" s="17"/>
      <c r="AS68" s="17"/>
      <c r="AT68" s="17"/>
      <c r="AU68" s="30"/>
      <c r="AV68" s="30"/>
      <c r="AW68" s="37"/>
      <c r="AX68" s="18" t="s">
        <v>640</v>
      </c>
      <c r="AY68" s="30"/>
      <c r="AZ68" s="396">
        <v>0</v>
      </c>
      <c r="BA68" s="17"/>
      <c r="BB68" s="914">
        <v>650000000</v>
      </c>
      <c r="BC68" s="396">
        <v>300000000</v>
      </c>
      <c r="BD68" s="396"/>
      <c r="BE68" s="17">
        <f t="shared" si="5"/>
        <v>0</v>
      </c>
      <c r="BF68" s="59"/>
    </row>
    <row r="69" spans="1:58" s="7" customFormat="1" ht="18" hidden="1" customHeight="1">
      <c r="A69" s="38"/>
      <c r="B69" s="18" t="s">
        <v>121</v>
      </c>
      <c r="C69" s="12"/>
      <c r="D69" s="12"/>
      <c r="E69" s="339"/>
      <c r="F69" s="12"/>
      <c r="G69" s="22"/>
      <c r="H69" s="38"/>
      <c r="I69" s="18" t="s">
        <v>121</v>
      </c>
      <c r="J69" s="8"/>
      <c r="K69" s="8"/>
      <c r="L69" s="129"/>
      <c r="M69" s="129"/>
      <c r="N69" s="129"/>
      <c r="O69" s="931"/>
      <c r="P69" s="6"/>
      <c r="Q69" s="8"/>
      <c r="R69" s="12"/>
      <c r="S69" s="38"/>
      <c r="T69" s="18" t="s">
        <v>121</v>
      </c>
      <c r="U69" s="64"/>
      <c r="V69" s="65"/>
      <c r="W69" s="30"/>
      <c r="X69" s="30"/>
      <c r="Y69" s="66"/>
      <c r="Z69" s="30"/>
      <c r="AA69" s="30"/>
      <c r="AB69" s="68"/>
      <c r="AC69" s="30"/>
      <c r="AD69" s="30"/>
      <c r="AE69" s="30"/>
      <c r="AF69" s="38"/>
      <c r="AG69" s="18" t="s">
        <v>121</v>
      </c>
      <c r="AH69" s="24"/>
      <c r="AI69" s="24"/>
      <c r="AJ69" s="24"/>
      <c r="AK69" s="24"/>
      <c r="AL69" s="24"/>
      <c r="AM69" s="24"/>
      <c r="AN69" s="17"/>
      <c r="AO69" s="17"/>
      <c r="AP69" s="17"/>
      <c r="AQ69" s="17"/>
      <c r="AR69" s="17"/>
      <c r="AS69" s="17"/>
      <c r="AT69" s="17"/>
      <c r="AU69" s="30"/>
      <c r="AV69" s="30"/>
      <c r="AW69" s="38"/>
      <c r="AX69" s="18" t="s">
        <v>641</v>
      </c>
      <c r="AY69" s="30"/>
      <c r="AZ69" s="396">
        <v>0</v>
      </c>
      <c r="BA69" s="17"/>
      <c r="BB69" s="914">
        <v>700000000</v>
      </c>
      <c r="BC69" s="396">
        <v>0</v>
      </c>
      <c r="BD69" s="396"/>
      <c r="BE69" s="17">
        <f t="shared" si="5"/>
        <v>0</v>
      </c>
      <c r="BF69" s="59"/>
    </row>
    <row r="70" spans="1:58" s="7" customFormat="1" ht="47.25" hidden="1" customHeight="1">
      <c r="A70" s="38"/>
      <c r="B70" s="18" t="s">
        <v>121</v>
      </c>
      <c r="C70" s="12"/>
      <c r="D70" s="12"/>
      <c r="E70" s="339"/>
      <c r="F70" s="12"/>
      <c r="G70" s="22"/>
      <c r="H70" s="38"/>
      <c r="I70" s="18" t="s">
        <v>121</v>
      </c>
      <c r="J70" s="8"/>
      <c r="K70" s="8"/>
      <c r="L70" s="129"/>
      <c r="M70" s="129"/>
      <c r="N70" s="129"/>
      <c r="O70" s="931"/>
      <c r="P70" s="6"/>
      <c r="Q70" s="8"/>
      <c r="R70" s="12"/>
      <c r="S70" s="38"/>
      <c r="T70" s="18" t="s">
        <v>121</v>
      </c>
      <c r="U70" s="64"/>
      <c r="V70" s="65"/>
      <c r="W70" s="30"/>
      <c r="X70" s="30"/>
      <c r="Y70" s="66"/>
      <c r="Z70" s="30"/>
      <c r="AA70" s="30"/>
      <c r="AB70" s="68"/>
      <c r="AC70" s="30"/>
      <c r="AD70" s="30"/>
      <c r="AE70" s="30"/>
      <c r="AF70" s="38"/>
      <c r="AG70" s="18" t="s">
        <v>121</v>
      </c>
      <c r="AH70" s="24"/>
      <c r="AI70" s="24"/>
      <c r="AJ70" s="24"/>
      <c r="AK70" s="24"/>
      <c r="AL70" s="24"/>
      <c r="AM70" s="24"/>
      <c r="AN70" s="17"/>
      <c r="AO70" s="17"/>
      <c r="AP70" s="17"/>
      <c r="AQ70" s="17"/>
      <c r="AR70" s="17"/>
      <c r="AS70" s="17"/>
      <c r="AT70" s="17"/>
      <c r="AU70" s="30"/>
      <c r="AV70" s="30"/>
      <c r="AW70" s="38"/>
      <c r="AX70" s="18" t="s">
        <v>657</v>
      </c>
      <c r="AY70" s="30"/>
      <c r="AZ70" s="396">
        <v>0</v>
      </c>
      <c r="BA70" s="17"/>
      <c r="BB70" s="911">
        <v>1300000000</v>
      </c>
      <c r="BC70" s="396">
        <v>0</v>
      </c>
      <c r="BD70" s="396"/>
      <c r="BE70" s="17">
        <f t="shared" si="5"/>
        <v>0</v>
      </c>
      <c r="BF70" s="59"/>
    </row>
    <row r="71" spans="1:58" s="698" customFormat="1" ht="18" customHeight="1">
      <c r="A71" s="707">
        <v>15</v>
      </c>
      <c r="B71" s="708" t="s">
        <v>27</v>
      </c>
      <c r="C71" s="709">
        <v>200650000</v>
      </c>
      <c r="D71" s="709">
        <v>270000000</v>
      </c>
      <c r="E71" s="710">
        <v>527544000</v>
      </c>
      <c r="F71" s="709">
        <v>200000000</v>
      </c>
      <c r="G71" s="687">
        <v>448185000</v>
      </c>
      <c r="H71" s="707">
        <v>15</v>
      </c>
      <c r="I71" s="708" t="s">
        <v>27</v>
      </c>
      <c r="J71" s="711">
        <v>475000000</v>
      </c>
      <c r="K71" s="711">
        <v>600000000</v>
      </c>
      <c r="L71" s="712">
        <v>600000000</v>
      </c>
      <c r="M71" s="712"/>
      <c r="N71" s="712"/>
      <c r="O71" s="931">
        <v>400000000</v>
      </c>
      <c r="P71" s="713"/>
      <c r="Q71" s="711"/>
      <c r="R71" s="685">
        <f>SUM(J71:Q71)</f>
        <v>2075000000</v>
      </c>
      <c r="S71" s="707">
        <v>15</v>
      </c>
      <c r="T71" s="708" t="s">
        <v>27</v>
      </c>
      <c r="U71" s="1348">
        <v>154910000</v>
      </c>
      <c r="V71" s="1348">
        <v>190843000</v>
      </c>
      <c r="W71" s="1349">
        <v>596675000</v>
      </c>
      <c r="X71" s="1349">
        <v>7169009000</v>
      </c>
      <c r="Y71" s="1379">
        <v>70010000</v>
      </c>
      <c r="Z71" s="714">
        <v>0</v>
      </c>
      <c r="AA71" s="1380">
        <v>60000000</v>
      </c>
      <c r="AB71" s="1382">
        <v>384510000</v>
      </c>
      <c r="AC71" s="1383">
        <v>92645000</v>
      </c>
      <c r="AD71" s="1352">
        <v>150000000</v>
      </c>
      <c r="AE71" s="694">
        <f>U71+V71+W71+X71+Y71+Z71+AA71+AB71+AC71+AD71</f>
        <v>8868602000</v>
      </c>
      <c r="AF71" s="707">
        <v>15</v>
      </c>
      <c r="AG71" s="708" t="s">
        <v>27</v>
      </c>
      <c r="AH71" s="715"/>
      <c r="AI71" s="44">
        <v>3411720000</v>
      </c>
      <c r="AJ71" s="715"/>
      <c r="AK71" s="924">
        <v>300000000</v>
      </c>
      <c r="AL71" s="44">
        <v>400000000</v>
      </c>
      <c r="AM71" s="44"/>
      <c r="AN71" s="716"/>
      <c r="AO71" s="45">
        <v>515637000</v>
      </c>
      <c r="AP71" s="926">
        <v>400000000</v>
      </c>
      <c r="AQ71" s="716"/>
      <c r="AR71" s="926">
        <v>300000000</v>
      </c>
      <c r="AS71" s="45">
        <v>300000000</v>
      </c>
      <c r="AT71" s="716"/>
      <c r="AU71" s="714">
        <f>SUM(AH71:AT71)</f>
        <v>5627357000</v>
      </c>
      <c r="AV71" s="692">
        <f>C71+D71+E71+F71+G71+R71+AE71+AU71</f>
        <v>18217338000</v>
      </c>
      <c r="AW71" s="707">
        <v>15</v>
      </c>
      <c r="AX71" s="708" t="s">
        <v>27</v>
      </c>
      <c r="AY71" s="714"/>
      <c r="AZ71" s="716">
        <v>0</v>
      </c>
      <c r="BA71" s="716">
        <v>0</v>
      </c>
      <c r="BB71" s="716">
        <f>SUM(BB72:BB75)</f>
        <v>2951900000</v>
      </c>
      <c r="BC71" s="716">
        <f>SUM(BC72:BC75)</f>
        <v>0</v>
      </c>
      <c r="BD71" s="716"/>
      <c r="BE71" s="696">
        <f>AZ71+BA71+BB71+BC71+BD71</f>
        <v>2951900000</v>
      </c>
      <c r="BF71" s="697">
        <f>AV71+BE71</f>
        <v>21169238000</v>
      </c>
    </row>
    <row r="72" spans="1:58" s="7" customFormat="1" ht="18" hidden="1" customHeight="1">
      <c r="A72" s="38"/>
      <c r="B72" s="18" t="s">
        <v>121</v>
      </c>
      <c r="C72" s="12"/>
      <c r="D72" s="12"/>
      <c r="E72" s="339"/>
      <c r="F72" s="12"/>
      <c r="G72" s="22"/>
      <c r="H72" s="38"/>
      <c r="I72" s="18" t="s">
        <v>121</v>
      </c>
      <c r="J72" s="8"/>
      <c r="K72" s="8"/>
      <c r="L72" s="129"/>
      <c r="M72" s="129"/>
      <c r="N72" s="129"/>
      <c r="O72" s="931"/>
      <c r="P72" s="6"/>
      <c r="Q72" s="8"/>
      <c r="R72" s="12"/>
      <c r="S72" s="38"/>
      <c r="T72" s="18" t="s">
        <v>121</v>
      </c>
      <c r="U72" s="64"/>
      <c r="V72" s="65"/>
      <c r="W72" s="30"/>
      <c r="X72" s="30"/>
      <c r="Y72" s="66"/>
      <c r="Z72" s="30"/>
      <c r="AA72" s="30"/>
      <c r="AB72" s="68"/>
      <c r="AC72" s="30"/>
      <c r="AD72" s="30"/>
      <c r="AE72" s="30"/>
      <c r="AF72" s="38"/>
      <c r="AG72" s="18" t="s">
        <v>121</v>
      </c>
      <c r="AH72" s="24"/>
      <c r="AI72" s="24"/>
      <c r="AJ72" s="24"/>
      <c r="AK72" s="923"/>
      <c r="AL72" s="24"/>
      <c r="AM72" s="24"/>
      <c r="AN72" s="17"/>
      <c r="AO72" s="17"/>
      <c r="AP72" s="925"/>
      <c r="AQ72" s="17"/>
      <c r="AR72" s="925"/>
      <c r="AS72" s="17"/>
      <c r="AT72" s="17"/>
      <c r="AU72" s="30"/>
      <c r="AV72" s="30"/>
      <c r="AW72" s="38"/>
      <c r="AX72" s="18" t="s">
        <v>642</v>
      </c>
      <c r="AY72" s="30"/>
      <c r="AZ72" s="396">
        <v>0</v>
      </c>
      <c r="BA72" s="17"/>
      <c r="BB72" s="914">
        <v>600000000</v>
      </c>
      <c r="BC72" s="396">
        <v>0</v>
      </c>
      <c r="BD72" s="396"/>
      <c r="BE72" s="17">
        <f>AY72+AZ72+BA72</f>
        <v>0</v>
      </c>
      <c r="BF72" s="59"/>
    </row>
    <row r="73" spans="1:58" s="7" customFormat="1" ht="18" hidden="1" customHeight="1">
      <c r="A73" s="37"/>
      <c r="B73" s="18" t="s">
        <v>172</v>
      </c>
      <c r="C73" s="12"/>
      <c r="D73" s="12"/>
      <c r="E73" s="339"/>
      <c r="F73" s="12"/>
      <c r="G73" s="22"/>
      <c r="H73" s="37"/>
      <c r="I73" s="18" t="s">
        <v>172</v>
      </c>
      <c r="J73" s="8"/>
      <c r="K73" s="8"/>
      <c r="L73" s="129"/>
      <c r="M73" s="129"/>
      <c r="N73" s="129"/>
      <c r="O73" s="931"/>
      <c r="P73" s="6"/>
      <c r="Q73" s="8"/>
      <c r="R73" s="12"/>
      <c r="S73" s="37"/>
      <c r="T73" s="18" t="s">
        <v>172</v>
      </c>
      <c r="U73" s="64"/>
      <c r="V73" s="65"/>
      <c r="W73" s="30"/>
      <c r="X73" s="30"/>
      <c r="Y73" s="66"/>
      <c r="Z73" s="30"/>
      <c r="AA73" s="30"/>
      <c r="AB73" s="68"/>
      <c r="AC73" s="30"/>
      <c r="AD73" s="30"/>
      <c r="AE73" s="30"/>
      <c r="AF73" s="37"/>
      <c r="AG73" s="18" t="s">
        <v>172</v>
      </c>
      <c r="AH73" s="24"/>
      <c r="AI73" s="24"/>
      <c r="AJ73" s="24"/>
      <c r="AK73" s="923"/>
      <c r="AL73" s="24"/>
      <c r="AM73" s="24"/>
      <c r="AN73" s="17"/>
      <c r="AO73" s="17"/>
      <c r="AP73" s="925"/>
      <c r="AQ73" s="17"/>
      <c r="AR73" s="925"/>
      <c r="AS73" s="17"/>
      <c r="AT73" s="17"/>
      <c r="AU73" s="30"/>
      <c r="AV73" s="30"/>
      <c r="AW73" s="37"/>
      <c r="AX73" s="18" t="s">
        <v>643</v>
      </c>
      <c r="AY73" s="30"/>
      <c r="AZ73" s="396">
        <v>0</v>
      </c>
      <c r="BA73" s="17"/>
      <c r="BB73" s="913">
        <v>821900000</v>
      </c>
      <c r="BC73" s="397">
        <v>0</v>
      </c>
      <c r="BD73" s="397"/>
      <c r="BE73" s="17">
        <f>AY73+AZ73+BA73</f>
        <v>0</v>
      </c>
      <c r="BF73" s="59"/>
    </row>
    <row r="74" spans="1:58" s="7" customFormat="1" ht="18" hidden="1" customHeight="1">
      <c r="A74" s="37"/>
      <c r="B74" s="18" t="s">
        <v>120</v>
      </c>
      <c r="C74" s="12"/>
      <c r="D74" s="12"/>
      <c r="E74" s="339"/>
      <c r="F74" s="12"/>
      <c r="G74" s="22"/>
      <c r="H74" s="37"/>
      <c r="I74" s="18" t="s">
        <v>120</v>
      </c>
      <c r="J74" s="8"/>
      <c r="K74" s="8"/>
      <c r="L74" s="129"/>
      <c r="M74" s="129"/>
      <c r="N74" s="129"/>
      <c r="O74" s="931"/>
      <c r="P74" s="6"/>
      <c r="Q74" s="8"/>
      <c r="R74" s="12"/>
      <c r="S74" s="37"/>
      <c r="T74" s="18" t="s">
        <v>120</v>
      </c>
      <c r="U74" s="64"/>
      <c r="V74" s="65"/>
      <c r="W74" s="30"/>
      <c r="X74" s="30"/>
      <c r="Y74" s="66"/>
      <c r="Z74" s="30"/>
      <c r="AA74" s="30"/>
      <c r="AB74" s="68"/>
      <c r="AC74" s="30"/>
      <c r="AD74" s="30"/>
      <c r="AE74" s="30"/>
      <c r="AF74" s="37"/>
      <c r="AG74" s="18" t="s">
        <v>120</v>
      </c>
      <c r="AH74" s="24"/>
      <c r="AI74" s="24"/>
      <c r="AJ74" s="24"/>
      <c r="AK74" s="923"/>
      <c r="AL74" s="24"/>
      <c r="AM74" s="24"/>
      <c r="AN74" s="17"/>
      <c r="AO74" s="17"/>
      <c r="AP74" s="925"/>
      <c r="AQ74" s="17"/>
      <c r="AR74" s="925"/>
      <c r="AS74" s="17"/>
      <c r="AT74" s="17"/>
      <c r="AU74" s="30"/>
      <c r="AV74" s="30"/>
      <c r="AW74" s="37"/>
      <c r="AX74" s="18" t="s">
        <v>644</v>
      </c>
      <c r="AY74" s="30"/>
      <c r="AZ74" s="396">
        <v>0</v>
      </c>
      <c r="BA74" s="17"/>
      <c r="BB74" s="914">
        <v>500000000</v>
      </c>
      <c r="BC74" s="396">
        <v>0</v>
      </c>
      <c r="BD74" s="396"/>
      <c r="BE74" s="17">
        <f>AY74+AZ74+BA74</f>
        <v>0</v>
      </c>
      <c r="BF74" s="59"/>
    </row>
    <row r="75" spans="1:58" s="7" customFormat="1" ht="18" hidden="1" customHeight="1">
      <c r="A75" s="38"/>
      <c r="B75" s="18" t="s">
        <v>121</v>
      </c>
      <c r="C75" s="12"/>
      <c r="D75" s="12"/>
      <c r="E75" s="339"/>
      <c r="F75" s="12"/>
      <c r="G75" s="22"/>
      <c r="H75" s="38"/>
      <c r="I75" s="18" t="s">
        <v>121</v>
      </c>
      <c r="J75" s="8"/>
      <c r="K75" s="8"/>
      <c r="L75" s="129"/>
      <c r="M75" s="129"/>
      <c r="N75" s="129"/>
      <c r="O75" s="931"/>
      <c r="P75" s="6"/>
      <c r="Q75" s="8"/>
      <c r="R75" s="12"/>
      <c r="S75" s="38"/>
      <c r="T75" s="18" t="s">
        <v>121</v>
      </c>
      <c r="U75" s="64"/>
      <c r="V75" s="65"/>
      <c r="W75" s="30"/>
      <c r="X75" s="30"/>
      <c r="Y75" s="66"/>
      <c r="Z75" s="30"/>
      <c r="AA75" s="30"/>
      <c r="AB75" s="68"/>
      <c r="AC75" s="30"/>
      <c r="AD75" s="30"/>
      <c r="AE75" s="30"/>
      <c r="AF75" s="38"/>
      <c r="AG75" s="18" t="s">
        <v>121</v>
      </c>
      <c r="AH75" s="24"/>
      <c r="AI75" s="24"/>
      <c r="AJ75" s="24"/>
      <c r="AK75" s="923"/>
      <c r="AL75" s="24"/>
      <c r="AM75" s="24"/>
      <c r="AN75" s="17"/>
      <c r="AO75" s="17"/>
      <c r="AP75" s="925"/>
      <c r="AQ75" s="17"/>
      <c r="AR75" s="925"/>
      <c r="AS75" s="17"/>
      <c r="AT75" s="17"/>
      <c r="AU75" s="30"/>
      <c r="AV75" s="30"/>
      <c r="AW75" s="38"/>
      <c r="AX75" s="18" t="s">
        <v>645</v>
      </c>
      <c r="AY75" s="30"/>
      <c r="AZ75" s="396">
        <v>0</v>
      </c>
      <c r="BA75" s="17"/>
      <c r="BB75" s="914">
        <v>1030000000</v>
      </c>
      <c r="BC75" s="396">
        <v>0</v>
      </c>
      <c r="BD75" s="396"/>
      <c r="BE75" s="17">
        <f>AY75+AZ75+BA75</f>
        <v>0</v>
      </c>
      <c r="BF75" s="59"/>
    </row>
    <row r="76" spans="1:58" s="698" customFormat="1" ht="18" customHeight="1">
      <c r="A76" s="701">
        <v>16</v>
      </c>
      <c r="B76" s="699" t="s">
        <v>28</v>
      </c>
      <c r="C76" s="685">
        <v>562547000</v>
      </c>
      <c r="D76" s="685">
        <v>0</v>
      </c>
      <c r="E76" s="720">
        <v>1704968000</v>
      </c>
      <c r="F76" s="685">
        <v>279600000</v>
      </c>
      <c r="G76" s="687">
        <v>1283100000</v>
      </c>
      <c r="H76" s="701">
        <v>16</v>
      </c>
      <c r="I76" s="699" t="s">
        <v>28</v>
      </c>
      <c r="J76" s="688">
        <v>870000000</v>
      </c>
      <c r="K76" s="688">
        <v>800000000</v>
      </c>
      <c r="L76" s="689">
        <v>650000000</v>
      </c>
      <c r="M76" s="689">
        <v>600000000</v>
      </c>
      <c r="N76" s="932">
        <v>900000000</v>
      </c>
      <c r="O76" s="931">
        <v>400000000</v>
      </c>
      <c r="P76" s="690">
        <v>1216361000</v>
      </c>
      <c r="Q76" s="688"/>
      <c r="R76" s="685">
        <f>SUM(J76:Q76)</f>
        <v>5436361000</v>
      </c>
      <c r="S76" s="701">
        <v>16</v>
      </c>
      <c r="T76" s="699" t="s">
        <v>28</v>
      </c>
      <c r="U76" s="1348">
        <v>157010000</v>
      </c>
      <c r="V76" s="692">
        <v>0</v>
      </c>
      <c r="W76" s="1349">
        <v>1097146000</v>
      </c>
      <c r="X76" s="1349">
        <v>68522070000</v>
      </c>
      <c r="Y76" s="1379">
        <v>86320000</v>
      </c>
      <c r="Z76" s="1348">
        <v>5229344000</v>
      </c>
      <c r="AA76" s="1380">
        <v>126470000</v>
      </c>
      <c r="AB76" s="1381">
        <v>873325000</v>
      </c>
      <c r="AC76" s="1383">
        <v>96320000</v>
      </c>
      <c r="AD76" s="1352">
        <v>150000000</v>
      </c>
      <c r="AE76" s="694">
        <f>U76+V76+W76+X76+Y76+Z76+AA76+AB76+AC76+AD76</f>
        <v>76338005000</v>
      </c>
      <c r="AF76" s="701">
        <v>16</v>
      </c>
      <c r="AG76" s="699" t="s">
        <v>28</v>
      </c>
      <c r="AH76" s="695"/>
      <c r="AI76" s="24">
        <v>4109067000</v>
      </c>
      <c r="AJ76" s="695"/>
      <c r="AK76" s="695">
        <v>350000000</v>
      </c>
      <c r="AL76" s="695"/>
      <c r="AM76" s="24"/>
      <c r="AN76" s="696">
        <v>350000000</v>
      </c>
      <c r="AO76" s="696"/>
      <c r="AP76" s="696">
        <v>400000000</v>
      </c>
      <c r="AQ76" s="696"/>
      <c r="AR76" s="696">
        <v>300000000</v>
      </c>
      <c r="AS76" s="696"/>
      <c r="AT76" s="696">
        <v>350000000</v>
      </c>
      <c r="AU76" s="692">
        <f>SUM(AH76:AT76)</f>
        <v>5859067000</v>
      </c>
      <c r="AV76" s="692">
        <f>C76+D76+E76+F76+G76+R76+AE76+AU76</f>
        <v>91463648000</v>
      </c>
      <c r="AW76" s="701">
        <v>16</v>
      </c>
      <c r="AX76" s="699" t="s">
        <v>28</v>
      </c>
      <c r="AY76" s="704">
        <f>SUM(AY77:AY81)</f>
        <v>42115787000</v>
      </c>
      <c r="AZ76" s="696">
        <f>AZ77+AZ78+AZ79+AZ80+AZ81</f>
        <v>0</v>
      </c>
      <c r="BA76" s="696">
        <v>0</v>
      </c>
      <c r="BB76" s="696">
        <f>SUM(BB77:BB86)</f>
        <v>2705000000</v>
      </c>
      <c r="BC76" s="696">
        <f>SUM(BC77:BC88)</f>
        <v>2400000000</v>
      </c>
      <c r="BD76" s="696"/>
      <c r="BE76" s="696">
        <f>AZ76+BA76+BB76+BC76+BD76</f>
        <v>5105000000</v>
      </c>
      <c r="BF76" s="697">
        <f>AV76+BE76</f>
        <v>96568648000</v>
      </c>
    </row>
    <row r="77" spans="1:58" s="7" customFormat="1" ht="18" hidden="1" customHeight="1">
      <c r="A77" s="37"/>
      <c r="B77" s="18" t="s">
        <v>140</v>
      </c>
      <c r="C77" s="12"/>
      <c r="D77" s="12"/>
      <c r="E77" s="339"/>
      <c r="F77" s="12"/>
      <c r="G77" s="22"/>
      <c r="H77" s="37"/>
      <c r="I77" s="18" t="s">
        <v>140</v>
      </c>
      <c r="J77" s="8"/>
      <c r="K77" s="8"/>
      <c r="L77" s="129"/>
      <c r="M77" s="129"/>
      <c r="N77" s="129"/>
      <c r="O77" s="931"/>
      <c r="P77" s="6"/>
      <c r="Q77" s="8"/>
      <c r="R77" s="12"/>
      <c r="S77" s="37"/>
      <c r="T77" s="18" t="s">
        <v>140</v>
      </c>
      <c r="U77" s="64"/>
      <c r="V77" s="30"/>
      <c r="W77" s="30"/>
      <c r="X77" s="30"/>
      <c r="Y77" s="66"/>
      <c r="Z77" s="30"/>
      <c r="AA77" s="30"/>
      <c r="AB77" s="68"/>
      <c r="AC77" s="30"/>
      <c r="AD77" s="30"/>
      <c r="AE77" s="30"/>
      <c r="AF77" s="37"/>
      <c r="AG77" s="18" t="s">
        <v>140</v>
      </c>
      <c r="AH77" s="24"/>
      <c r="AI77" s="24"/>
      <c r="AJ77" s="24"/>
      <c r="AK77" s="24"/>
      <c r="AL77" s="24"/>
      <c r="AM77" s="24"/>
      <c r="AN77" s="17"/>
      <c r="AO77" s="17"/>
      <c r="AP77" s="17"/>
      <c r="AQ77" s="17"/>
      <c r="AR77" s="17"/>
      <c r="AS77" s="17"/>
      <c r="AT77" s="17"/>
      <c r="AU77" s="30"/>
      <c r="AV77" s="30"/>
      <c r="AW77" s="37"/>
      <c r="AX77" s="18" t="s">
        <v>140</v>
      </c>
      <c r="AY77" s="1354">
        <v>6504231000</v>
      </c>
      <c r="AZ77" s="17"/>
      <c r="BA77" s="17"/>
      <c r="BB77" s="17"/>
      <c r="BC77" s="17"/>
      <c r="BD77" s="17"/>
      <c r="BE77" s="17">
        <f>AY77+AZ77+BA77</f>
        <v>6504231000</v>
      </c>
      <c r="BF77" s="59"/>
    </row>
    <row r="78" spans="1:58" s="7" customFormat="1" ht="18" hidden="1" customHeight="1">
      <c r="A78" s="37"/>
      <c r="B78" s="18" t="s">
        <v>141</v>
      </c>
      <c r="C78" s="12"/>
      <c r="D78" s="12"/>
      <c r="E78" s="339"/>
      <c r="F78" s="12"/>
      <c r="G78" s="22"/>
      <c r="H78" s="37"/>
      <c r="I78" s="18" t="s">
        <v>141</v>
      </c>
      <c r="J78" s="8"/>
      <c r="K78" s="8"/>
      <c r="L78" s="129"/>
      <c r="M78" s="129"/>
      <c r="N78" s="129"/>
      <c r="O78" s="931"/>
      <c r="P78" s="6"/>
      <c r="Q78" s="8"/>
      <c r="R78" s="12"/>
      <c r="S78" s="37"/>
      <c r="T78" s="18" t="s">
        <v>141</v>
      </c>
      <c r="U78" s="64"/>
      <c r="V78" s="30"/>
      <c r="W78" s="30"/>
      <c r="X78" s="30"/>
      <c r="Y78" s="66"/>
      <c r="Z78" s="30"/>
      <c r="AA78" s="30"/>
      <c r="AB78" s="68"/>
      <c r="AC78" s="30"/>
      <c r="AD78" s="30"/>
      <c r="AE78" s="30"/>
      <c r="AF78" s="37"/>
      <c r="AG78" s="18" t="s">
        <v>141</v>
      </c>
      <c r="AH78" s="24"/>
      <c r="AI78" s="24"/>
      <c r="AJ78" s="24"/>
      <c r="AK78" s="24"/>
      <c r="AL78" s="24"/>
      <c r="AM78" s="24"/>
      <c r="AN78" s="17"/>
      <c r="AO78" s="17"/>
      <c r="AP78" s="17"/>
      <c r="AQ78" s="17"/>
      <c r="AR78" s="17"/>
      <c r="AS78" s="17"/>
      <c r="AT78" s="17"/>
      <c r="AU78" s="30"/>
      <c r="AV78" s="30"/>
      <c r="AW78" s="37"/>
      <c r="AX78" s="18" t="s">
        <v>141</v>
      </c>
      <c r="AY78" s="1354">
        <v>7256299000</v>
      </c>
      <c r="AZ78" s="17"/>
      <c r="BA78" s="17"/>
      <c r="BB78" s="17"/>
      <c r="BC78" s="17"/>
      <c r="BD78" s="17"/>
      <c r="BE78" s="17">
        <f t="shared" ref="BE78:BE85" si="6">AY78+AZ78+BA78</f>
        <v>7256299000</v>
      </c>
      <c r="BF78" s="59"/>
    </row>
    <row r="79" spans="1:58" s="7" customFormat="1" ht="18" hidden="1" customHeight="1">
      <c r="A79" s="37"/>
      <c r="B79" s="18" t="s">
        <v>142</v>
      </c>
      <c r="C79" s="12"/>
      <c r="D79" s="12"/>
      <c r="E79" s="339"/>
      <c r="F79" s="12"/>
      <c r="G79" s="22"/>
      <c r="H79" s="37"/>
      <c r="I79" s="18" t="s">
        <v>142</v>
      </c>
      <c r="J79" s="8"/>
      <c r="K79" s="8"/>
      <c r="L79" s="129"/>
      <c r="M79" s="129"/>
      <c r="N79" s="129"/>
      <c r="O79" s="931"/>
      <c r="P79" s="6"/>
      <c r="Q79" s="8"/>
      <c r="R79" s="12"/>
      <c r="S79" s="37"/>
      <c r="T79" s="18" t="s">
        <v>142</v>
      </c>
      <c r="U79" s="64"/>
      <c r="V79" s="30"/>
      <c r="W79" s="30"/>
      <c r="X79" s="30"/>
      <c r="Y79" s="66"/>
      <c r="Z79" s="30"/>
      <c r="AA79" s="30"/>
      <c r="AB79" s="68"/>
      <c r="AC79" s="30"/>
      <c r="AD79" s="30"/>
      <c r="AE79" s="30"/>
      <c r="AF79" s="37"/>
      <c r="AG79" s="18" t="s">
        <v>142</v>
      </c>
      <c r="AH79" s="24"/>
      <c r="AI79" s="24"/>
      <c r="AJ79" s="24"/>
      <c r="AK79" s="24"/>
      <c r="AL79" s="24"/>
      <c r="AM79" s="24"/>
      <c r="AN79" s="17"/>
      <c r="AO79" s="17"/>
      <c r="AP79" s="17"/>
      <c r="AQ79" s="17"/>
      <c r="AR79" s="17"/>
      <c r="AS79" s="17"/>
      <c r="AT79" s="17"/>
      <c r="AU79" s="30"/>
      <c r="AV79" s="30"/>
      <c r="AW79" s="37"/>
      <c r="AX79" s="18" t="s">
        <v>142</v>
      </c>
      <c r="AY79" s="1354">
        <v>7763897000</v>
      </c>
      <c r="AZ79" s="17"/>
      <c r="BA79" s="17"/>
      <c r="BB79" s="17"/>
      <c r="BC79" s="17"/>
      <c r="BD79" s="17"/>
      <c r="BE79" s="17">
        <f t="shared" si="6"/>
        <v>7763897000</v>
      </c>
      <c r="BF79" s="59"/>
    </row>
    <row r="80" spans="1:58" s="7" customFormat="1" ht="18" hidden="1" customHeight="1">
      <c r="A80" s="37"/>
      <c r="B80" s="18" t="s">
        <v>143</v>
      </c>
      <c r="C80" s="12"/>
      <c r="D80" s="12"/>
      <c r="E80" s="339"/>
      <c r="F80" s="12"/>
      <c r="G80" s="22"/>
      <c r="H80" s="37"/>
      <c r="I80" s="18" t="s">
        <v>143</v>
      </c>
      <c r="J80" s="8"/>
      <c r="K80" s="8"/>
      <c r="L80" s="129"/>
      <c r="M80" s="129"/>
      <c r="N80" s="129"/>
      <c r="O80" s="931"/>
      <c r="P80" s="6"/>
      <c r="Q80" s="8"/>
      <c r="R80" s="12"/>
      <c r="S80" s="37"/>
      <c r="T80" s="18" t="s">
        <v>143</v>
      </c>
      <c r="U80" s="64"/>
      <c r="V80" s="30"/>
      <c r="W80" s="30"/>
      <c r="X80" s="30"/>
      <c r="Y80" s="66"/>
      <c r="Z80" s="30"/>
      <c r="AA80" s="30"/>
      <c r="AB80" s="68"/>
      <c r="AC80" s="30"/>
      <c r="AD80" s="30"/>
      <c r="AE80" s="30"/>
      <c r="AF80" s="37"/>
      <c r="AG80" s="18" t="s">
        <v>143</v>
      </c>
      <c r="AH80" s="24"/>
      <c r="AI80" s="24"/>
      <c r="AJ80" s="24"/>
      <c r="AK80" s="24"/>
      <c r="AL80" s="24"/>
      <c r="AM80" s="24"/>
      <c r="AN80" s="17"/>
      <c r="AO80" s="17"/>
      <c r="AP80" s="17"/>
      <c r="AQ80" s="17"/>
      <c r="AR80" s="17"/>
      <c r="AS80" s="17"/>
      <c r="AT80" s="17"/>
      <c r="AU80" s="30"/>
      <c r="AV80" s="30"/>
      <c r="AW80" s="37"/>
      <c r="AX80" s="718" t="s">
        <v>143</v>
      </c>
      <c r="AY80" s="1354">
        <v>11315807000</v>
      </c>
      <c r="AZ80" s="17"/>
      <c r="BA80" s="17"/>
      <c r="BB80" s="17"/>
      <c r="BC80" s="396">
        <v>850000000</v>
      </c>
      <c r="BD80" s="17"/>
      <c r="BE80" s="17">
        <f t="shared" si="6"/>
        <v>11315807000</v>
      </c>
      <c r="BF80" s="59"/>
    </row>
    <row r="81" spans="1:58" s="7" customFormat="1" ht="18" hidden="1" customHeight="1">
      <c r="A81" s="38"/>
      <c r="B81" s="18" t="s">
        <v>144</v>
      </c>
      <c r="C81" s="12"/>
      <c r="D81" s="12"/>
      <c r="E81" s="339"/>
      <c r="F81" s="12"/>
      <c r="G81" s="22"/>
      <c r="H81" s="38"/>
      <c r="I81" s="18" t="s">
        <v>144</v>
      </c>
      <c r="J81" s="8"/>
      <c r="K81" s="8"/>
      <c r="L81" s="129"/>
      <c r="M81" s="129"/>
      <c r="N81" s="129"/>
      <c r="O81" s="931"/>
      <c r="P81" s="6"/>
      <c r="Q81" s="8"/>
      <c r="R81" s="12"/>
      <c r="S81" s="38"/>
      <c r="T81" s="18" t="s">
        <v>144</v>
      </c>
      <c r="U81" s="64"/>
      <c r="V81" s="30"/>
      <c r="W81" s="30"/>
      <c r="X81" s="30"/>
      <c r="Y81" s="66"/>
      <c r="Z81" s="30"/>
      <c r="AA81" s="30"/>
      <c r="AB81" s="68"/>
      <c r="AC81" s="30"/>
      <c r="AD81" s="30"/>
      <c r="AE81" s="30"/>
      <c r="AF81" s="38"/>
      <c r="AG81" s="18" t="s">
        <v>144</v>
      </c>
      <c r="AH81" s="24"/>
      <c r="AI81" s="24"/>
      <c r="AJ81" s="24"/>
      <c r="AK81" s="24"/>
      <c r="AL81" s="24"/>
      <c r="AM81" s="24"/>
      <c r="AN81" s="17"/>
      <c r="AO81" s="17"/>
      <c r="AP81" s="17"/>
      <c r="AQ81" s="17"/>
      <c r="AR81" s="17"/>
      <c r="AS81" s="17"/>
      <c r="AT81" s="17"/>
      <c r="AU81" s="30"/>
      <c r="AV81" s="30"/>
      <c r="AW81" s="38"/>
      <c r="AX81" s="18" t="s">
        <v>144</v>
      </c>
      <c r="AY81" s="1354">
        <v>9275553000</v>
      </c>
      <c r="AZ81" s="17"/>
      <c r="BA81" s="17"/>
      <c r="BB81" s="17"/>
      <c r="BC81" s="17"/>
      <c r="BD81" s="17"/>
      <c r="BE81" s="17">
        <f t="shared" si="6"/>
        <v>9275553000</v>
      </c>
      <c r="BF81" s="59"/>
    </row>
    <row r="82" spans="1:58" s="7" customFormat="1" ht="18" hidden="1" customHeight="1">
      <c r="A82" s="38"/>
      <c r="B82" s="18" t="s">
        <v>121</v>
      </c>
      <c r="C82" s="12"/>
      <c r="D82" s="12"/>
      <c r="E82" s="339"/>
      <c r="F82" s="12"/>
      <c r="G82" s="22"/>
      <c r="H82" s="38"/>
      <c r="I82" s="18" t="s">
        <v>121</v>
      </c>
      <c r="J82" s="8"/>
      <c r="K82" s="8"/>
      <c r="L82" s="129"/>
      <c r="M82" s="129"/>
      <c r="N82" s="129"/>
      <c r="O82" s="931"/>
      <c r="P82" s="6"/>
      <c r="Q82" s="8"/>
      <c r="R82" s="12"/>
      <c r="S82" s="38"/>
      <c r="T82" s="18" t="s">
        <v>121</v>
      </c>
      <c r="U82" s="64"/>
      <c r="V82" s="65"/>
      <c r="W82" s="30"/>
      <c r="X82" s="30"/>
      <c r="Y82" s="66"/>
      <c r="Z82" s="30"/>
      <c r="AA82" s="30"/>
      <c r="AB82" s="68"/>
      <c r="AC82" s="30"/>
      <c r="AD82" s="30"/>
      <c r="AE82" s="30"/>
      <c r="AF82" s="38"/>
      <c r="AG82" s="18" t="s">
        <v>121</v>
      </c>
      <c r="AH82" s="24"/>
      <c r="AI82" s="24"/>
      <c r="AJ82" s="24"/>
      <c r="AK82" s="24"/>
      <c r="AL82" s="24"/>
      <c r="AM82" s="24"/>
      <c r="AN82" s="17"/>
      <c r="AO82" s="17"/>
      <c r="AP82" s="17"/>
      <c r="AQ82" s="17"/>
      <c r="AR82" s="17"/>
      <c r="AS82" s="17"/>
      <c r="AT82" s="17"/>
      <c r="AU82" s="30"/>
      <c r="AV82" s="30"/>
      <c r="AW82" s="38"/>
      <c r="AX82" s="718" t="s">
        <v>646</v>
      </c>
      <c r="AY82" s="30"/>
      <c r="AZ82" s="396">
        <v>0</v>
      </c>
      <c r="BA82" s="17"/>
      <c r="BB82" s="914">
        <v>530000000</v>
      </c>
      <c r="BC82" s="396">
        <v>0</v>
      </c>
      <c r="BD82" s="396"/>
      <c r="BE82" s="17">
        <f t="shared" si="6"/>
        <v>0</v>
      </c>
      <c r="BF82" s="59"/>
    </row>
    <row r="83" spans="1:58" s="7" customFormat="1" ht="18" hidden="1" customHeight="1">
      <c r="A83" s="37"/>
      <c r="B83" s="18" t="s">
        <v>172</v>
      </c>
      <c r="C83" s="12"/>
      <c r="D83" s="12"/>
      <c r="E83" s="339"/>
      <c r="F83" s="12"/>
      <c r="G83" s="22"/>
      <c r="H83" s="37"/>
      <c r="I83" s="18" t="s">
        <v>172</v>
      </c>
      <c r="J83" s="8"/>
      <c r="K83" s="8"/>
      <c r="L83" s="129"/>
      <c r="M83" s="129"/>
      <c r="N83" s="129"/>
      <c r="O83" s="931"/>
      <c r="P83" s="6"/>
      <c r="Q83" s="8"/>
      <c r="R83" s="12"/>
      <c r="S83" s="37"/>
      <c r="T83" s="18" t="s">
        <v>172</v>
      </c>
      <c r="U83" s="64"/>
      <c r="V83" s="65"/>
      <c r="W83" s="30"/>
      <c r="X83" s="30"/>
      <c r="Y83" s="66"/>
      <c r="Z83" s="30"/>
      <c r="AA83" s="30"/>
      <c r="AB83" s="68"/>
      <c r="AC83" s="30"/>
      <c r="AD83" s="30"/>
      <c r="AE83" s="30"/>
      <c r="AF83" s="37"/>
      <c r="AG83" s="18" t="s">
        <v>172</v>
      </c>
      <c r="AH83" s="24"/>
      <c r="AI83" s="24"/>
      <c r="AJ83" s="24"/>
      <c r="AK83" s="24"/>
      <c r="AL83" s="24"/>
      <c r="AM83" s="24"/>
      <c r="AN83" s="17"/>
      <c r="AO83" s="17"/>
      <c r="AP83" s="17"/>
      <c r="AQ83" s="17"/>
      <c r="AR83" s="17"/>
      <c r="AS83" s="17"/>
      <c r="AT83" s="17"/>
      <c r="AU83" s="30"/>
      <c r="AV83" s="30"/>
      <c r="AW83" s="37"/>
      <c r="AX83" s="18" t="s">
        <v>647</v>
      </c>
      <c r="AY83" s="30"/>
      <c r="AZ83" s="396">
        <v>0</v>
      </c>
      <c r="BA83" s="17"/>
      <c r="BB83" s="914">
        <v>500000000</v>
      </c>
      <c r="BC83" s="396">
        <v>0</v>
      </c>
      <c r="BD83" s="396"/>
      <c r="BE83" s="17">
        <f t="shared" si="6"/>
        <v>0</v>
      </c>
      <c r="BF83" s="59"/>
    </row>
    <row r="84" spans="1:58" s="7" customFormat="1" ht="18" hidden="1" customHeight="1">
      <c r="A84" s="37"/>
      <c r="B84" s="18" t="s">
        <v>120</v>
      </c>
      <c r="C84" s="12"/>
      <c r="D84" s="12"/>
      <c r="E84" s="339"/>
      <c r="F84" s="12"/>
      <c r="G84" s="22"/>
      <c r="H84" s="37"/>
      <c r="I84" s="18" t="s">
        <v>120</v>
      </c>
      <c r="J84" s="8"/>
      <c r="K84" s="8"/>
      <c r="L84" s="129"/>
      <c r="M84" s="129"/>
      <c r="N84" s="129"/>
      <c r="O84" s="931"/>
      <c r="P84" s="6"/>
      <c r="Q84" s="8"/>
      <c r="R84" s="12"/>
      <c r="S84" s="37"/>
      <c r="T84" s="18" t="s">
        <v>120</v>
      </c>
      <c r="U84" s="64"/>
      <c r="V84" s="65"/>
      <c r="W84" s="30"/>
      <c r="X84" s="30"/>
      <c r="Y84" s="66"/>
      <c r="Z84" s="30"/>
      <c r="AA84" s="30"/>
      <c r="AB84" s="68"/>
      <c r="AC84" s="30"/>
      <c r="AD84" s="30"/>
      <c r="AE84" s="30"/>
      <c r="AF84" s="37"/>
      <c r="AG84" s="18" t="s">
        <v>120</v>
      </c>
      <c r="AH84" s="24"/>
      <c r="AI84" s="24"/>
      <c r="AJ84" s="24"/>
      <c r="AK84" s="24"/>
      <c r="AL84" s="24"/>
      <c r="AM84" s="24"/>
      <c r="AN84" s="17"/>
      <c r="AO84" s="17"/>
      <c r="AP84" s="17"/>
      <c r="AQ84" s="17"/>
      <c r="AR84" s="17"/>
      <c r="AS84" s="17"/>
      <c r="AT84" s="17"/>
      <c r="AU84" s="30"/>
      <c r="AV84" s="30"/>
      <c r="AW84" s="37"/>
      <c r="AX84" s="718" t="s">
        <v>648</v>
      </c>
      <c r="AY84" s="30"/>
      <c r="AZ84" s="396">
        <v>0</v>
      </c>
      <c r="BA84" s="17"/>
      <c r="BB84" s="914">
        <v>625000000</v>
      </c>
      <c r="BC84" s="396">
        <v>300000000</v>
      </c>
      <c r="BD84" s="396"/>
      <c r="BE84" s="17">
        <f t="shared" si="6"/>
        <v>0</v>
      </c>
      <c r="BF84" s="59"/>
    </row>
    <row r="85" spans="1:58" s="7" customFormat="1" ht="18" hidden="1" customHeight="1">
      <c r="A85" s="38"/>
      <c r="B85" s="18" t="s">
        <v>121</v>
      </c>
      <c r="C85" s="12"/>
      <c r="D85" s="12"/>
      <c r="E85" s="339"/>
      <c r="F85" s="12"/>
      <c r="G85" s="22"/>
      <c r="H85" s="38"/>
      <c r="I85" s="18" t="s">
        <v>121</v>
      </c>
      <c r="J85" s="8"/>
      <c r="K85" s="8"/>
      <c r="L85" s="129"/>
      <c r="M85" s="129"/>
      <c r="N85" s="129"/>
      <c r="O85" s="931"/>
      <c r="P85" s="6"/>
      <c r="Q85" s="8"/>
      <c r="R85" s="12"/>
      <c r="S85" s="38"/>
      <c r="T85" s="18" t="s">
        <v>121</v>
      </c>
      <c r="U85" s="64"/>
      <c r="V85" s="65"/>
      <c r="W85" s="30"/>
      <c r="X85" s="30"/>
      <c r="Y85" s="66"/>
      <c r="Z85" s="30"/>
      <c r="AA85" s="30"/>
      <c r="AB85" s="68"/>
      <c r="AC85" s="30"/>
      <c r="AD85" s="30"/>
      <c r="AE85" s="30"/>
      <c r="AF85" s="38"/>
      <c r="AG85" s="18" t="s">
        <v>121</v>
      </c>
      <c r="AH85" s="24"/>
      <c r="AI85" s="24"/>
      <c r="AJ85" s="24"/>
      <c r="AK85" s="24"/>
      <c r="AL85" s="24"/>
      <c r="AM85" s="24"/>
      <c r="AN85" s="17"/>
      <c r="AO85" s="17"/>
      <c r="AP85" s="17"/>
      <c r="AQ85" s="17"/>
      <c r="AR85" s="17"/>
      <c r="AS85" s="17"/>
      <c r="AT85" s="17"/>
      <c r="AU85" s="30"/>
      <c r="AV85" s="30"/>
      <c r="AW85" s="38"/>
      <c r="AX85" s="18" t="s">
        <v>649</v>
      </c>
      <c r="AY85" s="30"/>
      <c r="AZ85" s="396">
        <v>0</v>
      </c>
      <c r="BA85" s="17"/>
      <c r="BB85" s="914">
        <v>650000000</v>
      </c>
      <c r="BC85" s="396">
        <v>0</v>
      </c>
      <c r="BD85" s="396"/>
      <c r="BE85" s="17">
        <f t="shared" si="6"/>
        <v>0</v>
      </c>
      <c r="BF85" s="59"/>
    </row>
    <row r="86" spans="1:58" s="7" customFormat="1" ht="18" hidden="1" customHeight="1">
      <c r="A86" s="38"/>
      <c r="B86" s="18" t="s">
        <v>121</v>
      </c>
      <c r="C86" s="12"/>
      <c r="D86" s="12"/>
      <c r="E86" s="339"/>
      <c r="F86" s="12"/>
      <c r="G86" s="22"/>
      <c r="H86" s="38"/>
      <c r="I86" s="18" t="s">
        <v>121</v>
      </c>
      <c r="J86" s="8"/>
      <c r="K86" s="8"/>
      <c r="L86" s="129"/>
      <c r="M86" s="129"/>
      <c r="N86" s="129"/>
      <c r="O86" s="931"/>
      <c r="P86" s="6"/>
      <c r="Q86" s="8"/>
      <c r="R86" s="12"/>
      <c r="S86" s="38"/>
      <c r="T86" s="18" t="s">
        <v>121</v>
      </c>
      <c r="U86" s="64"/>
      <c r="V86" s="65"/>
      <c r="W86" s="30"/>
      <c r="X86" s="30"/>
      <c r="Y86" s="66"/>
      <c r="Z86" s="30"/>
      <c r="AA86" s="30"/>
      <c r="AB86" s="68"/>
      <c r="AC86" s="30"/>
      <c r="AD86" s="30"/>
      <c r="AE86" s="30"/>
      <c r="AF86" s="38"/>
      <c r="AG86" s="18" t="s">
        <v>121</v>
      </c>
      <c r="AH86" s="24"/>
      <c r="AI86" s="24"/>
      <c r="AJ86" s="24"/>
      <c r="AK86" s="24"/>
      <c r="AL86" s="24"/>
      <c r="AM86" s="24"/>
      <c r="AN86" s="17"/>
      <c r="AO86" s="17"/>
      <c r="AP86" s="17"/>
      <c r="AQ86" s="17"/>
      <c r="AR86" s="17"/>
      <c r="AS86" s="17"/>
      <c r="AT86" s="17"/>
      <c r="AU86" s="30"/>
      <c r="AV86" s="30"/>
      <c r="AW86" s="38"/>
      <c r="AX86" s="18" t="s">
        <v>658</v>
      </c>
      <c r="AY86" s="30"/>
      <c r="AZ86" s="396">
        <v>0</v>
      </c>
      <c r="BA86" s="17"/>
      <c r="BB86" s="914">
        <v>400000000</v>
      </c>
      <c r="BC86" s="396">
        <v>0</v>
      </c>
      <c r="BD86" s="396"/>
      <c r="BE86" s="17">
        <f>AY86+AZ86+BA86</f>
        <v>0</v>
      </c>
      <c r="BF86" s="59"/>
    </row>
    <row r="87" spans="1:58" s="7" customFormat="1" ht="18" hidden="1" customHeight="1">
      <c r="A87" s="38"/>
      <c r="B87" s="18"/>
      <c r="C87" s="12"/>
      <c r="D87" s="12"/>
      <c r="E87" s="339"/>
      <c r="F87" s="12"/>
      <c r="G87" s="22"/>
      <c r="H87" s="38"/>
      <c r="I87" s="18"/>
      <c r="J87" s="8"/>
      <c r="K87" s="8"/>
      <c r="L87" s="129"/>
      <c r="M87" s="129"/>
      <c r="N87" s="129"/>
      <c r="O87" s="931"/>
      <c r="P87" s="6"/>
      <c r="Q87" s="8"/>
      <c r="R87" s="12"/>
      <c r="S87" s="38"/>
      <c r="T87" s="18"/>
      <c r="U87" s="64"/>
      <c r="V87" s="65"/>
      <c r="W87" s="30"/>
      <c r="X87" s="30"/>
      <c r="Y87" s="66"/>
      <c r="Z87" s="30"/>
      <c r="AA87" s="30"/>
      <c r="AB87" s="68"/>
      <c r="AC87" s="30"/>
      <c r="AD87" s="30"/>
      <c r="AE87" s="30"/>
      <c r="AF87" s="38"/>
      <c r="AG87" s="18"/>
      <c r="AH87" s="24"/>
      <c r="AI87" s="24"/>
      <c r="AJ87" s="24"/>
      <c r="AK87" s="24"/>
      <c r="AL87" s="24"/>
      <c r="AM87" s="24"/>
      <c r="AN87" s="17"/>
      <c r="AO87" s="17"/>
      <c r="AP87" s="17"/>
      <c r="AQ87" s="17"/>
      <c r="AR87" s="17"/>
      <c r="AS87" s="17"/>
      <c r="AT87" s="17"/>
      <c r="AU87" s="30"/>
      <c r="AV87" s="30"/>
      <c r="AW87" s="38"/>
      <c r="AX87" s="718" t="s">
        <v>672</v>
      </c>
      <c r="AY87" s="30"/>
      <c r="AZ87" s="396"/>
      <c r="BA87" s="17"/>
      <c r="BB87" s="914"/>
      <c r="BC87" s="396">
        <v>400000000</v>
      </c>
      <c r="BD87" s="396"/>
      <c r="BE87" s="17"/>
      <c r="BF87" s="59"/>
    </row>
    <row r="88" spans="1:58" s="7" customFormat="1" ht="18" hidden="1" customHeight="1">
      <c r="A88" s="38"/>
      <c r="B88" s="18"/>
      <c r="C88" s="12"/>
      <c r="D88" s="12"/>
      <c r="E88" s="339"/>
      <c r="F88" s="12"/>
      <c r="G88" s="22"/>
      <c r="H88" s="38"/>
      <c r="I88" s="18"/>
      <c r="J88" s="8"/>
      <c r="K88" s="8"/>
      <c r="L88" s="129"/>
      <c r="M88" s="129"/>
      <c r="N88" s="129"/>
      <c r="O88" s="931"/>
      <c r="P88" s="6"/>
      <c r="Q88" s="8"/>
      <c r="R88" s="12"/>
      <c r="S88" s="38"/>
      <c r="T88" s="18"/>
      <c r="U88" s="64"/>
      <c r="V88" s="65"/>
      <c r="W88" s="30"/>
      <c r="X88" s="30"/>
      <c r="Y88" s="66"/>
      <c r="Z88" s="30"/>
      <c r="AA88" s="30"/>
      <c r="AB88" s="68"/>
      <c r="AC88" s="30"/>
      <c r="AD88" s="30"/>
      <c r="AE88" s="30"/>
      <c r="AF88" s="38"/>
      <c r="AG88" s="18"/>
      <c r="AH88" s="24"/>
      <c r="AI88" s="24"/>
      <c r="AJ88" s="24"/>
      <c r="AK88" s="24"/>
      <c r="AL88" s="24"/>
      <c r="AM88" s="24"/>
      <c r="AN88" s="17"/>
      <c r="AO88" s="17"/>
      <c r="AP88" s="17"/>
      <c r="AQ88" s="17"/>
      <c r="AR88" s="17"/>
      <c r="AS88" s="17"/>
      <c r="AT88" s="17"/>
      <c r="AU88" s="30"/>
      <c r="AV88" s="30"/>
      <c r="AW88" s="38"/>
      <c r="AX88" s="718" t="s">
        <v>673</v>
      </c>
      <c r="AY88" s="30"/>
      <c r="AZ88" s="396"/>
      <c r="BA88" s="17"/>
      <c r="BB88" s="914"/>
      <c r="BC88" s="396">
        <v>850000000</v>
      </c>
      <c r="BD88" s="396"/>
      <c r="BE88" s="17"/>
      <c r="BF88" s="59"/>
    </row>
    <row r="89" spans="1:58" s="698" customFormat="1" ht="18" customHeight="1">
      <c r="A89" s="683">
        <v>17</v>
      </c>
      <c r="B89" s="699" t="s">
        <v>29</v>
      </c>
      <c r="C89" s="685">
        <v>249789000</v>
      </c>
      <c r="D89" s="685">
        <v>300000000</v>
      </c>
      <c r="E89" s="720">
        <v>809649000</v>
      </c>
      <c r="F89" s="685">
        <v>200000000</v>
      </c>
      <c r="G89" s="687">
        <v>704425000</v>
      </c>
      <c r="H89" s="683">
        <v>17</v>
      </c>
      <c r="I89" s="699" t="s">
        <v>29</v>
      </c>
      <c r="J89" s="688">
        <v>0</v>
      </c>
      <c r="K89" s="688">
        <v>500000000</v>
      </c>
      <c r="L89" s="689"/>
      <c r="M89" s="689"/>
      <c r="N89" s="689"/>
      <c r="O89" s="931">
        <v>400000000</v>
      </c>
      <c r="P89" s="690"/>
      <c r="Q89" s="688"/>
      <c r="R89" s="685">
        <f>SUM(J89:Q89)</f>
        <v>900000000</v>
      </c>
      <c r="S89" s="683">
        <v>17</v>
      </c>
      <c r="T89" s="699" t="s">
        <v>29</v>
      </c>
      <c r="U89" s="1348">
        <v>153050000</v>
      </c>
      <c r="V89" s="1348">
        <v>276715000</v>
      </c>
      <c r="W89" s="1349">
        <v>785744000</v>
      </c>
      <c r="X89" s="1349">
        <v>10983349000</v>
      </c>
      <c r="Y89" s="1379">
        <v>83970000</v>
      </c>
      <c r="Z89" s="692">
        <v>0</v>
      </c>
      <c r="AA89" s="1380">
        <v>75000000</v>
      </c>
      <c r="AB89" s="693">
        <v>0</v>
      </c>
      <c r="AC89" s="1383">
        <v>46800000</v>
      </c>
      <c r="AD89" s="1352">
        <v>150000000</v>
      </c>
      <c r="AE89" s="694">
        <f>U89+V89+W89+X89+Y89+Z89+AA89+AB89+AC89+AD89</f>
        <v>12554628000</v>
      </c>
      <c r="AF89" s="683">
        <v>17</v>
      </c>
      <c r="AG89" s="699" t="s">
        <v>29</v>
      </c>
      <c r="AH89" s="24">
        <v>450000000</v>
      </c>
      <c r="AI89" s="24">
        <v>4313618000</v>
      </c>
      <c r="AJ89" s="695"/>
      <c r="AK89" s="695">
        <v>350000000</v>
      </c>
      <c r="AL89" s="695"/>
      <c r="AM89" s="24"/>
      <c r="AN89" s="696">
        <v>350000000</v>
      </c>
      <c r="AO89" s="696"/>
      <c r="AP89" s="696"/>
      <c r="AQ89" s="696"/>
      <c r="AR89" s="696">
        <v>350000000</v>
      </c>
      <c r="AS89" s="17">
        <v>350000000</v>
      </c>
      <c r="AT89" s="696"/>
      <c r="AU89" s="692">
        <f>SUM(AH89:AT89)</f>
        <v>6163618000</v>
      </c>
      <c r="AV89" s="692">
        <f>C89+D89+E89+F89+G89+R89+AE89+AU89</f>
        <v>21882109000</v>
      </c>
      <c r="AW89" s="683">
        <v>17</v>
      </c>
      <c r="AX89" s="699" t="s">
        <v>29</v>
      </c>
      <c r="AY89" s="692"/>
      <c r="AZ89" s="696">
        <f>AZ90+AZ91</f>
        <v>0</v>
      </c>
      <c r="BA89" s="703">
        <f>BA90+BA91</f>
        <v>2650000000</v>
      </c>
      <c r="BB89" s="703">
        <f>BB90+BB91</f>
        <v>0</v>
      </c>
      <c r="BC89" s="703">
        <f>BC90+BC91</f>
        <v>0</v>
      </c>
      <c r="BD89" s="703"/>
      <c r="BE89" s="696">
        <f>AZ89+BA89+BB89+BC89+BD89</f>
        <v>2650000000</v>
      </c>
      <c r="BF89" s="697">
        <f>AV89+BE89</f>
        <v>24532109000</v>
      </c>
    </row>
    <row r="90" spans="1:58" s="7" customFormat="1" ht="18" hidden="1" customHeight="1">
      <c r="A90" s="38"/>
      <c r="B90" s="39"/>
      <c r="C90" s="35"/>
      <c r="D90" s="35"/>
      <c r="E90" s="340"/>
      <c r="F90" s="35"/>
      <c r="G90" s="22"/>
      <c r="H90" s="38"/>
      <c r="I90" s="39"/>
      <c r="J90" s="69"/>
      <c r="K90" s="69"/>
      <c r="L90" s="130"/>
      <c r="M90" s="130"/>
      <c r="N90" s="130"/>
      <c r="O90" s="69"/>
      <c r="P90" s="42"/>
      <c r="Q90" s="69"/>
      <c r="R90" s="12"/>
      <c r="S90" s="38"/>
      <c r="T90" s="39"/>
      <c r="U90" s="70"/>
      <c r="V90" s="43"/>
      <c r="W90" s="43"/>
      <c r="X90" s="43"/>
      <c r="Y90" s="71"/>
      <c r="Z90" s="43"/>
      <c r="AA90" s="43"/>
      <c r="AB90" s="72"/>
      <c r="AC90" s="43"/>
      <c r="AD90" s="43"/>
      <c r="AE90" s="43"/>
      <c r="AF90" s="38"/>
      <c r="AG90" s="39"/>
      <c r="AH90" s="44"/>
      <c r="AI90" s="44"/>
      <c r="AJ90" s="44"/>
      <c r="AK90" s="44"/>
      <c r="AL90" s="44"/>
      <c r="AM90" s="44"/>
      <c r="AN90" s="45"/>
      <c r="AO90" s="45"/>
      <c r="AP90" s="45"/>
      <c r="AQ90" s="45"/>
      <c r="AR90" s="45"/>
      <c r="AS90" s="45"/>
      <c r="AT90" s="45"/>
      <c r="AU90" s="43"/>
      <c r="AV90" s="30"/>
      <c r="AW90" s="38"/>
      <c r="AX90" s="39" t="s">
        <v>364</v>
      </c>
      <c r="AY90" s="43"/>
      <c r="AZ90" s="45"/>
      <c r="BA90" s="949">
        <v>1450000000</v>
      </c>
      <c r="BB90" s="397">
        <v>0</v>
      </c>
      <c r="BC90" s="397">
        <v>0</v>
      </c>
      <c r="BD90" s="397"/>
      <c r="BE90" s="17">
        <f>AY90+AZ90+BA90</f>
        <v>1450000000</v>
      </c>
      <c r="BF90" s="59"/>
    </row>
    <row r="91" spans="1:58" s="7" customFormat="1" ht="18" hidden="1" customHeight="1">
      <c r="A91" s="38"/>
      <c r="B91" s="39"/>
      <c r="C91" s="35"/>
      <c r="D91" s="35"/>
      <c r="E91" s="340"/>
      <c r="F91" s="35"/>
      <c r="G91" s="22"/>
      <c r="H91" s="38"/>
      <c r="I91" s="39"/>
      <c r="J91" s="69"/>
      <c r="K91" s="69"/>
      <c r="L91" s="130"/>
      <c r="M91" s="130"/>
      <c r="N91" s="130"/>
      <c r="O91" s="69"/>
      <c r="P91" s="42"/>
      <c r="Q91" s="69"/>
      <c r="R91" s="12"/>
      <c r="S91" s="38"/>
      <c r="T91" s="39"/>
      <c r="U91" s="70"/>
      <c r="V91" s="43"/>
      <c r="W91" s="43"/>
      <c r="X91" s="43"/>
      <c r="Y91" s="71"/>
      <c r="Z91" s="43"/>
      <c r="AA91" s="43"/>
      <c r="AB91" s="72"/>
      <c r="AC91" s="43"/>
      <c r="AD91" s="43"/>
      <c r="AE91" s="43"/>
      <c r="AF91" s="38"/>
      <c r="AG91" s="39"/>
      <c r="AH91" s="44"/>
      <c r="AI91" s="44"/>
      <c r="AJ91" s="44"/>
      <c r="AK91" s="44"/>
      <c r="AL91" s="44"/>
      <c r="AM91" s="44"/>
      <c r="AN91" s="45"/>
      <c r="AO91" s="45"/>
      <c r="AP91" s="45"/>
      <c r="AQ91" s="45"/>
      <c r="AR91" s="45"/>
      <c r="AS91" s="45"/>
      <c r="AT91" s="45"/>
      <c r="AU91" s="43"/>
      <c r="AV91" s="30"/>
      <c r="AW91" s="38"/>
      <c r="AX91" s="39" t="s">
        <v>365</v>
      </c>
      <c r="AY91" s="43"/>
      <c r="AZ91" s="45"/>
      <c r="BA91" s="947">
        <v>1200000000</v>
      </c>
      <c r="BB91" s="397">
        <v>0</v>
      </c>
      <c r="BC91" s="397">
        <v>0</v>
      </c>
      <c r="BD91" s="397"/>
      <c r="BE91" s="17">
        <f>AY91+AZ91+BA91</f>
        <v>1200000000</v>
      </c>
      <c r="BF91" s="59"/>
    </row>
    <row r="92" spans="1:58" s="698" customFormat="1" ht="18" customHeight="1">
      <c r="A92" s="701">
        <v>18</v>
      </c>
      <c r="B92" s="699" t="s">
        <v>30</v>
      </c>
      <c r="C92" s="685">
        <v>260708000</v>
      </c>
      <c r="D92" s="685">
        <v>300000000</v>
      </c>
      <c r="E92" s="720">
        <v>1798556000</v>
      </c>
      <c r="F92" s="685">
        <v>212800000</v>
      </c>
      <c r="G92" s="687">
        <v>566800000</v>
      </c>
      <c r="H92" s="701">
        <v>18</v>
      </c>
      <c r="I92" s="699" t="s">
        <v>30</v>
      </c>
      <c r="J92" s="688">
        <v>590000000</v>
      </c>
      <c r="K92" s="688">
        <v>600000000</v>
      </c>
      <c r="L92" s="689"/>
      <c r="M92" s="689">
        <v>450000000</v>
      </c>
      <c r="N92" s="689"/>
      <c r="O92" s="688">
        <v>500000000</v>
      </c>
      <c r="P92" s="690"/>
      <c r="Q92" s="688">
        <v>400000000</v>
      </c>
      <c r="R92" s="685">
        <f>SUM(J92:Q92)</f>
        <v>2540000000</v>
      </c>
      <c r="S92" s="701">
        <v>18</v>
      </c>
      <c r="T92" s="699" t="s">
        <v>30</v>
      </c>
      <c r="U92" s="1348">
        <v>153950000</v>
      </c>
      <c r="V92" s="1347">
        <v>171647000</v>
      </c>
      <c r="W92" s="1349">
        <v>460595000</v>
      </c>
      <c r="X92" s="1349">
        <v>27649064000</v>
      </c>
      <c r="Y92" s="1379">
        <v>86680000</v>
      </c>
      <c r="Z92" s="692">
        <v>0</v>
      </c>
      <c r="AA92" s="1380">
        <v>69675000</v>
      </c>
      <c r="AB92" s="693">
        <v>0</v>
      </c>
      <c r="AC92" s="1383">
        <v>90390000</v>
      </c>
      <c r="AD92" s="1352">
        <v>150000000</v>
      </c>
      <c r="AE92" s="694">
        <f>U92+V92+W92+X92+Y92+Z92+AA92+AB92+AC92+AD92</f>
        <v>28832001000</v>
      </c>
      <c r="AF92" s="701">
        <v>18</v>
      </c>
      <c r="AG92" s="699" t="s">
        <v>30</v>
      </c>
      <c r="AH92" s="24">
        <v>375000000</v>
      </c>
      <c r="AI92" s="24">
        <v>3467476000</v>
      </c>
      <c r="AJ92" s="695">
        <v>350000000</v>
      </c>
      <c r="AK92" s="695"/>
      <c r="AL92" s="24">
        <v>476310000</v>
      </c>
      <c r="AM92" s="24">
        <v>450000000</v>
      </c>
      <c r="AN92" s="696"/>
      <c r="AO92" s="17">
        <v>453782000</v>
      </c>
      <c r="AP92" s="696"/>
      <c r="AQ92" s="17">
        <v>300000000</v>
      </c>
      <c r="AR92" s="696">
        <v>300000000</v>
      </c>
      <c r="AS92" s="17">
        <v>300000000</v>
      </c>
      <c r="AT92" s="696">
        <v>350000000</v>
      </c>
      <c r="AU92" s="692">
        <f>SUM(AH92:AT92)</f>
        <v>6822568000</v>
      </c>
      <c r="AV92" s="692">
        <f>C92+D92+E92+F92+G92+R92+AE92+AU92</f>
        <v>41333433000</v>
      </c>
      <c r="AW92" s="701">
        <v>18</v>
      </c>
      <c r="AX92" s="699" t="s">
        <v>30</v>
      </c>
      <c r="AY92" s="692"/>
      <c r="AZ92" s="696">
        <f>AZ93+AZ94+AZ95+AZ96+AZ97+AZ98+AZ99</f>
        <v>12600000000</v>
      </c>
      <c r="BA92" s="703">
        <f>SUM(BA93:BA99)</f>
        <v>1200000000</v>
      </c>
      <c r="BB92" s="703">
        <f>SUM(BB93:BB99)</f>
        <v>0</v>
      </c>
      <c r="BC92" s="703">
        <f>SUM(BC93:BC99)</f>
        <v>0</v>
      </c>
      <c r="BD92" s="703"/>
      <c r="BE92" s="696">
        <f>AZ92+BA92+BB92+BC92+BD92</f>
        <v>13800000000</v>
      </c>
      <c r="BF92" s="697">
        <f>AV92+BE92</f>
        <v>55133433000</v>
      </c>
    </row>
    <row r="93" spans="1:58" s="7" customFormat="1" ht="18" hidden="1" customHeight="1">
      <c r="A93" s="37"/>
      <c r="B93" s="18" t="s">
        <v>173</v>
      </c>
      <c r="C93" s="12"/>
      <c r="D93" s="12"/>
      <c r="E93" s="339"/>
      <c r="F93" s="12"/>
      <c r="G93" s="22"/>
      <c r="H93" s="37"/>
      <c r="I93" s="18" t="s">
        <v>173</v>
      </c>
      <c r="J93" s="8"/>
      <c r="K93" s="8"/>
      <c r="L93" s="129"/>
      <c r="M93" s="129"/>
      <c r="N93" s="129"/>
      <c r="O93" s="8"/>
      <c r="P93" s="6"/>
      <c r="Q93" s="8"/>
      <c r="R93" s="12"/>
      <c r="S93" s="37"/>
      <c r="T93" s="18" t="s">
        <v>173</v>
      </c>
      <c r="U93" s="64"/>
      <c r="V93" s="65"/>
      <c r="W93" s="30"/>
      <c r="X93" s="30"/>
      <c r="Y93" s="66"/>
      <c r="Z93" s="30"/>
      <c r="AA93" s="30"/>
      <c r="AB93" s="67"/>
      <c r="AC93" s="30"/>
      <c r="AD93" s="30"/>
      <c r="AE93" s="30">
        <f t="shared" ref="AE93:AE98" si="7">SUM(S93:AD93)</f>
        <v>0</v>
      </c>
      <c r="AF93" s="37"/>
      <c r="AG93" s="18" t="s">
        <v>173</v>
      </c>
      <c r="AH93" s="24"/>
      <c r="AI93" s="24"/>
      <c r="AJ93" s="24"/>
      <c r="AK93" s="24"/>
      <c r="AL93" s="24"/>
      <c r="AM93" s="24"/>
      <c r="AN93" s="17"/>
      <c r="AO93" s="17"/>
      <c r="AP93" s="17"/>
      <c r="AQ93" s="17"/>
      <c r="AR93" s="17"/>
      <c r="AS93" s="17"/>
      <c r="AT93" s="17"/>
      <c r="AU93" s="30"/>
      <c r="AV93" s="30"/>
      <c r="AW93" s="37"/>
      <c r="AX93" s="18" t="s">
        <v>173</v>
      </c>
      <c r="AY93" s="30"/>
      <c r="AZ93" s="946">
        <v>2200000000</v>
      </c>
      <c r="BA93" s="17"/>
      <c r="BB93" s="17"/>
      <c r="BC93" s="17"/>
      <c r="BD93" s="17"/>
      <c r="BE93" s="1007">
        <f t="shared" ref="BE93:BE99" si="8">AY93+AZ93+BA93</f>
        <v>2200000000</v>
      </c>
      <c r="BF93" s="59"/>
    </row>
    <row r="94" spans="1:58" s="7" customFormat="1" ht="18" hidden="1" customHeight="1">
      <c r="A94" s="37"/>
      <c r="B94" s="18" t="s">
        <v>122</v>
      </c>
      <c r="C94" s="12"/>
      <c r="D94" s="12"/>
      <c r="E94" s="339"/>
      <c r="F94" s="12"/>
      <c r="G94" s="22"/>
      <c r="H94" s="37"/>
      <c r="I94" s="18" t="s">
        <v>122</v>
      </c>
      <c r="J94" s="8"/>
      <c r="K94" s="8"/>
      <c r="L94" s="129"/>
      <c r="M94" s="129"/>
      <c r="N94" s="129"/>
      <c r="O94" s="8"/>
      <c r="P94" s="6"/>
      <c r="Q94" s="8"/>
      <c r="R94" s="12"/>
      <c r="S94" s="37"/>
      <c r="T94" s="18" t="s">
        <v>122</v>
      </c>
      <c r="U94" s="64"/>
      <c r="V94" s="65"/>
      <c r="W94" s="30"/>
      <c r="X94" s="30"/>
      <c r="Y94" s="66"/>
      <c r="Z94" s="30"/>
      <c r="AA94" s="30"/>
      <c r="AB94" s="67"/>
      <c r="AC94" s="30"/>
      <c r="AD94" s="30"/>
      <c r="AE94" s="30">
        <f t="shared" si="7"/>
        <v>0</v>
      </c>
      <c r="AF94" s="37"/>
      <c r="AG94" s="18" t="s">
        <v>122</v>
      </c>
      <c r="AH94" s="24"/>
      <c r="AI94" s="24"/>
      <c r="AJ94" s="24"/>
      <c r="AK94" s="24"/>
      <c r="AL94" s="24"/>
      <c r="AM94" s="24"/>
      <c r="AN94" s="17"/>
      <c r="AO94" s="17"/>
      <c r="AP94" s="17"/>
      <c r="AQ94" s="17"/>
      <c r="AR94" s="17"/>
      <c r="AS94" s="17"/>
      <c r="AT94" s="17"/>
      <c r="AU94" s="30"/>
      <c r="AV94" s="30"/>
      <c r="AW94" s="37"/>
      <c r="AX94" s="18" t="s">
        <v>122</v>
      </c>
      <c r="AY94" s="30"/>
      <c r="AZ94" s="946">
        <v>2200000000</v>
      </c>
      <c r="BA94" s="17"/>
      <c r="BB94" s="17"/>
      <c r="BC94" s="17"/>
      <c r="BD94" s="17"/>
      <c r="BE94" s="1007">
        <f t="shared" si="8"/>
        <v>2200000000</v>
      </c>
      <c r="BF94" s="59"/>
    </row>
    <row r="95" spans="1:58" s="7" customFormat="1" ht="18" hidden="1" customHeight="1">
      <c r="A95" s="37"/>
      <c r="B95" s="18" t="s">
        <v>123</v>
      </c>
      <c r="C95" s="12"/>
      <c r="D95" s="12"/>
      <c r="E95" s="339"/>
      <c r="F95" s="12"/>
      <c r="G95" s="22"/>
      <c r="H95" s="37"/>
      <c r="I95" s="18" t="s">
        <v>123</v>
      </c>
      <c r="J95" s="8"/>
      <c r="K95" s="8"/>
      <c r="L95" s="129"/>
      <c r="M95" s="129"/>
      <c r="N95" s="129"/>
      <c r="O95" s="8"/>
      <c r="P95" s="6"/>
      <c r="Q95" s="8"/>
      <c r="R95" s="12"/>
      <c r="S95" s="37"/>
      <c r="T95" s="18" t="s">
        <v>123</v>
      </c>
      <c r="U95" s="64"/>
      <c r="V95" s="65"/>
      <c r="W95" s="30"/>
      <c r="X95" s="30"/>
      <c r="Y95" s="66"/>
      <c r="Z95" s="30"/>
      <c r="AA95" s="30"/>
      <c r="AB95" s="67"/>
      <c r="AC95" s="30"/>
      <c r="AD95" s="30"/>
      <c r="AE95" s="30">
        <f t="shared" si="7"/>
        <v>0</v>
      </c>
      <c r="AF95" s="37"/>
      <c r="AG95" s="18" t="s">
        <v>123</v>
      </c>
      <c r="AH95" s="24"/>
      <c r="AI95" s="24"/>
      <c r="AJ95" s="24"/>
      <c r="AK95" s="24"/>
      <c r="AL95" s="24"/>
      <c r="AM95" s="24"/>
      <c r="AN95" s="17"/>
      <c r="AO95" s="17"/>
      <c r="AP95" s="17"/>
      <c r="AQ95" s="17"/>
      <c r="AR95" s="17"/>
      <c r="AS95" s="17"/>
      <c r="AT95" s="17"/>
      <c r="AU95" s="30"/>
      <c r="AV95" s="30"/>
      <c r="AW95" s="37"/>
      <c r="AX95" s="18" t="s">
        <v>685</v>
      </c>
      <c r="AY95" s="30"/>
      <c r="AZ95" s="946">
        <v>2200000000</v>
      </c>
      <c r="BA95" s="17"/>
      <c r="BB95" s="17"/>
      <c r="BC95" s="17"/>
      <c r="BD95" s="17"/>
      <c r="BE95" s="1007">
        <f t="shared" si="8"/>
        <v>2200000000</v>
      </c>
      <c r="BF95" s="59"/>
    </row>
    <row r="96" spans="1:58" s="7" customFormat="1" ht="18" hidden="1" customHeight="1">
      <c r="A96" s="37"/>
      <c r="B96" s="18" t="s">
        <v>124</v>
      </c>
      <c r="C96" s="12"/>
      <c r="D96" s="12"/>
      <c r="E96" s="339"/>
      <c r="F96" s="12"/>
      <c r="G96" s="22"/>
      <c r="H96" s="37"/>
      <c r="I96" s="18" t="s">
        <v>124</v>
      </c>
      <c r="J96" s="8"/>
      <c r="K96" s="8"/>
      <c r="L96" s="129"/>
      <c r="M96" s="129"/>
      <c r="N96" s="129"/>
      <c r="O96" s="8"/>
      <c r="P96" s="6"/>
      <c r="Q96" s="8"/>
      <c r="R96" s="12"/>
      <c r="S96" s="37"/>
      <c r="T96" s="18" t="s">
        <v>124</v>
      </c>
      <c r="U96" s="64"/>
      <c r="V96" s="65"/>
      <c r="W96" s="30"/>
      <c r="X96" s="30"/>
      <c r="Y96" s="66"/>
      <c r="Z96" s="30"/>
      <c r="AA96" s="30"/>
      <c r="AB96" s="67"/>
      <c r="AC96" s="30"/>
      <c r="AD96" s="30"/>
      <c r="AE96" s="30">
        <f t="shared" si="7"/>
        <v>0</v>
      </c>
      <c r="AF96" s="37"/>
      <c r="AG96" s="18" t="s">
        <v>124</v>
      </c>
      <c r="AH96" s="24"/>
      <c r="AI96" s="24"/>
      <c r="AJ96" s="24"/>
      <c r="AK96" s="24"/>
      <c r="AL96" s="24"/>
      <c r="AM96" s="24"/>
      <c r="AN96" s="17"/>
      <c r="AO96" s="17"/>
      <c r="AP96" s="17"/>
      <c r="AQ96" s="17"/>
      <c r="AR96" s="17"/>
      <c r="AS96" s="17"/>
      <c r="AT96" s="17"/>
      <c r="AU96" s="30"/>
      <c r="AV96" s="30"/>
      <c r="AW96" s="37"/>
      <c r="AX96" s="18" t="s">
        <v>124</v>
      </c>
      <c r="AY96" s="30"/>
      <c r="AZ96" s="946">
        <v>2000000000</v>
      </c>
      <c r="BA96" s="17"/>
      <c r="BB96" s="17"/>
      <c r="BC96" s="17"/>
      <c r="BD96" s="17"/>
      <c r="BE96" s="1007">
        <f t="shared" si="8"/>
        <v>2000000000</v>
      </c>
      <c r="BF96" s="59"/>
    </row>
    <row r="97" spans="1:58" s="7" customFormat="1" ht="18" hidden="1" customHeight="1">
      <c r="A97" s="37"/>
      <c r="B97" s="18" t="s">
        <v>125</v>
      </c>
      <c r="C97" s="12"/>
      <c r="D97" s="12"/>
      <c r="E97" s="339"/>
      <c r="F97" s="12"/>
      <c r="G97" s="22"/>
      <c r="H97" s="37"/>
      <c r="I97" s="18" t="s">
        <v>125</v>
      </c>
      <c r="J97" s="8"/>
      <c r="K97" s="8"/>
      <c r="L97" s="129"/>
      <c r="M97" s="129"/>
      <c r="N97" s="129"/>
      <c r="O97" s="8"/>
      <c r="P97" s="6"/>
      <c r="Q97" s="8"/>
      <c r="R97" s="12"/>
      <c r="S97" s="37"/>
      <c r="T97" s="18" t="s">
        <v>125</v>
      </c>
      <c r="U97" s="64"/>
      <c r="V97" s="65"/>
      <c r="W97" s="30"/>
      <c r="X97" s="30"/>
      <c r="Y97" s="66"/>
      <c r="Z97" s="30"/>
      <c r="AA97" s="30"/>
      <c r="AB97" s="67"/>
      <c r="AC97" s="30"/>
      <c r="AD97" s="30"/>
      <c r="AE97" s="30">
        <f t="shared" si="7"/>
        <v>0</v>
      </c>
      <c r="AF97" s="37"/>
      <c r="AG97" s="18" t="s">
        <v>125</v>
      </c>
      <c r="AH97" s="24"/>
      <c r="AI97" s="24"/>
      <c r="AJ97" s="24"/>
      <c r="AK97" s="24"/>
      <c r="AL97" s="24"/>
      <c r="AM97" s="24"/>
      <c r="AN97" s="17"/>
      <c r="AO97" s="17"/>
      <c r="AP97" s="17"/>
      <c r="AQ97" s="17"/>
      <c r="AR97" s="17"/>
      <c r="AS97" s="17"/>
      <c r="AT97" s="17"/>
      <c r="AU97" s="30"/>
      <c r="AV97" s="30"/>
      <c r="AW97" s="37"/>
      <c r="AX97" s="18" t="s">
        <v>125</v>
      </c>
      <c r="AY97" s="30"/>
      <c r="AZ97" s="946">
        <v>2000000000</v>
      </c>
      <c r="BA97" s="17"/>
      <c r="BB97" s="17"/>
      <c r="BC97" s="17"/>
      <c r="BD97" s="17"/>
      <c r="BE97" s="1007">
        <f t="shared" si="8"/>
        <v>2000000000</v>
      </c>
      <c r="BF97" s="59"/>
    </row>
    <row r="98" spans="1:58" s="7" customFormat="1" ht="18" hidden="1" customHeight="1">
      <c r="A98" s="38"/>
      <c r="B98" s="18" t="s">
        <v>126</v>
      </c>
      <c r="C98" s="12"/>
      <c r="D98" s="12"/>
      <c r="E98" s="339"/>
      <c r="F98" s="12"/>
      <c r="G98" s="22"/>
      <c r="H98" s="38"/>
      <c r="I98" s="18" t="s">
        <v>126</v>
      </c>
      <c r="J98" s="8"/>
      <c r="K98" s="8"/>
      <c r="L98" s="129"/>
      <c r="M98" s="129"/>
      <c r="N98" s="129"/>
      <c r="O98" s="8"/>
      <c r="P98" s="6"/>
      <c r="Q98" s="8"/>
      <c r="R98" s="12"/>
      <c r="S98" s="38"/>
      <c r="T98" s="18" t="s">
        <v>126</v>
      </c>
      <c r="U98" s="64"/>
      <c r="V98" s="65"/>
      <c r="W98" s="30"/>
      <c r="X98" s="30"/>
      <c r="Y98" s="66"/>
      <c r="Z98" s="30"/>
      <c r="AA98" s="30"/>
      <c r="AB98" s="67"/>
      <c r="AC98" s="30"/>
      <c r="AD98" s="30"/>
      <c r="AE98" s="30">
        <f t="shared" si="7"/>
        <v>0</v>
      </c>
      <c r="AF98" s="38"/>
      <c r="AG98" s="18" t="s">
        <v>126</v>
      </c>
      <c r="AH98" s="24"/>
      <c r="AI98" s="24"/>
      <c r="AJ98" s="24"/>
      <c r="AK98" s="24"/>
      <c r="AL98" s="24"/>
      <c r="AM98" s="24"/>
      <c r="AN98" s="17"/>
      <c r="AO98" s="17"/>
      <c r="AP98" s="17"/>
      <c r="AQ98" s="17"/>
      <c r="AR98" s="17"/>
      <c r="AS98" s="17"/>
      <c r="AT98" s="17"/>
      <c r="AU98" s="30"/>
      <c r="AV98" s="30"/>
      <c r="AW98" s="38"/>
      <c r="AX98" s="18" t="s">
        <v>126</v>
      </c>
      <c r="AY98" s="30"/>
      <c r="AZ98" s="946">
        <v>2000000000</v>
      </c>
      <c r="BA98" s="17"/>
      <c r="BB98" s="17"/>
      <c r="BC98" s="17"/>
      <c r="BD98" s="17"/>
      <c r="BE98" s="1007">
        <f t="shared" si="8"/>
        <v>2000000000</v>
      </c>
      <c r="BF98" s="59"/>
    </row>
    <row r="99" spans="1:58" s="7" customFormat="1" ht="18" hidden="1" customHeight="1">
      <c r="A99" s="38"/>
      <c r="B99" s="39"/>
      <c r="C99" s="35"/>
      <c r="D99" s="35"/>
      <c r="E99" s="340"/>
      <c r="F99" s="35"/>
      <c r="G99" s="22"/>
      <c r="H99" s="38"/>
      <c r="I99" s="39"/>
      <c r="J99" s="69"/>
      <c r="K99" s="69"/>
      <c r="L99" s="130"/>
      <c r="M99" s="130"/>
      <c r="N99" s="130"/>
      <c r="O99" s="69"/>
      <c r="P99" s="42"/>
      <c r="Q99" s="69"/>
      <c r="R99" s="12"/>
      <c r="S99" s="38"/>
      <c r="T99" s="39"/>
      <c r="U99" s="70"/>
      <c r="V99" s="43"/>
      <c r="W99" s="43"/>
      <c r="X99" s="43"/>
      <c r="Y99" s="71"/>
      <c r="Z99" s="43"/>
      <c r="AA99" s="43"/>
      <c r="AB99" s="72"/>
      <c r="AC99" s="43"/>
      <c r="AD99" s="43"/>
      <c r="AE99" s="43"/>
      <c r="AF99" s="38"/>
      <c r="AG99" s="39"/>
      <c r="AH99" s="44"/>
      <c r="AI99" s="44"/>
      <c r="AJ99" s="44"/>
      <c r="AK99" s="44"/>
      <c r="AL99" s="44"/>
      <c r="AM99" s="44"/>
      <c r="AN99" s="45"/>
      <c r="AO99" s="45"/>
      <c r="AP99" s="45"/>
      <c r="AQ99" s="45"/>
      <c r="AR99" s="45"/>
      <c r="AS99" s="45"/>
      <c r="AT99" s="45"/>
      <c r="AU99" s="43"/>
      <c r="AV99" s="30"/>
      <c r="AW99" s="38"/>
      <c r="AX99" s="39" t="s">
        <v>361</v>
      </c>
      <c r="AY99" s="43"/>
      <c r="AZ99" s="45"/>
      <c r="BA99" s="947">
        <v>1200000000</v>
      </c>
      <c r="BB99" s="397">
        <v>0</v>
      </c>
      <c r="BC99" s="397">
        <v>0</v>
      </c>
      <c r="BD99" s="397"/>
      <c r="BE99" s="1007">
        <f t="shared" si="8"/>
        <v>1200000000</v>
      </c>
      <c r="BF99" s="59"/>
    </row>
    <row r="100" spans="1:58" s="698" customFormat="1" ht="18" customHeight="1">
      <c r="A100" s="683">
        <v>19</v>
      </c>
      <c r="B100" s="699" t="s">
        <v>31</v>
      </c>
      <c r="C100" s="685">
        <v>268817000</v>
      </c>
      <c r="D100" s="685">
        <v>270000000</v>
      </c>
      <c r="E100" s="720">
        <v>1956319000</v>
      </c>
      <c r="F100" s="685">
        <v>205900000</v>
      </c>
      <c r="G100" s="687">
        <v>595150000</v>
      </c>
      <c r="H100" s="683">
        <v>19</v>
      </c>
      <c r="I100" s="699" t="s">
        <v>31</v>
      </c>
      <c r="J100" s="688">
        <v>520000000</v>
      </c>
      <c r="K100" s="688">
        <v>700000000</v>
      </c>
      <c r="L100" s="689"/>
      <c r="M100" s="689"/>
      <c r="N100" s="689"/>
      <c r="O100" s="688">
        <v>500000000</v>
      </c>
      <c r="P100" s="690">
        <v>1064751000</v>
      </c>
      <c r="Q100" s="688"/>
      <c r="R100" s="685">
        <f>SUM(J100:Q100)</f>
        <v>2784751000</v>
      </c>
      <c r="S100" s="683">
        <v>19</v>
      </c>
      <c r="T100" s="699" t="s">
        <v>31</v>
      </c>
      <c r="U100" s="1348">
        <v>153570000</v>
      </c>
      <c r="V100" s="1347">
        <v>186733000</v>
      </c>
      <c r="W100" s="1349">
        <v>352119000</v>
      </c>
      <c r="X100" s="1349">
        <v>24727849000</v>
      </c>
      <c r="Y100" s="1379">
        <v>79860000</v>
      </c>
      <c r="Z100" s="692">
        <v>0</v>
      </c>
      <c r="AA100" s="1380">
        <v>72079000</v>
      </c>
      <c r="AB100" s="693">
        <v>0</v>
      </c>
      <c r="AC100" s="1383">
        <v>56200000</v>
      </c>
      <c r="AD100" s="1352">
        <v>150000000</v>
      </c>
      <c r="AE100" s="694">
        <f>U100+V100+W100+X100+Y100+Z100+AA100+AB100+AC100+AD100</f>
        <v>25778410000</v>
      </c>
      <c r="AF100" s="683">
        <v>19</v>
      </c>
      <c r="AG100" s="699" t="s">
        <v>31</v>
      </c>
      <c r="AH100" s="695"/>
      <c r="AI100" s="24">
        <v>3019102000</v>
      </c>
      <c r="AJ100" s="695">
        <v>350000000</v>
      </c>
      <c r="AK100" s="695"/>
      <c r="AL100" s="695"/>
      <c r="AM100" s="24"/>
      <c r="AN100" s="696"/>
      <c r="AO100" s="17"/>
      <c r="AP100" s="696">
        <v>400000000</v>
      </c>
      <c r="AQ100" s="696">
        <v>400000000</v>
      </c>
      <c r="AR100" s="696"/>
      <c r="AS100" s="696"/>
      <c r="AT100" s="696">
        <v>350000000</v>
      </c>
      <c r="AU100" s="692">
        <f>SUM(AH100:AT100)</f>
        <v>4519102000</v>
      </c>
      <c r="AV100" s="692">
        <f>C100+D100+E100+F100+G100+R100+AE100+AU100</f>
        <v>36378449000</v>
      </c>
      <c r="AW100" s="683">
        <v>19</v>
      </c>
      <c r="AX100" s="699" t="s">
        <v>31</v>
      </c>
      <c r="AY100" s="692"/>
      <c r="AZ100" s="696">
        <v>0</v>
      </c>
      <c r="BA100" s="696">
        <v>0</v>
      </c>
      <c r="BB100" s="696">
        <v>0</v>
      </c>
      <c r="BC100" s="696">
        <v>0</v>
      </c>
      <c r="BD100" s="696"/>
      <c r="BE100" s="696">
        <f>AZ100+BA100+BB100+BC100+BD100</f>
        <v>0</v>
      </c>
      <c r="BF100" s="697">
        <f>AV100+BE100</f>
        <v>36378449000</v>
      </c>
    </row>
    <row r="101" spans="1:58" s="698" customFormat="1" ht="18" customHeight="1">
      <c r="A101" s="683">
        <v>20</v>
      </c>
      <c r="B101" s="699" t="s">
        <v>32</v>
      </c>
      <c r="C101" s="685">
        <v>325633000</v>
      </c>
      <c r="D101" s="685">
        <v>300000000</v>
      </c>
      <c r="E101" s="720">
        <v>1065014000</v>
      </c>
      <c r="F101" s="685">
        <v>201800000</v>
      </c>
      <c r="G101" s="687">
        <v>673600000</v>
      </c>
      <c r="H101" s="683">
        <v>20</v>
      </c>
      <c r="I101" s="699" t="s">
        <v>32</v>
      </c>
      <c r="J101" s="688">
        <v>658000000</v>
      </c>
      <c r="K101" s="688">
        <v>500000000</v>
      </c>
      <c r="L101" s="689"/>
      <c r="M101" s="689"/>
      <c r="N101" s="689"/>
      <c r="O101" s="931">
        <v>400000000</v>
      </c>
      <c r="P101" s="690"/>
      <c r="Q101" s="688"/>
      <c r="R101" s="685">
        <f>SUM(J101:Q101)</f>
        <v>1558000000</v>
      </c>
      <c r="S101" s="683">
        <v>20</v>
      </c>
      <c r="T101" s="699" t="s">
        <v>32</v>
      </c>
      <c r="U101" s="1348">
        <v>153690000</v>
      </c>
      <c r="V101" s="1347">
        <v>201975000</v>
      </c>
      <c r="W101" s="1349">
        <v>592746000</v>
      </c>
      <c r="X101" s="1349">
        <v>23973654000</v>
      </c>
      <c r="Y101" s="1379">
        <v>81180000</v>
      </c>
      <c r="Z101" s="692">
        <v>0</v>
      </c>
      <c r="AA101" s="1380">
        <v>70450000</v>
      </c>
      <c r="AB101" s="1382">
        <v>451170000</v>
      </c>
      <c r="AC101" s="1383">
        <v>98340000</v>
      </c>
      <c r="AD101" s="1352">
        <v>150000000</v>
      </c>
      <c r="AE101" s="694">
        <f>U101+V101+W101+X101+Y101+Z101+AA101+AB101+AC101+AD101</f>
        <v>25773205000</v>
      </c>
      <c r="AF101" s="683">
        <v>20</v>
      </c>
      <c r="AG101" s="699" t="s">
        <v>32</v>
      </c>
      <c r="AH101" s="695"/>
      <c r="AI101" s="24">
        <v>2917280000</v>
      </c>
      <c r="AJ101" s="695">
        <v>300000000</v>
      </c>
      <c r="AK101" s="695"/>
      <c r="AL101" s="695"/>
      <c r="AM101" s="24"/>
      <c r="AN101" s="696"/>
      <c r="AO101" s="17">
        <v>305290000</v>
      </c>
      <c r="AP101" s="696">
        <v>400000000</v>
      </c>
      <c r="AQ101" s="696">
        <v>400000000</v>
      </c>
      <c r="AR101" s="696">
        <v>300000000</v>
      </c>
      <c r="AS101" s="696"/>
      <c r="AT101" s="696"/>
      <c r="AU101" s="692">
        <f>SUM(AH101:AT101)</f>
        <v>4622570000</v>
      </c>
      <c r="AV101" s="692">
        <f>C101+D101+E101+F101+G101+R101+AE101+AU101</f>
        <v>34519822000</v>
      </c>
      <c r="AW101" s="683">
        <v>20</v>
      </c>
      <c r="AX101" s="699" t="s">
        <v>32</v>
      </c>
      <c r="AY101" s="692"/>
      <c r="AZ101" s="696">
        <f>AZ102</f>
        <v>0</v>
      </c>
      <c r="BA101" s="703">
        <f>BA102</f>
        <v>1400000000</v>
      </c>
      <c r="BB101" s="703">
        <f>BB102</f>
        <v>0</v>
      </c>
      <c r="BC101" s="703">
        <f>BC102</f>
        <v>0</v>
      </c>
      <c r="BD101" s="703"/>
      <c r="BE101" s="696">
        <f>AZ101+BA101+BB101+BC101+BD101</f>
        <v>1400000000</v>
      </c>
      <c r="BF101" s="697">
        <f>AV101+BE101</f>
        <v>35919822000</v>
      </c>
    </row>
    <row r="102" spans="1:58" s="7" customFormat="1" ht="18" hidden="1" customHeight="1">
      <c r="A102" s="38"/>
      <c r="B102" s="39"/>
      <c r="C102" s="35"/>
      <c r="D102" s="35"/>
      <c r="E102" s="40"/>
      <c r="F102" s="35"/>
      <c r="G102" s="22"/>
      <c r="H102" s="38"/>
      <c r="I102" s="39"/>
      <c r="J102" s="69"/>
      <c r="K102" s="69"/>
      <c r="L102" s="130"/>
      <c r="M102" s="130"/>
      <c r="N102" s="130"/>
      <c r="O102" s="69"/>
      <c r="P102" s="42"/>
      <c r="Q102" s="69"/>
      <c r="R102" s="12"/>
      <c r="S102" s="38"/>
      <c r="T102" s="39"/>
      <c r="U102" s="70"/>
      <c r="V102" s="43"/>
      <c r="W102" s="43"/>
      <c r="X102" s="43"/>
      <c r="Y102" s="71"/>
      <c r="Z102" s="43"/>
      <c r="AA102" s="43"/>
      <c r="AB102" s="72"/>
      <c r="AC102" s="43"/>
      <c r="AD102" s="43"/>
      <c r="AE102" s="43"/>
      <c r="AF102" s="38"/>
      <c r="AG102" s="39"/>
      <c r="AH102" s="44"/>
      <c r="AI102" s="44"/>
      <c r="AJ102" s="924"/>
      <c r="AK102" s="44"/>
      <c r="AL102" s="44"/>
      <c r="AM102" s="44"/>
      <c r="AN102" s="45"/>
      <c r="AO102" s="45"/>
      <c r="AP102" s="45"/>
      <c r="AQ102" s="45"/>
      <c r="AR102" s="45"/>
      <c r="AS102" s="45"/>
      <c r="AT102" s="45"/>
      <c r="AU102" s="43"/>
      <c r="AV102" s="30"/>
      <c r="AW102" s="38"/>
      <c r="AX102" s="39" t="s">
        <v>362</v>
      </c>
      <c r="AY102" s="43"/>
      <c r="AZ102" s="45"/>
      <c r="BA102" s="947">
        <v>1400000000</v>
      </c>
      <c r="BB102" s="397">
        <v>0</v>
      </c>
      <c r="BC102" s="397">
        <v>0</v>
      </c>
      <c r="BD102" s="397"/>
      <c r="BE102" s="17">
        <f>AY102+AZ102+BA102</f>
        <v>1400000000</v>
      </c>
      <c r="BF102" s="59"/>
    </row>
    <row r="103" spans="1:58" s="698" customFormat="1" ht="18" customHeight="1">
      <c r="A103" s="683">
        <v>21</v>
      </c>
      <c r="B103" s="699" t="s">
        <v>33</v>
      </c>
      <c r="C103" s="685">
        <v>230660000</v>
      </c>
      <c r="D103" s="685">
        <v>0</v>
      </c>
      <c r="E103" s="720">
        <v>1950948000</v>
      </c>
      <c r="F103" s="685">
        <v>0</v>
      </c>
      <c r="G103" s="687">
        <v>729175000</v>
      </c>
      <c r="H103" s="683">
        <v>21</v>
      </c>
      <c r="I103" s="699" t="s">
        <v>33</v>
      </c>
      <c r="J103" s="688">
        <v>595000000</v>
      </c>
      <c r="K103" s="688">
        <v>900000000</v>
      </c>
      <c r="L103" s="689"/>
      <c r="M103" s="689"/>
      <c r="N103" s="689"/>
      <c r="O103" s="688">
        <v>500000000</v>
      </c>
      <c r="P103" s="690">
        <v>1144161000</v>
      </c>
      <c r="Q103" s="688"/>
      <c r="R103" s="685">
        <f>SUM(J103:Q103)</f>
        <v>3139161000</v>
      </c>
      <c r="S103" s="683">
        <v>21</v>
      </c>
      <c r="T103" s="699" t="s">
        <v>33</v>
      </c>
      <c r="U103" s="1348">
        <v>152050000</v>
      </c>
      <c r="V103" s="1378">
        <v>211290000</v>
      </c>
      <c r="W103" s="1349">
        <v>507498000</v>
      </c>
      <c r="X103" s="1349">
        <v>25655259000</v>
      </c>
      <c r="Y103" s="1379">
        <v>78236000</v>
      </c>
      <c r="Z103" s="692">
        <v>0</v>
      </c>
      <c r="AA103" s="1380">
        <v>77930000</v>
      </c>
      <c r="AB103" s="1382">
        <v>580270000</v>
      </c>
      <c r="AC103" s="1383">
        <v>100230000</v>
      </c>
      <c r="AD103" s="1352">
        <v>150000000</v>
      </c>
      <c r="AE103" s="694">
        <f>U103+V103+W103+X103+Y103+Z103+AA103+AB103+AC103+AD103</f>
        <v>27512763000</v>
      </c>
      <c r="AF103" s="683">
        <v>21</v>
      </c>
      <c r="AG103" s="699" t="s">
        <v>33</v>
      </c>
      <c r="AH103" s="695"/>
      <c r="AI103" s="24">
        <v>2982730000</v>
      </c>
      <c r="AJ103" s="923">
        <v>300000000</v>
      </c>
      <c r="AK103" s="695"/>
      <c r="AL103" s="695"/>
      <c r="AM103" s="24">
        <v>450000000</v>
      </c>
      <c r="AN103" s="925">
        <v>350000000</v>
      </c>
      <c r="AO103" s="696"/>
      <c r="AP103" s="925">
        <v>400000000</v>
      </c>
      <c r="AQ103" s="925">
        <v>400000000</v>
      </c>
      <c r="AR103" s="925">
        <v>350000000</v>
      </c>
      <c r="AS103" s="17">
        <v>300000000</v>
      </c>
      <c r="AT103" s="925">
        <v>350000000</v>
      </c>
      <c r="AU103" s="692">
        <f>SUM(AH103:AT103)</f>
        <v>5882730000</v>
      </c>
      <c r="AV103" s="692">
        <f>C103+D103+E103+F103+G103+R103+AE103+AU103</f>
        <v>39445437000</v>
      </c>
      <c r="AW103" s="683">
        <v>21</v>
      </c>
      <c r="AX103" s="699" t="s">
        <v>33</v>
      </c>
      <c r="AY103" s="692"/>
      <c r="AZ103" s="696">
        <f>AZ104+AZ105</f>
        <v>4000000000</v>
      </c>
      <c r="BA103" s="696">
        <f>BA104+BA105</f>
        <v>0</v>
      </c>
      <c r="BB103" s="696">
        <f>BB104+BB105</f>
        <v>0</v>
      </c>
      <c r="BC103" s="696">
        <f>BC104+BC105</f>
        <v>0</v>
      </c>
      <c r="BD103" s="696"/>
      <c r="BE103" s="696">
        <f>AZ103+BA103+BB103+BC103+BD103</f>
        <v>4000000000</v>
      </c>
      <c r="BF103" s="697">
        <f>AV103+BE103</f>
        <v>43445437000</v>
      </c>
    </row>
    <row r="104" spans="1:58" s="7" customFormat="1" ht="18" hidden="1" customHeight="1">
      <c r="A104" s="38"/>
      <c r="B104" s="39"/>
      <c r="C104" s="35"/>
      <c r="D104" s="35"/>
      <c r="E104" s="340"/>
      <c r="F104" s="35"/>
      <c r="G104" s="22"/>
      <c r="H104" s="38"/>
      <c r="I104" s="39"/>
      <c r="J104" s="69"/>
      <c r="K104" s="69"/>
      <c r="L104" s="130"/>
      <c r="M104" s="130"/>
      <c r="N104" s="130"/>
      <c r="O104" s="69"/>
      <c r="P104" s="42"/>
      <c r="Q104" s="69"/>
      <c r="R104" s="12"/>
      <c r="S104" s="38"/>
      <c r="T104" s="39"/>
      <c r="U104" s="70"/>
      <c r="V104" s="43"/>
      <c r="W104" s="43"/>
      <c r="X104" s="43"/>
      <c r="Y104" s="71"/>
      <c r="Z104" s="43"/>
      <c r="AA104" s="43"/>
      <c r="AB104" s="72"/>
      <c r="AC104" s="43"/>
      <c r="AD104" s="43"/>
      <c r="AE104" s="43"/>
      <c r="AF104" s="38"/>
      <c r="AG104" s="39"/>
      <c r="AH104" s="44"/>
      <c r="AI104" s="44"/>
      <c r="AJ104" s="44"/>
      <c r="AK104" s="44"/>
      <c r="AL104" s="44"/>
      <c r="AM104" s="44"/>
      <c r="AN104" s="45"/>
      <c r="AO104" s="45"/>
      <c r="AP104" s="45"/>
      <c r="AQ104" s="45"/>
      <c r="AR104" s="45"/>
      <c r="AS104" s="45"/>
      <c r="AT104" s="45"/>
      <c r="AU104" s="43"/>
      <c r="AV104" s="30"/>
      <c r="AW104" s="38"/>
      <c r="AX104" s="39" t="s">
        <v>368</v>
      </c>
      <c r="AY104" s="43"/>
      <c r="AZ104" s="995">
        <v>2000000000</v>
      </c>
      <c r="BA104" s="45"/>
      <c r="BB104" s="45"/>
      <c r="BC104" s="45"/>
      <c r="BD104" s="45"/>
      <c r="BE104" s="17">
        <f>AY104+AZ104+BA104</f>
        <v>2000000000</v>
      </c>
      <c r="BF104" s="59"/>
    </row>
    <row r="105" spans="1:58" s="7" customFormat="1" ht="18" hidden="1" customHeight="1">
      <c r="A105" s="38"/>
      <c r="B105" s="39"/>
      <c r="C105" s="35"/>
      <c r="D105" s="35"/>
      <c r="E105" s="340"/>
      <c r="F105" s="35"/>
      <c r="G105" s="22"/>
      <c r="H105" s="38"/>
      <c r="I105" s="39"/>
      <c r="J105" s="69"/>
      <c r="K105" s="69"/>
      <c r="L105" s="130"/>
      <c r="M105" s="130"/>
      <c r="N105" s="130"/>
      <c r="O105" s="69"/>
      <c r="P105" s="42"/>
      <c r="Q105" s="69"/>
      <c r="R105" s="12"/>
      <c r="S105" s="38"/>
      <c r="T105" s="39"/>
      <c r="U105" s="70"/>
      <c r="V105" s="43"/>
      <c r="W105" s="43"/>
      <c r="X105" s="43"/>
      <c r="Y105" s="71"/>
      <c r="Z105" s="43"/>
      <c r="AA105" s="43"/>
      <c r="AB105" s="72"/>
      <c r="AC105" s="43"/>
      <c r="AD105" s="43"/>
      <c r="AE105" s="43"/>
      <c r="AF105" s="38"/>
      <c r="AG105" s="39"/>
      <c r="AH105" s="44"/>
      <c r="AI105" s="44"/>
      <c r="AJ105" s="44"/>
      <c r="AK105" s="44"/>
      <c r="AL105" s="44"/>
      <c r="AM105" s="44"/>
      <c r="AN105" s="45"/>
      <c r="AO105" s="45"/>
      <c r="AP105" s="45"/>
      <c r="AQ105" s="45"/>
      <c r="AR105" s="45"/>
      <c r="AS105" s="45"/>
      <c r="AT105" s="45"/>
      <c r="AU105" s="43"/>
      <c r="AV105" s="30"/>
      <c r="AW105" s="38"/>
      <c r="AX105" s="39" t="s">
        <v>369</v>
      </c>
      <c r="AY105" s="43"/>
      <c r="AZ105" s="995">
        <v>2000000000</v>
      </c>
      <c r="BA105" s="45"/>
      <c r="BB105" s="45"/>
      <c r="BC105" s="45"/>
      <c r="BD105" s="45"/>
      <c r="BE105" s="17">
        <f>AY105+AZ105+BA105</f>
        <v>2000000000</v>
      </c>
      <c r="BF105" s="59"/>
    </row>
    <row r="106" spans="1:58" s="698" customFormat="1" ht="18" customHeight="1">
      <c r="A106" s="701">
        <v>22</v>
      </c>
      <c r="B106" s="699" t="s">
        <v>34</v>
      </c>
      <c r="C106" s="685">
        <v>300549000</v>
      </c>
      <c r="D106" s="685">
        <v>300000000</v>
      </c>
      <c r="E106" s="720">
        <v>828771000</v>
      </c>
      <c r="F106" s="685">
        <v>233200000</v>
      </c>
      <c r="G106" s="687">
        <v>693900000</v>
      </c>
      <c r="H106" s="701">
        <v>22</v>
      </c>
      <c r="I106" s="699" t="s">
        <v>34</v>
      </c>
      <c r="J106" s="688">
        <v>0</v>
      </c>
      <c r="K106" s="688">
        <v>500000000</v>
      </c>
      <c r="L106" s="689"/>
      <c r="M106" s="689"/>
      <c r="N106" s="689"/>
      <c r="O106" s="688">
        <v>600000000</v>
      </c>
      <c r="P106" s="690">
        <v>1182728000</v>
      </c>
      <c r="Q106" s="688">
        <v>550000000</v>
      </c>
      <c r="R106" s="685">
        <f>SUM(J106:Q106)</f>
        <v>2832728000</v>
      </c>
      <c r="S106" s="701">
        <v>22</v>
      </c>
      <c r="T106" s="699" t="s">
        <v>34</v>
      </c>
      <c r="U106" s="1348">
        <v>149750000</v>
      </c>
      <c r="V106" s="1377">
        <v>181439000</v>
      </c>
      <c r="W106" s="1349">
        <v>461791000</v>
      </c>
      <c r="X106" s="1349">
        <v>24445115000</v>
      </c>
      <c r="Y106" s="1379">
        <v>84910000</v>
      </c>
      <c r="Z106" s="1348">
        <v>3056094000</v>
      </c>
      <c r="AA106" s="1380">
        <v>81200000</v>
      </c>
      <c r="AB106" s="1381">
        <v>669990000</v>
      </c>
      <c r="AC106" s="1383">
        <v>51200000</v>
      </c>
      <c r="AD106" s="1352">
        <v>150000000</v>
      </c>
      <c r="AE106" s="694">
        <f>U106+V106+W106+X106+Y106+Z106+AA106+AB106+AC106+AD106</f>
        <v>29331489000</v>
      </c>
      <c r="AF106" s="701">
        <v>22</v>
      </c>
      <c r="AG106" s="699" t="s">
        <v>34</v>
      </c>
      <c r="AH106" s="695"/>
      <c r="AI106" s="24">
        <v>4451098000</v>
      </c>
      <c r="AJ106" s="695"/>
      <c r="AK106" s="695">
        <v>400000000</v>
      </c>
      <c r="AL106" s="695"/>
      <c r="AM106" s="24">
        <v>500000000</v>
      </c>
      <c r="AN106" s="696">
        <v>350000000</v>
      </c>
      <c r="AO106" s="696"/>
      <c r="AP106" s="696"/>
      <c r="AQ106" s="696">
        <v>400000000</v>
      </c>
      <c r="AR106" s="696"/>
      <c r="AS106" s="17">
        <v>350000000</v>
      </c>
      <c r="AT106" s="696"/>
      <c r="AU106" s="692">
        <f>SUM(AH106:AT106)</f>
        <v>6451098000</v>
      </c>
      <c r="AV106" s="692">
        <f>C106+D106+E106+F106+G106+R106+AE106+AU106</f>
        <v>40971735000</v>
      </c>
      <c r="AW106" s="701">
        <v>22</v>
      </c>
      <c r="AX106" s="699" t="s">
        <v>34</v>
      </c>
      <c r="AY106" s="692">
        <f>SUM(AY108:AY110)</f>
        <v>18814619000</v>
      </c>
      <c r="AZ106" s="696">
        <f>AZ107+AZ108+AZ109+AZ110+AZ111</f>
        <v>3000000000</v>
      </c>
      <c r="BA106" s="696">
        <f>BA107+BA109+BA108+BA110+BA111+BA112</f>
        <v>4200000000</v>
      </c>
      <c r="BB106" s="696">
        <f>BB107+BB109+BB108+BB110+BB111</f>
        <v>0</v>
      </c>
      <c r="BC106" s="696">
        <f>BC107+BC109+BC108+BC110+BC111</f>
        <v>0</v>
      </c>
      <c r="BD106" s="696"/>
      <c r="BE106" s="696">
        <f>AZ106+BA106+BB106+BC106+BD106</f>
        <v>7200000000</v>
      </c>
      <c r="BF106" s="697">
        <f>AV106+BE106</f>
        <v>48171735000</v>
      </c>
    </row>
    <row r="107" spans="1:58" s="7" customFormat="1" ht="18" hidden="1" customHeight="1">
      <c r="A107" s="37"/>
      <c r="B107" s="18" t="s">
        <v>174</v>
      </c>
      <c r="C107" s="12"/>
      <c r="D107" s="12"/>
      <c r="E107" s="339"/>
      <c r="F107" s="12"/>
      <c r="G107" s="22"/>
      <c r="H107" s="37"/>
      <c r="I107" s="18" t="s">
        <v>174</v>
      </c>
      <c r="J107" s="8"/>
      <c r="K107" s="8"/>
      <c r="L107" s="129"/>
      <c r="M107" s="129"/>
      <c r="N107" s="129"/>
      <c r="O107" s="8"/>
      <c r="P107" s="6"/>
      <c r="Q107" s="8"/>
      <c r="R107" s="12"/>
      <c r="S107" s="37"/>
      <c r="T107" s="18" t="s">
        <v>174</v>
      </c>
      <c r="U107" s="64"/>
      <c r="V107" s="30"/>
      <c r="W107" s="30"/>
      <c r="X107" s="30"/>
      <c r="Y107" s="66"/>
      <c r="Z107" s="30"/>
      <c r="AA107" s="30"/>
      <c r="AB107" s="68"/>
      <c r="AC107" s="30"/>
      <c r="AD107" s="30"/>
      <c r="AE107" s="30"/>
      <c r="AF107" s="37"/>
      <c r="AG107" s="18" t="s">
        <v>174</v>
      </c>
      <c r="AH107" s="24"/>
      <c r="AI107" s="24"/>
      <c r="AJ107" s="24"/>
      <c r="AK107" s="24"/>
      <c r="AL107" s="24"/>
      <c r="AM107" s="24"/>
      <c r="AN107" s="17"/>
      <c r="AO107" s="17"/>
      <c r="AP107" s="17"/>
      <c r="AQ107" s="17"/>
      <c r="AR107" s="17"/>
      <c r="AS107" s="17"/>
      <c r="AT107" s="17"/>
      <c r="AU107" s="30"/>
      <c r="AV107" s="30"/>
      <c r="AW107" s="37"/>
      <c r="AX107" s="18" t="s">
        <v>174</v>
      </c>
      <c r="AY107" s="395"/>
      <c r="AZ107" s="994">
        <v>2000000000</v>
      </c>
      <c r="BA107" s="943">
        <v>1500000000</v>
      </c>
      <c r="BB107" s="396">
        <v>0</v>
      </c>
      <c r="BC107" s="396">
        <v>0</v>
      </c>
      <c r="BD107" s="396"/>
      <c r="BE107" s="17">
        <f>AY107+AZ107+BA107</f>
        <v>3500000000</v>
      </c>
      <c r="BF107" s="59"/>
    </row>
    <row r="108" spans="1:58" s="7" customFormat="1" ht="18" hidden="1" customHeight="1">
      <c r="A108" s="37"/>
      <c r="B108" s="18" t="s">
        <v>160</v>
      </c>
      <c r="C108" s="12"/>
      <c r="D108" s="12"/>
      <c r="E108" s="339"/>
      <c r="F108" s="12"/>
      <c r="G108" s="22"/>
      <c r="H108" s="37"/>
      <c r="I108" s="18" t="s">
        <v>160</v>
      </c>
      <c r="J108" s="8"/>
      <c r="K108" s="8"/>
      <c r="L108" s="129"/>
      <c r="M108" s="129"/>
      <c r="N108" s="129"/>
      <c r="O108" s="8"/>
      <c r="P108" s="6"/>
      <c r="Q108" s="8"/>
      <c r="R108" s="12"/>
      <c r="S108" s="37"/>
      <c r="T108" s="18" t="s">
        <v>160</v>
      </c>
      <c r="U108" s="64"/>
      <c r="V108" s="30"/>
      <c r="W108" s="30"/>
      <c r="X108" s="30"/>
      <c r="Y108" s="66"/>
      <c r="Z108" s="30"/>
      <c r="AA108" s="30"/>
      <c r="AB108" s="68"/>
      <c r="AC108" s="30"/>
      <c r="AD108" s="30"/>
      <c r="AE108" s="30"/>
      <c r="AF108" s="37"/>
      <c r="AG108" s="18" t="s">
        <v>160</v>
      </c>
      <c r="AH108" s="24"/>
      <c r="AI108" s="24"/>
      <c r="AJ108" s="24"/>
      <c r="AK108" s="24"/>
      <c r="AL108" s="24"/>
      <c r="AM108" s="24"/>
      <c r="AN108" s="17"/>
      <c r="AO108" s="17"/>
      <c r="AP108" s="17"/>
      <c r="AQ108" s="17"/>
      <c r="AR108" s="17"/>
      <c r="AS108" s="17"/>
      <c r="AT108" s="17"/>
      <c r="AU108" s="30"/>
      <c r="AV108" s="30"/>
      <c r="AW108" s="37"/>
      <c r="AX108" s="18" t="s">
        <v>160</v>
      </c>
      <c r="AY108" s="1354">
        <v>3848173000</v>
      </c>
      <c r="AZ108" s="396"/>
      <c r="BA108" s="943">
        <v>0</v>
      </c>
      <c r="BB108" s="396"/>
      <c r="BC108" s="396"/>
      <c r="BD108" s="396"/>
      <c r="BE108" s="17">
        <f>AY108+AZ108+BA108</f>
        <v>3848173000</v>
      </c>
      <c r="BF108" s="59"/>
    </row>
    <row r="109" spans="1:58" s="7" customFormat="1" ht="18" hidden="1" customHeight="1">
      <c r="A109" s="37"/>
      <c r="B109" s="18" t="s">
        <v>161</v>
      </c>
      <c r="C109" s="12"/>
      <c r="D109" s="12"/>
      <c r="E109" s="339"/>
      <c r="F109" s="12"/>
      <c r="G109" s="22"/>
      <c r="H109" s="37"/>
      <c r="I109" s="18" t="s">
        <v>161</v>
      </c>
      <c r="J109" s="8"/>
      <c r="K109" s="8"/>
      <c r="L109" s="129"/>
      <c r="M109" s="129"/>
      <c r="N109" s="129"/>
      <c r="O109" s="8"/>
      <c r="P109" s="6"/>
      <c r="Q109" s="8"/>
      <c r="R109" s="12"/>
      <c r="S109" s="37"/>
      <c r="T109" s="18" t="s">
        <v>161</v>
      </c>
      <c r="U109" s="64"/>
      <c r="V109" s="30"/>
      <c r="W109" s="30"/>
      <c r="X109" s="30"/>
      <c r="Y109" s="66"/>
      <c r="Z109" s="30"/>
      <c r="AA109" s="30"/>
      <c r="AB109" s="68"/>
      <c r="AC109" s="30"/>
      <c r="AD109" s="30"/>
      <c r="AE109" s="30"/>
      <c r="AF109" s="37"/>
      <c r="AG109" s="18" t="s">
        <v>161</v>
      </c>
      <c r="AH109" s="24"/>
      <c r="AI109" s="24"/>
      <c r="AJ109" s="24"/>
      <c r="AK109" s="24"/>
      <c r="AL109" s="24"/>
      <c r="AM109" s="24"/>
      <c r="AN109" s="17"/>
      <c r="AO109" s="17"/>
      <c r="AP109" s="17"/>
      <c r="AQ109" s="17"/>
      <c r="AR109" s="17"/>
      <c r="AS109" s="17"/>
      <c r="AT109" s="17"/>
      <c r="AU109" s="30"/>
      <c r="AV109" s="30"/>
      <c r="AW109" s="37"/>
      <c r="AX109" s="18" t="s">
        <v>161</v>
      </c>
      <c r="AY109" s="1354">
        <v>6195393000</v>
      </c>
      <c r="AZ109" s="994">
        <v>1000000000</v>
      </c>
      <c r="BA109" s="396"/>
      <c r="BB109" s="396"/>
      <c r="BC109" s="396"/>
      <c r="BD109" s="396"/>
      <c r="BE109" s="17">
        <f>AY109+AZ109+BA109</f>
        <v>7195393000</v>
      </c>
      <c r="BF109" s="59"/>
    </row>
    <row r="110" spans="1:58" s="7" customFormat="1" ht="18" hidden="1" customHeight="1">
      <c r="A110" s="38"/>
      <c r="B110" s="18" t="s">
        <v>127</v>
      </c>
      <c r="C110" s="12"/>
      <c r="D110" s="12"/>
      <c r="E110" s="339"/>
      <c r="F110" s="12"/>
      <c r="G110" s="22"/>
      <c r="H110" s="38"/>
      <c r="I110" s="18" t="s">
        <v>127</v>
      </c>
      <c r="J110" s="8"/>
      <c r="K110" s="8"/>
      <c r="L110" s="129"/>
      <c r="M110" s="129"/>
      <c r="N110" s="129"/>
      <c r="O110" s="8"/>
      <c r="P110" s="6"/>
      <c r="Q110" s="8"/>
      <c r="R110" s="12"/>
      <c r="S110" s="38"/>
      <c r="T110" s="18" t="s">
        <v>127</v>
      </c>
      <c r="U110" s="64"/>
      <c r="V110" s="30"/>
      <c r="W110" s="30"/>
      <c r="X110" s="30"/>
      <c r="Y110" s="66"/>
      <c r="Z110" s="30"/>
      <c r="AA110" s="30"/>
      <c r="AB110" s="68"/>
      <c r="AC110" s="30"/>
      <c r="AD110" s="30"/>
      <c r="AE110" s="30"/>
      <c r="AF110" s="38"/>
      <c r="AG110" s="18" t="s">
        <v>127</v>
      </c>
      <c r="AH110" s="24"/>
      <c r="AI110" s="24"/>
      <c r="AJ110" s="24"/>
      <c r="AK110" s="24"/>
      <c r="AL110" s="24"/>
      <c r="AM110" s="24"/>
      <c r="AN110" s="17"/>
      <c r="AO110" s="17"/>
      <c r="AP110" s="17"/>
      <c r="AQ110" s="17"/>
      <c r="AR110" s="17"/>
      <c r="AS110" s="17"/>
      <c r="AT110" s="17"/>
      <c r="AU110" s="30"/>
      <c r="AV110" s="30"/>
      <c r="AW110" s="38"/>
      <c r="AX110" s="18" t="s">
        <v>370</v>
      </c>
      <c r="AY110" s="1354">
        <v>8771053000</v>
      </c>
      <c r="AZ110" s="396">
        <v>0</v>
      </c>
      <c r="BA110" s="396"/>
      <c r="BB110" s="396"/>
      <c r="BC110" s="396"/>
      <c r="BD110" s="396"/>
      <c r="BE110" s="17">
        <f>AY110+AZ110+BA110</f>
        <v>8771053000</v>
      </c>
      <c r="BF110" s="59"/>
    </row>
    <row r="111" spans="1:58" s="7" customFormat="1" ht="18" hidden="1" customHeight="1">
      <c r="A111" s="38"/>
      <c r="B111" s="39"/>
      <c r="C111" s="35"/>
      <c r="D111" s="35"/>
      <c r="E111" s="340"/>
      <c r="F111" s="35"/>
      <c r="G111" s="22"/>
      <c r="H111" s="38"/>
      <c r="I111" s="39"/>
      <c r="J111" s="69"/>
      <c r="K111" s="69"/>
      <c r="L111" s="130"/>
      <c r="M111" s="130"/>
      <c r="N111" s="130"/>
      <c r="O111" s="69"/>
      <c r="P111" s="42"/>
      <c r="Q111" s="69"/>
      <c r="R111" s="12"/>
      <c r="S111" s="38"/>
      <c r="T111" s="39"/>
      <c r="U111" s="70"/>
      <c r="V111" s="43"/>
      <c r="W111" s="43"/>
      <c r="X111" s="43"/>
      <c r="Y111" s="71"/>
      <c r="Z111" s="43"/>
      <c r="AA111" s="43"/>
      <c r="AB111" s="72"/>
      <c r="AC111" s="43"/>
      <c r="AD111" s="43"/>
      <c r="AE111" s="43"/>
      <c r="AF111" s="38"/>
      <c r="AG111" s="39"/>
      <c r="AH111" s="44"/>
      <c r="AI111" s="44"/>
      <c r="AJ111" s="44"/>
      <c r="AK111" s="44"/>
      <c r="AL111" s="44"/>
      <c r="AM111" s="44"/>
      <c r="AN111" s="45"/>
      <c r="AO111" s="45"/>
      <c r="AP111" s="45"/>
      <c r="AQ111" s="45"/>
      <c r="AR111" s="45"/>
      <c r="AS111" s="45"/>
      <c r="AT111" s="45"/>
      <c r="AU111" s="43"/>
      <c r="AV111" s="30"/>
      <c r="AW111" s="38"/>
      <c r="AX111" s="39" t="s">
        <v>363</v>
      </c>
      <c r="AY111" s="1353"/>
      <c r="AZ111" s="397"/>
      <c r="BA111" s="949">
        <v>1200000000</v>
      </c>
      <c r="BB111" s="397">
        <v>0</v>
      </c>
      <c r="BC111" s="397">
        <v>0</v>
      </c>
      <c r="BD111" s="397"/>
      <c r="BE111" s="17">
        <f>AY111+AZ111+BA111</f>
        <v>1200000000</v>
      </c>
      <c r="BF111" s="59"/>
    </row>
    <row r="112" spans="1:58" s="7" customFormat="1" ht="18" hidden="1" customHeight="1">
      <c r="A112" s="37"/>
      <c r="B112" s="39"/>
      <c r="C112" s="35"/>
      <c r="D112" s="35"/>
      <c r="E112" s="340"/>
      <c r="F112" s="35"/>
      <c r="G112" s="22"/>
      <c r="H112" s="37"/>
      <c r="I112" s="39"/>
      <c r="J112" s="69"/>
      <c r="K112" s="69"/>
      <c r="L112" s="130"/>
      <c r="M112" s="130"/>
      <c r="N112" s="130"/>
      <c r="O112" s="69"/>
      <c r="P112" s="42"/>
      <c r="Q112" s="69"/>
      <c r="R112" s="12"/>
      <c r="S112" s="37"/>
      <c r="T112" s="39"/>
      <c r="U112" s="70"/>
      <c r="V112" s="43"/>
      <c r="W112" s="43"/>
      <c r="X112" s="43"/>
      <c r="Y112" s="71"/>
      <c r="Z112" s="43"/>
      <c r="AA112" s="43"/>
      <c r="AB112" s="72"/>
      <c r="AC112" s="43"/>
      <c r="AD112" s="43"/>
      <c r="AE112" s="43"/>
      <c r="AF112" s="37"/>
      <c r="AG112" s="39"/>
      <c r="AH112" s="44"/>
      <c r="AI112" s="44"/>
      <c r="AJ112" s="44"/>
      <c r="AK112" s="44"/>
      <c r="AL112" s="44"/>
      <c r="AM112" s="44"/>
      <c r="AN112" s="45"/>
      <c r="AO112" s="45"/>
      <c r="AP112" s="45"/>
      <c r="AQ112" s="45"/>
      <c r="AR112" s="45"/>
      <c r="AS112" s="45"/>
      <c r="AT112" s="45"/>
      <c r="AU112" s="43"/>
      <c r="AV112" s="30"/>
      <c r="AW112" s="37"/>
      <c r="AX112" s="39" t="s">
        <v>690</v>
      </c>
      <c r="AY112" s="1353"/>
      <c r="AZ112" s="397"/>
      <c r="BA112" s="949">
        <v>1500000000</v>
      </c>
      <c r="BB112" s="397"/>
      <c r="BC112" s="397"/>
      <c r="BD112" s="397"/>
      <c r="BE112" s="17"/>
      <c r="BF112" s="59"/>
    </row>
    <row r="113" spans="1:58" s="698" customFormat="1" ht="18" customHeight="1">
      <c r="A113" s="701">
        <v>23</v>
      </c>
      <c r="B113" s="699" t="s">
        <v>35</v>
      </c>
      <c r="C113" s="685">
        <v>202127000</v>
      </c>
      <c r="D113" s="685">
        <v>300000000</v>
      </c>
      <c r="E113" s="720">
        <v>594044000</v>
      </c>
      <c r="F113" s="685">
        <v>200000000</v>
      </c>
      <c r="G113" s="687">
        <v>505950000</v>
      </c>
      <c r="H113" s="701">
        <v>23</v>
      </c>
      <c r="I113" s="699" t="s">
        <v>35</v>
      </c>
      <c r="J113" s="688">
        <v>490000000</v>
      </c>
      <c r="K113" s="688">
        <v>400000000</v>
      </c>
      <c r="L113" s="689">
        <v>300000000</v>
      </c>
      <c r="M113" s="689">
        <v>400000000</v>
      </c>
      <c r="N113" s="689"/>
      <c r="O113" s="688">
        <v>500000000</v>
      </c>
      <c r="P113" s="690"/>
      <c r="Q113" s="688">
        <v>450000000</v>
      </c>
      <c r="R113" s="685">
        <f>SUM(J113:Q113)</f>
        <v>2540000000</v>
      </c>
      <c r="S113" s="701">
        <v>23</v>
      </c>
      <c r="T113" s="699" t="s">
        <v>35</v>
      </c>
      <c r="U113" s="1348">
        <v>150270000</v>
      </c>
      <c r="V113" s="1348">
        <v>229073000</v>
      </c>
      <c r="W113" s="1349">
        <v>461905000</v>
      </c>
      <c r="X113" s="1349">
        <v>11333395000</v>
      </c>
      <c r="Y113" s="1379">
        <v>75092000</v>
      </c>
      <c r="Z113" s="1348">
        <v>3076000000</v>
      </c>
      <c r="AA113" s="1380">
        <v>59075000</v>
      </c>
      <c r="AB113" s="702">
        <v>0</v>
      </c>
      <c r="AC113" s="1383">
        <v>51200000</v>
      </c>
      <c r="AD113" s="1352">
        <v>150000000</v>
      </c>
      <c r="AE113" s="694">
        <f>U113+V113+W113+X113+Y113+Z113+AA113+AB113+AC113+AD113</f>
        <v>15586010000</v>
      </c>
      <c r="AF113" s="701">
        <v>23</v>
      </c>
      <c r="AG113" s="699" t="s">
        <v>35</v>
      </c>
      <c r="AH113" s="695"/>
      <c r="AI113" s="24">
        <v>3357204000</v>
      </c>
      <c r="AJ113" s="695"/>
      <c r="AK113" s="923">
        <v>350000000</v>
      </c>
      <c r="AL113" s="695"/>
      <c r="AM113" s="24"/>
      <c r="AN113" s="696"/>
      <c r="AO113" s="17">
        <v>390988000</v>
      </c>
      <c r="AP113" s="925">
        <v>400000000</v>
      </c>
      <c r="AQ113" s="696"/>
      <c r="AR113" s="696"/>
      <c r="AS113" s="696"/>
      <c r="AT113" s="696"/>
      <c r="AU113" s="692">
        <f t="shared" ref="AU113:AU155" si="9">SUM(AH113:AT113)</f>
        <v>4498192000</v>
      </c>
      <c r="AV113" s="692">
        <f>C113+D113+E113+F113+G113+R113+AE113+AU113</f>
        <v>24426323000</v>
      </c>
      <c r="AW113" s="701">
        <v>23</v>
      </c>
      <c r="AX113" s="699" t="s">
        <v>35</v>
      </c>
      <c r="AY113" s="692">
        <f>SUM(AY114:AY117)</f>
        <v>18483618000</v>
      </c>
      <c r="AZ113" s="696">
        <v>0</v>
      </c>
      <c r="BA113" s="696">
        <f>SUM(BA114:BA117)</f>
        <v>1400000000</v>
      </c>
      <c r="BB113" s="696">
        <f>SUM(BB114:BB117)</f>
        <v>2000000000</v>
      </c>
      <c r="BC113" s="696">
        <f>SUM(BC114:BC117)</f>
        <v>0</v>
      </c>
      <c r="BD113" s="696"/>
      <c r="BE113" s="696">
        <f>AZ113+BA113+BB113+BC113+BD113</f>
        <v>3400000000</v>
      </c>
      <c r="BF113" s="697">
        <f>AV113+BE113</f>
        <v>27826323000</v>
      </c>
    </row>
    <row r="114" spans="1:58" s="7" customFormat="1" ht="18" hidden="1" customHeight="1">
      <c r="A114" s="37"/>
      <c r="B114" s="18" t="s">
        <v>165</v>
      </c>
      <c r="C114" s="12"/>
      <c r="D114" s="12"/>
      <c r="E114" s="339"/>
      <c r="F114" s="12"/>
      <c r="G114" s="22"/>
      <c r="H114" s="37"/>
      <c r="I114" s="18" t="s">
        <v>165</v>
      </c>
      <c r="J114" s="8"/>
      <c r="K114" s="8"/>
      <c r="L114" s="129"/>
      <c r="M114" s="129"/>
      <c r="N114" s="129"/>
      <c r="O114" s="8"/>
      <c r="P114" s="6"/>
      <c r="Q114" s="8"/>
      <c r="R114" s="12"/>
      <c r="S114" s="37"/>
      <c r="T114" s="18" t="s">
        <v>165</v>
      </c>
      <c r="U114" s="64"/>
      <c r="V114" s="30"/>
      <c r="W114" s="30"/>
      <c r="X114" s="30"/>
      <c r="Y114" s="66"/>
      <c r="Z114" s="30"/>
      <c r="AA114" s="30"/>
      <c r="AB114" s="68"/>
      <c r="AC114" s="30"/>
      <c r="AD114" s="30"/>
      <c r="AE114" s="30"/>
      <c r="AF114" s="37"/>
      <c r="AG114" s="18" t="s">
        <v>165</v>
      </c>
      <c r="AH114" s="24"/>
      <c r="AI114" s="24"/>
      <c r="AJ114" s="24"/>
      <c r="AK114" s="24"/>
      <c r="AL114" s="24"/>
      <c r="AM114" s="24"/>
      <c r="AN114" s="17"/>
      <c r="AO114" s="17"/>
      <c r="AP114" s="17"/>
      <c r="AQ114" s="17"/>
      <c r="AR114" s="17"/>
      <c r="AS114" s="17"/>
      <c r="AT114" s="17"/>
      <c r="AU114" s="30">
        <f t="shared" si="9"/>
        <v>0</v>
      </c>
      <c r="AV114" s="30"/>
      <c r="AW114" s="37"/>
      <c r="AX114" s="18" t="s">
        <v>165</v>
      </c>
      <c r="AY114" s="1356">
        <v>4358458000</v>
      </c>
      <c r="AZ114" s="17"/>
      <c r="BA114" s="17"/>
      <c r="BB114" s="914">
        <v>500000000</v>
      </c>
      <c r="BC114" s="396">
        <v>0</v>
      </c>
      <c r="BD114" s="396"/>
      <c r="BE114" s="17">
        <f>AY114+AZ114+BA114</f>
        <v>4358458000</v>
      </c>
      <c r="BF114" s="59"/>
    </row>
    <row r="115" spans="1:58" s="46" customFormat="1" ht="18" hidden="1" customHeight="1">
      <c r="A115" s="38"/>
      <c r="B115" s="18" t="s">
        <v>166</v>
      </c>
      <c r="C115" s="12"/>
      <c r="D115" s="12"/>
      <c r="E115" s="339"/>
      <c r="F115" s="12"/>
      <c r="G115" s="22"/>
      <c r="H115" s="38"/>
      <c r="I115" s="18" t="s">
        <v>166</v>
      </c>
      <c r="J115" s="8"/>
      <c r="K115" s="8"/>
      <c r="L115" s="129"/>
      <c r="M115" s="129"/>
      <c r="N115" s="129"/>
      <c r="O115" s="8"/>
      <c r="P115" s="6"/>
      <c r="Q115" s="8"/>
      <c r="R115" s="12"/>
      <c r="S115" s="38"/>
      <c r="T115" s="18" t="s">
        <v>166</v>
      </c>
      <c r="U115" s="64"/>
      <c r="V115" s="30"/>
      <c r="W115" s="30"/>
      <c r="X115" s="30"/>
      <c r="Y115" s="66"/>
      <c r="Z115" s="30"/>
      <c r="AA115" s="30"/>
      <c r="AB115" s="68"/>
      <c r="AC115" s="30"/>
      <c r="AD115" s="30"/>
      <c r="AE115" s="30"/>
      <c r="AF115" s="38"/>
      <c r="AG115" s="18" t="s">
        <v>166</v>
      </c>
      <c r="AH115" s="24"/>
      <c r="AI115" s="24"/>
      <c r="AJ115" s="24"/>
      <c r="AK115" s="24"/>
      <c r="AL115" s="24"/>
      <c r="AM115" s="24"/>
      <c r="AN115" s="17"/>
      <c r="AO115" s="17"/>
      <c r="AP115" s="17"/>
      <c r="AQ115" s="17"/>
      <c r="AR115" s="17"/>
      <c r="AS115" s="17"/>
      <c r="AT115" s="17"/>
      <c r="AU115" s="30">
        <f t="shared" si="9"/>
        <v>0</v>
      </c>
      <c r="AV115" s="30"/>
      <c r="AW115" s="37"/>
      <c r="AX115" s="18" t="s">
        <v>166</v>
      </c>
      <c r="AY115" s="1356">
        <v>7195226000</v>
      </c>
      <c r="AZ115" s="17"/>
      <c r="BA115" s="396">
        <v>1400000000</v>
      </c>
      <c r="BB115" s="396"/>
      <c r="BC115" s="396"/>
      <c r="BD115" s="396"/>
      <c r="BE115" s="17">
        <f>AY115+AZ115+BA115</f>
        <v>8595226000</v>
      </c>
      <c r="BF115" s="59"/>
    </row>
    <row r="116" spans="1:58" s="7" customFormat="1" ht="18" hidden="1" customHeight="1">
      <c r="A116" s="37"/>
      <c r="B116" s="39" t="s">
        <v>167</v>
      </c>
      <c r="C116" s="35"/>
      <c r="D116" s="35"/>
      <c r="E116" s="340"/>
      <c r="F116" s="35"/>
      <c r="G116" s="22"/>
      <c r="H116" s="37"/>
      <c r="I116" s="39" t="s">
        <v>167</v>
      </c>
      <c r="J116" s="69"/>
      <c r="K116" s="69"/>
      <c r="L116" s="130"/>
      <c r="M116" s="130"/>
      <c r="N116" s="130"/>
      <c r="O116" s="69"/>
      <c r="P116" s="42"/>
      <c r="Q116" s="69"/>
      <c r="R116" s="35"/>
      <c r="S116" s="37"/>
      <c r="T116" s="39" t="s">
        <v>167</v>
      </c>
      <c r="U116" s="70"/>
      <c r="V116" s="43"/>
      <c r="W116" s="43"/>
      <c r="X116" s="43"/>
      <c r="Y116" s="71"/>
      <c r="Z116" s="43"/>
      <c r="AA116" s="43"/>
      <c r="AB116" s="73"/>
      <c r="AC116" s="43"/>
      <c r="AD116" s="43"/>
      <c r="AE116" s="43"/>
      <c r="AF116" s="37"/>
      <c r="AG116" s="39" t="s">
        <v>167</v>
      </c>
      <c r="AH116" s="44"/>
      <c r="AI116" s="44"/>
      <c r="AJ116" s="44"/>
      <c r="AK116" s="44"/>
      <c r="AL116" s="44"/>
      <c r="AM116" s="44"/>
      <c r="AN116" s="45"/>
      <c r="AO116" s="45"/>
      <c r="AP116" s="45"/>
      <c r="AQ116" s="45"/>
      <c r="AR116" s="45"/>
      <c r="AS116" s="45"/>
      <c r="AT116" s="45"/>
      <c r="AU116" s="43">
        <f t="shared" si="9"/>
        <v>0</v>
      </c>
      <c r="AV116" s="30"/>
      <c r="AW116" s="37"/>
      <c r="AX116" s="39" t="s">
        <v>167</v>
      </c>
      <c r="AY116" s="1356">
        <v>3360556000</v>
      </c>
      <c r="AZ116" s="45"/>
      <c r="BA116" s="45"/>
      <c r="BB116" s="397"/>
      <c r="BC116" s="397"/>
      <c r="BD116" s="397"/>
      <c r="BE116" s="17">
        <f>AY116+AZ116+BA116</f>
        <v>3360556000</v>
      </c>
      <c r="BF116" s="59"/>
    </row>
    <row r="117" spans="1:58" s="7" customFormat="1" ht="18" hidden="1" customHeight="1">
      <c r="A117" s="38"/>
      <c r="B117" s="18" t="s">
        <v>168</v>
      </c>
      <c r="C117" s="12"/>
      <c r="D117" s="12"/>
      <c r="E117" s="339"/>
      <c r="F117" s="12"/>
      <c r="G117" s="22"/>
      <c r="H117" s="38"/>
      <c r="I117" s="18" t="s">
        <v>168</v>
      </c>
      <c r="J117" s="8"/>
      <c r="K117" s="8"/>
      <c r="L117" s="129"/>
      <c r="M117" s="129"/>
      <c r="N117" s="129"/>
      <c r="O117" s="8"/>
      <c r="P117" s="6"/>
      <c r="Q117" s="8"/>
      <c r="R117" s="12"/>
      <c r="S117" s="38"/>
      <c r="T117" s="18" t="s">
        <v>168</v>
      </c>
      <c r="U117" s="64"/>
      <c r="V117" s="30"/>
      <c r="W117" s="30"/>
      <c r="X117" s="30"/>
      <c r="Y117" s="66"/>
      <c r="Z117" s="30"/>
      <c r="AA117" s="30"/>
      <c r="AB117" s="68"/>
      <c r="AC117" s="30"/>
      <c r="AD117" s="30"/>
      <c r="AE117" s="30"/>
      <c r="AF117" s="38"/>
      <c r="AG117" s="18" t="s">
        <v>168</v>
      </c>
      <c r="AH117" s="24"/>
      <c r="AI117" s="24"/>
      <c r="AJ117" s="24"/>
      <c r="AK117" s="24"/>
      <c r="AL117" s="24"/>
      <c r="AM117" s="24"/>
      <c r="AN117" s="17"/>
      <c r="AO117" s="17"/>
      <c r="AP117" s="17"/>
      <c r="AQ117" s="17"/>
      <c r="AR117" s="17"/>
      <c r="AS117" s="17"/>
      <c r="AT117" s="17"/>
      <c r="AU117" s="30">
        <f t="shared" si="9"/>
        <v>0</v>
      </c>
      <c r="AV117" s="30"/>
      <c r="AW117" s="38"/>
      <c r="AX117" s="18" t="s">
        <v>168</v>
      </c>
      <c r="AY117" s="1356">
        <v>3569378000</v>
      </c>
      <c r="AZ117" s="17"/>
      <c r="BA117" s="17"/>
      <c r="BB117" s="914">
        <v>1500000000</v>
      </c>
      <c r="BC117" s="396">
        <v>0</v>
      </c>
      <c r="BD117" s="396"/>
      <c r="BE117" s="17">
        <f>AY117+AZ117+BA117</f>
        <v>3569378000</v>
      </c>
      <c r="BF117" s="59"/>
    </row>
    <row r="118" spans="1:58" s="732" customFormat="1" ht="18" customHeight="1">
      <c r="A118" s="717">
        <v>24</v>
      </c>
      <c r="B118" s="718" t="s">
        <v>36</v>
      </c>
      <c r="C118" s="719">
        <v>242646000</v>
      </c>
      <c r="D118" s="917">
        <v>300000000</v>
      </c>
      <c r="E118" s="720">
        <v>1353412000</v>
      </c>
      <c r="F118" s="719">
        <v>218600000</v>
      </c>
      <c r="G118" s="721">
        <v>563700000</v>
      </c>
      <c r="H118" s="717">
        <v>24</v>
      </c>
      <c r="I118" s="718" t="s">
        <v>36</v>
      </c>
      <c r="J118" s="722">
        <v>550000000</v>
      </c>
      <c r="K118" s="722">
        <v>700000000</v>
      </c>
      <c r="L118" s="723">
        <v>200000000</v>
      </c>
      <c r="M118" s="723"/>
      <c r="N118" s="723"/>
      <c r="O118" s="688">
        <v>600000000</v>
      </c>
      <c r="P118" s="724">
        <v>1047909000</v>
      </c>
      <c r="Q118" s="722">
        <v>600000000</v>
      </c>
      <c r="R118" s="719">
        <f>SUM(J118:Q118)</f>
        <v>3697909000</v>
      </c>
      <c r="S118" s="717">
        <v>24</v>
      </c>
      <c r="T118" s="718" t="s">
        <v>36</v>
      </c>
      <c r="U118" s="1348">
        <v>149590000</v>
      </c>
      <c r="V118" s="1348">
        <v>169451000</v>
      </c>
      <c r="W118" s="1349">
        <v>299612000</v>
      </c>
      <c r="X118" s="1349">
        <v>26904320000</v>
      </c>
      <c r="Y118" s="1379">
        <v>81450000</v>
      </c>
      <c r="Z118" s="726">
        <v>0</v>
      </c>
      <c r="AA118" s="1380">
        <v>72996000</v>
      </c>
      <c r="AB118" s="1381">
        <v>737740000</v>
      </c>
      <c r="AC118" s="1383">
        <v>51200000</v>
      </c>
      <c r="AD118" s="1352">
        <v>150000000</v>
      </c>
      <c r="AE118" s="728">
        <f>U118+V118+W118+X118+Y118+Z118+AA118+AB118+AC118+AD118</f>
        <v>28616359000</v>
      </c>
      <c r="AF118" s="717">
        <v>24</v>
      </c>
      <c r="AG118" s="718" t="s">
        <v>36</v>
      </c>
      <c r="AH118" s="729"/>
      <c r="AI118" s="24">
        <v>3427275000</v>
      </c>
      <c r="AJ118" s="729"/>
      <c r="AK118" s="923">
        <v>350000000</v>
      </c>
      <c r="AL118" s="729"/>
      <c r="AM118" s="24"/>
      <c r="AN118" s="730"/>
      <c r="AO118" s="17">
        <v>605316000</v>
      </c>
      <c r="AP118" s="925">
        <v>400000000</v>
      </c>
      <c r="AQ118" s="17">
        <v>300000000</v>
      </c>
      <c r="AR118" s="730"/>
      <c r="AS118" s="730"/>
      <c r="AT118" s="925">
        <v>350000000</v>
      </c>
      <c r="AU118" s="726">
        <f t="shared" si="9"/>
        <v>5432591000</v>
      </c>
      <c r="AV118" s="726">
        <f>C118+D118+E118+F118+G118+R118+AE118+AU118</f>
        <v>40425217000</v>
      </c>
      <c r="AW118" s="717">
        <v>24</v>
      </c>
      <c r="AX118" s="718" t="s">
        <v>36</v>
      </c>
      <c r="AY118" s="726"/>
      <c r="AZ118" s="730">
        <v>0</v>
      </c>
      <c r="BA118" s="730">
        <v>0</v>
      </c>
      <c r="BB118" s="696">
        <f>SUM(BB119)</f>
        <v>350000000</v>
      </c>
      <c r="BC118" s="696">
        <f>SUM(BC119)</f>
        <v>0</v>
      </c>
      <c r="BD118" s="696"/>
      <c r="BE118" s="696">
        <f>AZ118+BA118+BB118+BC118+BD118</f>
        <v>350000000</v>
      </c>
      <c r="BF118" s="731">
        <f>AV118+BE118</f>
        <v>40775217000</v>
      </c>
    </row>
    <row r="119" spans="1:58" s="732" customFormat="1" ht="18" hidden="1" customHeight="1">
      <c r="A119" s="733"/>
      <c r="B119" s="718" t="s">
        <v>162</v>
      </c>
      <c r="C119" s="719"/>
      <c r="D119" s="719"/>
      <c r="E119" s="720"/>
      <c r="F119" s="719"/>
      <c r="G119" s="721"/>
      <c r="H119" s="733"/>
      <c r="I119" s="718" t="s">
        <v>162</v>
      </c>
      <c r="J119" s="722"/>
      <c r="K119" s="722"/>
      <c r="L119" s="723"/>
      <c r="M119" s="723"/>
      <c r="N119" s="723"/>
      <c r="O119" s="688"/>
      <c r="P119" s="724"/>
      <c r="Q119" s="722"/>
      <c r="R119" s="719"/>
      <c r="S119" s="733"/>
      <c r="T119" s="718" t="s">
        <v>162</v>
      </c>
      <c r="U119" s="725"/>
      <c r="V119" s="726"/>
      <c r="W119" s="726"/>
      <c r="X119" s="726"/>
      <c r="Y119" s="727"/>
      <c r="Z119" s="726"/>
      <c r="AA119" s="726"/>
      <c r="AB119" s="734"/>
      <c r="AC119" s="726"/>
      <c r="AD119" s="726"/>
      <c r="AE119" s="726"/>
      <c r="AF119" s="733"/>
      <c r="AG119" s="718" t="s">
        <v>162</v>
      </c>
      <c r="AH119" s="729"/>
      <c r="AI119" s="729"/>
      <c r="AJ119" s="729"/>
      <c r="AK119" s="729"/>
      <c r="AL119" s="729"/>
      <c r="AM119" s="24"/>
      <c r="AN119" s="730"/>
      <c r="AO119" s="730"/>
      <c r="AP119" s="730"/>
      <c r="AQ119" s="730"/>
      <c r="AR119" s="730"/>
      <c r="AS119" s="730"/>
      <c r="AT119" s="730"/>
      <c r="AU119" s="726">
        <f>SUM(AH119:AT119)</f>
        <v>0</v>
      </c>
      <c r="AV119" s="726"/>
      <c r="AW119" s="733"/>
      <c r="AX119" s="718" t="s">
        <v>654</v>
      </c>
      <c r="AY119" s="735">
        <v>0</v>
      </c>
      <c r="AZ119" s="730"/>
      <c r="BA119" s="730"/>
      <c r="BB119" s="914">
        <v>350000000</v>
      </c>
      <c r="BC119" s="396">
        <v>0</v>
      </c>
      <c r="BD119" s="396"/>
      <c r="BE119" s="730">
        <f>AY119+AZ119+BA119</f>
        <v>0</v>
      </c>
      <c r="BF119" s="731"/>
    </row>
    <row r="120" spans="1:58" s="732" customFormat="1" ht="18" customHeight="1">
      <c r="A120" s="736">
        <v>25</v>
      </c>
      <c r="B120" s="718" t="s">
        <v>37</v>
      </c>
      <c r="C120" s="719">
        <v>201130000</v>
      </c>
      <c r="D120" s="917">
        <v>300000000</v>
      </c>
      <c r="E120" s="720">
        <v>606951000</v>
      </c>
      <c r="F120" s="719">
        <v>200000000</v>
      </c>
      <c r="G120" s="721">
        <v>420950000</v>
      </c>
      <c r="H120" s="736">
        <v>25</v>
      </c>
      <c r="I120" s="718" t="s">
        <v>37</v>
      </c>
      <c r="J120" s="722">
        <v>565000000</v>
      </c>
      <c r="K120" s="722">
        <v>450000000</v>
      </c>
      <c r="L120" s="723">
        <v>300000000</v>
      </c>
      <c r="M120" s="723"/>
      <c r="N120" s="723"/>
      <c r="O120" s="688">
        <v>500000000</v>
      </c>
      <c r="P120" s="724"/>
      <c r="Q120" s="722"/>
      <c r="R120" s="719">
        <f>SUM(J120:Q120)</f>
        <v>1815000000</v>
      </c>
      <c r="S120" s="736">
        <v>25</v>
      </c>
      <c r="T120" s="718" t="s">
        <v>37</v>
      </c>
      <c r="U120" s="1348">
        <v>150050000</v>
      </c>
      <c r="V120" s="1348">
        <v>173314000</v>
      </c>
      <c r="W120" s="1349">
        <v>276719000</v>
      </c>
      <c r="X120" s="1349">
        <v>10795442000</v>
      </c>
      <c r="Y120" s="1379">
        <v>71650000</v>
      </c>
      <c r="Z120" s="1348">
        <v>2767166000</v>
      </c>
      <c r="AA120" s="1380">
        <v>58200000</v>
      </c>
      <c r="AB120" s="734">
        <v>0</v>
      </c>
      <c r="AC120" s="1383">
        <v>51200000</v>
      </c>
      <c r="AD120" s="1352">
        <v>150000000</v>
      </c>
      <c r="AE120" s="728">
        <f>U120+V120+W120+X120+Y120+Z120+AA120+AB120+AC120+AD120</f>
        <v>14493741000</v>
      </c>
      <c r="AF120" s="736">
        <v>25</v>
      </c>
      <c r="AG120" s="718" t="s">
        <v>37</v>
      </c>
      <c r="AH120" s="24">
        <v>325000000</v>
      </c>
      <c r="AI120" s="24">
        <v>4057322000</v>
      </c>
      <c r="AJ120" s="923">
        <v>300000000</v>
      </c>
      <c r="AK120" s="729"/>
      <c r="AL120" s="24">
        <v>322492000</v>
      </c>
      <c r="AM120" s="24"/>
      <c r="AN120" s="730"/>
      <c r="AO120" s="730"/>
      <c r="AP120" s="730"/>
      <c r="AQ120" s="730"/>
      <c r="AR120" s="730"/>
      <c r="AS120" s="730"/>
      <c r="AT120" s="730"/>
      <c r="AU120" s="726">
        <f t="shared" si="9"/>
        <v>5004814000</v>
      </c>
      <c r="AV120" s="726">
        <f>C120+D120+E120+F120+G120+R120+AE120+AU120</f>
        <v>23042586000</v>
      </c>
      <c r="AW120" s="736">
        <v>25</v>
      </c>
      <c r="AX120" s="718" t="s">
        <v>37</v>
      </c>
      <c r="AY120" s="726">
        <f>SUM(AY121:AY123)</f>
        <v>17382406000</v>
      </c>
      <c r="AZ120" s="730">
        <v>0</v>
      </c>
      <c r="BA120" s="730">
        <f>SUM(BA121:BA123)</f>
        <v>1400000000</v>
      </c>
      <c r="BB120" s="696">
        <f>SUM(BB121:BB123)</f>
        <v>2030000000</v>
      </c>
      <c r="BC120" s="696">
        <f>SUM(BC121:BC123)</f>
        <v>0</v>
      </c>
      <c r="BD120" s="696"/>
      <c r="BE120" s="696">
        <f>AZ120+BA120+BB120+BC120+BD120</f>
        <v>3430000000</v>
      </c>
      <c r="BF120" s="731">
        <f>AV120+BE120</f>
        <v>26472586000</v>
      </c>
    </row>
    <row r="121" spans="1:58" s="732" customFormat="1" ht="18" hidden="1" customHeight="1">
      <c r="A121" s="733"/>
      <c r="B121" s="718" t="s">
        <v>162</v>
      </c>
      <c r="C121" s="719"/>
      <c r="D121" s="719"/>
      <c r="E121" s="720"/>
      <c r="F121" s="719"/>
      <c r="G121" s="721"/>
      <c r="H121" s="733"/>
      <c r="I121" s="718" t="s">
        <v>162</v>
      </c>
      <c r="J121" s="722"/>
      <c r="K121" s="722"/>
      <c r="L121" s="723"/>
      <c r="M121" s="723"/>
      <c r="N121" s="723"/>
      <c r="O121" s="722"/>
      <c r="P121" s="724"/>
      <c r="Q121" s="722"/>
      <c r="R121" s="719"/>
      <c r="S121" s="733"/>
      <c r="T121" s="718" t="s">
        <v>162</v>
      </c>
      <c r="U121" s="725"/>
      <c r="V121" s="726"/>
      <c r="W121" s="726"/>
      <c r="X121" s="726"/>
      <c r="Y121" s="727"/>
      <c r="Z121" s="726"/>
      <c r="AA121" s="726"/>
      <c r="AB121" s="734"/>
      <c r="AC121" s="726"/>
      <c r="AD121" s="726"/>
      <c r="AE121" s="726"/>
      <c r="AF121" s="733"/>
      <c r="AG121" s="718" t="s">
        <v>162</v>
      </c>
      <c r="AH121" s="729"/>
      <c r="AI121" s="729"/>
      <c r="AJ121" s="729"/>
      <c r="AK121" s="729"/>
      <c r="AL121" s="729"/>
      <c r="AM121" s="24"/>
      <c r="AN121" s="730"/>
      <c r="AO121" s="730"/>
      <c r="AP121" s="730"/>
      <c r="AQ121" s="730"/>
      <c r="AR121" s="730"/>
      <c r="AS121" s="730"/>
      <c r="AT121" s="730"/>
      <c r="AU121" s="726">
        <f t="shared" si="9"/>
        <v>0</v>
      </c>
      <c r="AV121" s="726"/>
      <c r="AW121" s="733"/>
      <c r="AX121" s="718" t="s">
        <v>162</v>
      </c>
      <c r="AY121" s="1354">
        <v>5546002000</v>
      </c>
      <c r="AZ121" s="730"/>
      <c r="BA121" s="1415">
        <v>1400000000</v>
      </c>
      <c r="BB121" s="914">
        <v>2030000000</v>
      </c>
      <c r="BC121" s="396">
        <v>0</v>
      </c>
      <c r="BD121" s="396"/>
      <c r="BE121" s="730">
        <f>AY121+AZ121+BA121</f>
        <v>6946002000</v>
      </c>
      <c r="BF121" s="731"/>
    </row>
    <row r="122" spans="1:58" s="732" customFormat="1" ht="18" hidden="1" customHeight="1">
      <c r="A122" s="733"/>
      <c r="B122" s="718" t="s">
        <v>163</v>
      </c>
      <c r="C122" s="719"/>
      <c r="D122" s="719"/>
      <c r="E122" s="720"/>
      <c r="F122" s="719"/>
      <c r="G122" s="721"/>
      <c r="H122" s="733"/>
      <c r="I122" s="718" t="s">
        <v>163</v>
      </c>
      <c r="J122" s="722"/>
      <c r="K122" s="722"/>
      <c r="L122" s="723"/>
      <c r="M122" s="723"/>
      <c r="N122" s="723"/>
      <c r="O122" s="722"/>
      <c r="P122" s="724"/>
      <c r="Q122" s="722"/>
      <c r="R122" s="719"/>
      <c r="S122" s="733"/>
      <c r="T122" s="718" t="s">
        <v>163</v>
      </c>
      <c r="U122" s="725"/>
      <c r="V122" s="726"/>
      <c r="W122" s="726"/>
      <c r="X122" s="726"/>
      <c r="Y122" s="727"/>
      <c r="Z122" s="726"/>
      <c r="AA122" s="726"/>
      <c r="AB122" s="734"/>
      <c r="AC122" s="726"/>
      <c r="AD122" s="726"/>
      <c r="AE122" s="726"/>
      <c r="AF122" s="733"/>
      <c r="AG122" s="718" t="s">
        <v>163</v>
      </c>
      <c r="AH122" s="729"/>
      <c r="AI122" s="729"/>
      <c r="AJ122" s="729"/>
      <c r="AK122" s="729"/>
      <c r="AL122" s="729"/>
      <c r="AM122" s="24"/>
      <c r="AN122" s="730"/>
      <c r="AO122" s="730"/>
      <c r="AP122" s="730"/>
      <c r="AQ122" s="730"/>
      <c r="AR122" s="730"/>
      <c r="AS122" s="730"/>
      <c r="AT122" s="730"/>
      <c r="AU122" s="726">
        <f t="shared" si="9"/>
        <v>0</v>
      </c>
      <c r="AV122" s="726"/>
      <c r="AW122" s="733"/>
      <c r="AX122" s="718" t="s">
        <v>163</v>
      </c>
      <c r="AY122" s="1354">
        <v>4097922000</v>
      </c>
      <c r="AZ122" s="730"/>
      <c r="BA122" s="730"/>
      <c r="BB122" s="730"/>
      <c r="BC122" s="17"/>
      <c r="BD122" s="17"/>
      <c r="BE122" s="730">
        <f>AY122+AZ122+BA122</f>
        <v>4097922000</v>
      </c>
      <c r="BF122" s="731"/>
    </row>
    <row r="123" spans="1:58" s="732" customFormat="1" ht="18" hidden="1" customHeight="1">
      <c r="A123" s="737"/>
      <c r="B123" s="718" t="s">
        <v>164</v>
      </c>
      <c r="C123" s="719"/>
      <c r="D123" s="719"/>
      <c r="E123" s="720"/>
      <c r="F123" s="719"/>
      <c r="G123" s="721"/>
      <c r="H123" s="737"/>
      <c r="I123" s="718" t="s">
        <v>164</v>
      </c>
      <c r="J123" s="722"/>
      <c r="K123" s="722"/>
      <c r="L123" s="723"/>
      <c r="M123" s="723"/>
      <c r="N123" s="723"/>
      <c r="O123" s="722"/>
      <c r="P123" s="724"/>
      <c r="Q123" s="722"/>
      <c r="R123" s="719"/>
      <c r="S123" s="737"/>
      <c r="T123" s="718" t="s">
        <v>164</v>
      </c>
      <c r="U123" s="725"/>
      <c r="V123" s="726"/>
      <c r="W123" s="726"/>
      <c r="X123" s="726"/>
      <c r="Y123" s="727"/>
      <c r="Z123" s="726"/>
      <c r="AA123" s="726"/>
      <c r="AB123" s="734"/>
      <c r="AC123" s="726"/>
      <c r="AD123" s="726"/>
      <c r="AE123" s="726"/>
      <c r="AF123" s="737"/>
      <c r="AG123" s="718" t="s">
        <v>164</v>
      </c>
      <c r="AH123" s="729"/>
      <c r="AI123" s="729"/>
      <c r="AJ123" s="729"/>
      <c r="AK123" s="729"/>
      <c r="AL123" s="729"/>
      <c r="AM123" s="24"/>
      <c r="AN123" s="730"/>
      <c r="AO123" s="730"/>
      <c r="AP123" s="730"/>
      <c r="AQ123" s="730"/>
      <c r="AR123" s="730"/>
      <c r="AS123" s="730"/>
      <c r="AT123" s="730"/>
      <c r="AU123" s="726">
        <f t="shared" si="9"/>
        <v>0</v>
      </c>
      <c r="AV123" s="726"/>
      <c r="AW123" s="737"/>
      <c r="AX123" s="718" t="s">
        <v>164</v>
      </c>
      <c r="AY123" s="1354">
        <v>7738482000</v>
      </c>
      <c r="AZ123" s="730"/>
      <c r="BA123" s="730"/>
      <c r="BB123" s="730"/>
      <c r="BC123" s="17"/>
      <c r="BD123" s="17"/>
      <c r="BE123" s="730">
        <f>AY123+AZ123+BA123</f>
        <v>7738482000</v>
      </c>
      <c r="BF123" s="731"/>
    </row>
    <row r="124" spans="1:58" s="698" customFormat="1" ht="16.5" customHeight="1">
      <c r="A124" s="683">
        <v>26</v>
      </c>
      <c r="B124" s="699" t="s">
        <v>38</v>
      </c>
      <c r="C124" s="685">
        <v>249795000</v>
      </c>
      <c r="D124" s="685">
        <v>300000000</v>
      </c>
      <c r="E124" s="720">
        <v>1036478000</v>
      </c>
      <c r="F124" s="685">
        <v>212000000</v>
      </c>
      <c r="G124" s="687">
        <v>575400000</v>
      </c>
      <c r="H124" s="683">
        <v>26</v>
      </c>
      <c r="I124" s="699" t="s">
        <v>38</v>
      </c>
      <c r="J124" s="688">
        <v>672000000</v>
      </c>
      <c r="K124" s="688">
        <v>450000000</v>
      </c>
      <c r="L124" s="689"/>
      <c r="M124" s="689"/>
      <c r="N124" s="689"/>
      <c r="O124" s="931">
        <v>600000000</v>
      </c>
      <c r="P124" s="690"/>
      <c r="Q124" s="688">
        <v>575000000</v>
      </c>
      <c r="R124" s="685">
        <f>SUM(J124:Q124)</f>
        <v>2297000000</v>
      </c>
      <c r="S124" s="683">
        <v>26</v>
      </c>
      <c r="T124" s="699" t="s">
        <v>38</v>
      </c>
      <c r="U124" s="1348">
        <v>151330000</v>
      </c>
      <c r="V124" s="1348">
        <v>188441000</v>
      </c>
      <c r="W124" s="1349">
        <v>338895000</v>
      </c>
      <c r="X124" s="1349">
        <v>29028189000</v>
      </c>
      <c r="Y124" s="1379">
        <v>77690000</v>
      </c>
      <c r="Z124" s="692">
        <v>0</v>
      </c>
      <c r="AA124" s="1380">
        <v>74685000</v>
      </c>
      <c r="AB124" s="702">
        <v>0</v>
      </c>
      <c r="AC124" s="1383">
        <v>51200000</v>
      </c>
      <c r="AD124" s="1352">
        <v>150000000</v>
      </c>
      <c r="AE124" s="694">
        <f>U124+V124+W124+X124+Y124+Z124+AA124+AB124+AC124+AD124</f>
        <v>30060430000</v>
      </c>
      <c r="AF124" s="683">
        <v>26</v>
      </c>
      <c r="AG124" s="699" t="s">
        <v>38</v>
      </c>
      <c r="AH124" s="24">
        <v>375000000</v>
      </c>
      <c r="AI124" s="24">
        <v>3479674000</v>
      </c>
      <c r="AJ124" s="695">
        <v>350000000</v>
      </c>
      <c r="AK124" s="695"/>
      <c r="AL124" s="24">
        <v>602110000</v>
      </c>
      <c r="AM124" s="24"/>
      <c r="AN124" s="696"/>
      <c r="AO124" s="17">
        <v>506790000</v>
      </c>
      <c r="AP124" s="696">
        <v>400000000</v>
      </c>
      <c r="AQ124" s="696">
        <v>400000000</v>
      </c>
      <c r="AR124" s="978"/>
      <c r="AS124" s="696"/>
      <c r="AT124" s="696"/>
      <c r="AU124" s="692">
        <f t="shared" si="9"/>
        <v>6113574000</v>
      </c>
      <c r="AV124" s="692">
        <f>C124+D124+E124+F124+G124+R124+AE124+AU124</f>
        <v>40844677000</v>
      </c>
      <c r="AW124" s="683">
        <v>26</v>
      </c>
      <c r="AX124" s="699" t="s">
        <v>38</v>
      </c>
      <c r="AY124" s="692"/>
      <c r="AZ124" s="696">
        <v>0</v>
      </c>
      <c r="BA124" s="696">
        <f>SUM(BA125:BA126)</f>
        <v>1400000000</v>
      </c>
      <c r="BB124" s="696">
        <f>SUM(BB125)</f>
        <v>300000000</v>
      </c>
      <c r="BC124" s="696">
        <f>SUM(BC125)</f>
        <v>0</v>
      </c>
      <c r="BD124" s="696"/>
      <c r="BE124" s="696">
        <f>AZ124+BA124+BB124+BC124+BD124</f>
        <v>1700000000</v>
      </c>
      <c r="BF124" s="697">
        <f>AV124+BE124</f>
        <v>42544677000</v>
      </c>
    </row>
    <row r="125" spans="1:58" s="7" customFormat="1" ht="18" hidden="1" customHeight="1">
      <c r="A125" s="38"/>
      <c r="B125" s="18" t="s">
        <v>121</v>
      </c>
      <c r="C125" s="12"/>
      <c r="D125" s="12"/>
      <c r="E125" s="339"/>
      <c r="F125" s="12"/>
      <c r="G125" s="22"/>
      <c r="H125" s="38"/>
      <c r="I125" s="18" t="s">
        <v>121</v>
      </c>
      <c r="J125" s="8"/>
      <c r="K125" s="8"/>
      <c r="L125" s="129"/>
      <c r="M125" s="129"/>
      <c r="N125" s="129"/>
      <c r="O125" s="8"/>
      <c r="P125" s="6"/>
      <c r="Q125" s="8"/>
      <c r="R125" s="12"/>
      <c r="S125" s="38"/>
      <c r="T125" s="18" t="s">
        <v>121</v>
      </c>
      <c r="U125" s="64"/>
      <c r="V125" s="65"/>
      <c r="W125" s="30"/>
      <c r="X125" s="30"/>
      <c r="Y125" s="66"/>
      <c r="Z125" s="30"/>
      <c r="AA125" s="30"/>
      <c r="AB125" s="68"/>
      <c r="AC125" s="30"/>
      <c r="AD125" s="30"/>
      <c r="AE125" s="30"/>
      <c r="AF125" s="38"/>
      <c r="AG125" s="18" t="s">
        <v>121</v>
      </c>
      <c r="AH125" s="923"/>
      <c r="AI125" s="24"/>
      <c r="AJ125" s="923"/>
      <c r="AK125" s="24"/>
      <c r="AL125" s="24"/>
      <c r="AM125" s="24"/>
      <c r="AN125" s="17"/>
      <c r="AO125" s="17"/>
      <c r="AP125" s="17"/>
      <c r="AQ125" s="925"/>
      <c r="AR125" s="17"/>
      <c r="AS125" s="17"/>
      <c r="AT125" s="17"/>
      <c r="AU125" s="30"/>
      <c r="AV125" s="30"/>
      <c r="AW125" s="38"/>
      <c r="AX125" s="18" t="s">
        <v>655</v>
      </c>
      <c r="AY125" s="30"/>
      <c r="AZ125" s="396">
        <v>0</v>
      </c>
      <c r="BA125" s="17"/>
      <c r="BB125" s="914">
        <v>300000000</v>
      </c>
      <c r="BC125" s="396">
        <v>0</v>
      </c>
      <c r="BD125" s="396"/>
      <c r="BE125" s="17">
        <f>AY125+AZ125+BA125</f>
        <v>0</v>
      </c>
      <c r="BF125" s="59"/>
    </row>
    <row r="126" spans="1:58" s="7" customFormat="1" ht="18" hidden="1" customHeight="1">
      <c r="A126" s="38"/>
      <c r="B126" s="18"/>
      <c r="C126" s="12"/>
      <c r="D126" s="12"/>
      <c r="E126" s="339"/>
      <c r="F126" s="12"/>
      <c r="G126" s="22"/>
      <c r="H126" s="38"/>
      <c r="I126" s="18"/>
      <c r="J126" s="8"/>
      <c r="K126" s="8"/>
      <c r="L126" s="129"/>
      <c r="M126" s="129"/>
      <c r="N126" s="129"/>
      <c r="O126" s="8"/>
      <c r="P126" s="6"/>
      <c r="Q126" s="8"/>
      <c r="R126" s="12"/>
      <c r="S126" s="38"/>
      <c r="T126" s="18"/>
      <c r="U126" s="64"/>
      <c r="V126" s="65"/>
      <c r="W126" s="30"/>
      <c r="X126" s="30"/>
      <c r="Y126" s="66"/>
      <c r="Z126" s="30"/>
      <c r="AA126" s="30"/>
      <c r="AB126" s="68"/>
      <c r="AC126" s="30"/>
      <c r="AD126" s="30"/>
      <c r="AE126" s="30"/>
      <c r="AF126" s="38"/>
      <c r="AG126" s="18"/>
      <c r="AH126" s="923"/>
      <c r="AI126" s="24"/>
      <c r="AJ126" s="923"/>
      <c r="AK126" s="24"/>
      <c r="AL126" s="24"/>
      <c r="AM126" s="24"/>
      <c r="AN126" s="17"/>
      <c r="AO126" s="17"/>
      <c r="AP126" s="17"/>
      <c r="AQ126" s="925"/>
      <c r="AR126" s="17"/>
      <c r="AS126" s="17"/>
      <c r="AT126" s="17"/>
      <c r="AU126" s="30"/>
      <c r="AV126" s="30"/>
      <c r="AW126" s="38"/>
      <c r="AX126" s="18" t="s">
        <v>968</v>
      </c>
      <c r="AY126" s="30"/>
      <c r="AZ126" s="396"/>
      <c r="BA126" s="396">
        <v>1400000000</v>
      </c>
      <c r="BB126" s="914"/>
      <c r="BC126" s="396"/>
      <c r="BD126" s="396"/>
      <c r="BE126" s="17"/>
      <c r="BF126" s="59"/>
    </row>
    <row r="127" spans="1:58" s="698" customFormat="1" ht="18" customHeight="1">
      <c r="A127" s="683">
        <v>27</v>
      </c>
      <c r="B127" s="699" t="s">
        <v>39</v>
      </c>
      <c r="C127" s="685">
        <v>433686000</v>
      </c>
      <c r="D127" s="685">
        <v>380000000</v>
      </c>
      <c r="E127" s="720">
        <v>1703848000</v>
      </c>
      <c r="F127" s="685">
        <v>259100000</v>
      </c>
      <c r="G127" s="687">
        <v>1160100000</v>
      </c>
      <c r="H127" s="683">
        <v>27</v>
      </c>
      <c r="I127" s="699" t="s">
        <v>39</v>
      </c>
      <c r="J127" s="688">
        <v>715000000</v>
      </c>
      <c r="K127" s="688">
        <v>700000000</v>
      </c>
      <c r="L127" s="689">
        <v>500000000</v>
      </c>
      <c r="M127" s="689"/>
      <c r="N127" s="932">
        <v>500000000</v>
      </c>
      <c r="O127" s="931">
        <v>600000000</v>
      </c>
      <c r="P127" s="690"/>
      <c r="Q127" s="688">
        <v>550000000</v>
      </c>
      <c r="R127" s="685">
        <f>SUM(J127:Q127)</f>
        <v>3565000000</v>
      </c>
      <c r="S127" s="683">
        <v>27</v>
      </c>
      <c r="T127" s="699" t="s">
        <v>39</v>
      </c>
      <c r="U127" s="1348">
        <v>151990000</v>
      </c>
      <c r="V127" s="1348">
        <v>226413000</v>
      </c>
      <c r="W127" s="1349">
        <v>365050000</v>
      </c>
      <c r="X127" s="1349">
        <v>44666271000</v>
      </c>
      <c r="Y127" s="1379">
        <v>106945000</v>
      </c>
      <c r="Z127" s="692">
        <v>0</v>
      </c>
      <c r="AA127" s="1380">
        <v>94630000</v>
      </c>
      <c r="AB127" s="1381">
        <v>709370000</v>
      </c>
      <c r="AC127" s="1383">
        <v>102880000</v>
      </c>
      <c r="AD127" s="1352">
        <v>150000000</v>
      </c>
      <c r="AE127" s="694">
        <f>U127+V127+W127+X127+Y127+Z127+AA127+AB127+AC127+AD127</f>
        <v>46573549000</v>
      </c>
      <c r="AF127" s="683">
        <v>27</v>
      </c>
      <c r="AG127" s="699" t="s">
        <v>39</v>
      </c>
      <c r="AH127" s="24">
        <v>450000000</v>
      </c>
      <c r="AI127" s="24">
        <v>4270492000</v>
      </c>
      <c r="AJ127" s="695">
        <v>350000000</v>
      </c>
      <c r="AK127" s="695"/>
      <c r="AL127" s="695"/>
      <c r="AM127" s="24"/>
      <c r="AN127" s="696"/>
      <c r="AO127" s="17">
        <v>499115000</v>
      </c>
      <c r="AP127" s="696"/>
      <c r="AQ127" s="17">
        <v>300000000</v>
      </c>
      <c r="AR127" s="696">
        <v>350000000</v>
      </c>
      <c r="AS127" s="696"/>
      <c r="AT127" s="696"/>
      <c r="AU127" s="692">
        <f t="shared" si="9"/>
        <v>6219607000</v>
      </c>
      <c r="AV127" s="692">
        <f>C127+D127+E127+F127+G127+R127+AE127+AU127</f>
        <v>60294890000</v>
      </c>
      <c r="AW127" s="683">
        <v>27</v>
      </c>
      <c r="AX127" s="699" t="s">
        <v>39</v>
      </c>
      <c r="AY127" s="692"/>
      <c r="AZ127" s="696">
        <v>0</v>
      </c>
      <c r="BA127" s="696">
        <f>SUM(BA128:BA136)</f>
        <v>8400000000</v>
      </c>
      <c r="BB127" s="696">
        <f>SUM(BB128:BB131)</f>
        <v>4400000000</v>
      </c>
      <c r="BC127" s="696">
        <f>SUM(BC128:BC132)</f>
        <v>850000000</v>
      </c>
      <c r="BD127" s="696"/>
      <c r="BE127" s="696">
        <f>AZ127+BA127+BB127+BC127+BD127</f>
        <v>13650000000</v>
      </c>
      <c r="BF127" s="697">
        <f>AV127+BE127</f>
        <v>73944890000</v>
      </c>
    </row>
    <row r="128" spans="1:58" s="7" customFormat="1" ht="18" hidden="1" customHeight="1">
      <c r="A128" s="38"/>
      <c r="B128" s="18" t="s">
        <v>121</v>
      </c>
      <c r="C128" s="12"/>
      <c r="D128" s="12"/>
      <c r="E128" s="339"/>
      <c r="F128" s="12"/>
      <c r="G128" s="22"/>
      <c r="H128" s="38"/>
      <c r="I128" s="18" t="s">
        <v>121</v>
      </c>
      <c r="J128" s="8"/>
      <c r="K128" s="8"/>
      <c r="L128" s="129"/>
      <c r="M128" s="129"/>
      <c r="N128" s="129"/>
      <c r="O128" s="8"/>
      <c r="P128" s="6"/>
      <c r="Q128" s="8"/>
      <c r="R128" s="12"/>
      <c r="S128" s="38"/>
      <c r="T128" s="18" t="s">
        <v>121</v>
      </c>
      <c r="U128" s="64"/>
      <c r="V128" s="65"/>
      <c r="W128" s="30"/>
      <c r="X128" s="30"/>
      <c r="Y128" s="66"/>
      <c r="Z128" s="30"/>
      <c r="AA128" s="30"/>
      <c r="AB128" s="68"/>
      <c r="AC128" s="30"/>
      <c r="AD128" s="30"/>
      <c r="AE128" s="30"/>
      <c r="AF128" s="38"/>
      <c r="AG128" s="18" t="s">
        <v>121</v>
      </c>
      <c r="AH128" s="24"/>
      <c r="AI128" s="24"/>
      <c r="AJ128" s="24"/>
      <c r="AK128" s="24"/>
      <c r="AL128" s="24"/>
      <c r="AM128" s="24"/>
      <c r="AN128" s="17"/>
      <c r="AO128" s="17"/>
      <c r="AP128" s="17"/>
      <c r="AQ128" s="17"/>
      <c r="AR128" s="17"/>
      <c r="AS128" s="17"/>
      <c r="AT128" s="17"/>
      <c r="AU128" s="30"/>
      <c r="AV128" s="30"/>
      <c r="AW128" s="38"/>
      <c r="AX128" s="18" t="s">
        <v>650</v>
      </c>
      <c r="AY128" s="30"/>
      <c r="AZ128" s="396">
        <v>0</v>
      </c>
      <c r="BA128" s="396"/>
      <c r="BB128" s="911">
        <v>1500000000</v>
      </c>
      <c r="BC128" s="396">
        <v>0</v>
      </c>
      <c r="BD128" s="396"/>
      <c r="BE128" s="17">
        <f>AY128+AZ128+BA128</f>
        <v>0</v>
      </c>
      <c r="BF128" s="59"/>
    </row>
    <row r="129" spans="1:58" s="7" customFormat="1" ht="18" hidden="1" customHeight="1">
      <c r="A129" s="37"/>
      <c r="B129" s="18" t="s">
        <v>172</v>
      </c>
      <c r="C129" s="12"/>
      <c r="D129" s="12"/>
      <c r="E129" s="339"/>
      <c r="F129" s="12"/>
      <c r="G129" s="22"/>
      <c r="H129" s="37"/>
      <c r="I129" s="18" t="s">
        <v>172</v>
      </c>
      <c r="J129" s="8"/>
      <c r="K129" s="8"/>
      <c r="L129" s="129"/>
      <c r="M129" s="129"/>
      <c r="N129" s="129"/>
      <c r="O129" s="8"/>
      <c r="P129" s="6"/>
      <c r="Q129" s="8"/>
      <c r="R129" s="12"/>
      <c r="S129" s="37"/>
      <c r="T129" s="18" t="s">
        <v>172</v>
      </c>
      <c r="U129" s="64"/>
      <c r="V129" s="65"/>
      <c r="W129" s="30"/>
      <c r="X129" s="30"/>
      <c r="Y129" s="66"/>
      <c r="Z129" s="30"/>
      <c r="AA129" s="30"/>
      <c r="AB129" s="68"/>
      <c r="AC129" s="30"/>
      <c r="AD129" s="30"/>
      <c r="AE129" s="30"/>
      <c r="AF129" s="37"/>
      <c r="AG129" s="18" t="s">
        <v>172</v>
      </c>
      <c r="AH129" s="24"/>
      <c r="AI129" s="24"/>
      <c r="AJ129" s="24"/>
      <c r="AK129" s="24"/>
      <c r="AL129" s="24"/>
      <c r="AM129" s="24"/>
      <c r="AN129" s="17"/>
      <c r="AO129" s="17"/>
      <c r="AP129" s="17"/>
      <c r="AQ129" s="17"/>
      <c r="AR129" s="17"/>
      <c r="AS129" s="17"/>
      <c r="AT129" s="17"/>
      <c r="AU129" s="30"/>
      <c r="AV129" s="30"/>
      <c r="AW129" s="37"/>
      <c r="AX129" s="18" t="s">
        <v>651</v>
      </c>
      <c r="AY129" s="30"/>
      <c r="AZ129" s="396">
        <v>0</v>
      </c>
      <c r="BA129" s="396"/>
      <c r="BB129" s="914">
        <v>900000000</v>
      </c>
      <c r="BC129" s="396">
        <v>0</v>
      </c>
      <c r="BD129" s="396"/>
      <c r="BE129" s="17">
        <f>AY129+AZ129+BA129</f>
        <v>0</v>
      </c>
      <c r="BF129" s="59"/>
    </row>
    <row r="130" spans="1:58" s="7" customFormat="1" ht="18" hidden="1" customHeight="1">
      <c r="A130" s="37"/>
      <c r="B130" s="18" t="s">
        <v>120</v>
      </c>
      <c r="C130" s="12"/>
      <c r="D130" s="12"/>
      <c r="E130" s="339"/>
      <c r="F130" s="12"/>
      <c r="G130" s="22"/>
      <c r="H130" s="37"/>
      <c r="I130" s="18" t="s">
        <v>120</v>
      </c>
      <c r="J130" s="8"/>
      <c r="K130" s="8"/>
      <c r="L130" s="129"/>
      <c r="M130" s="129"/>
      <c r="N130" s="129"/>
      <c r="O130" s="8"/>
      <c r="P130" s="6"/>
      <c r="Q130" s="8"/>
      <c r="R130" s="12"/>
      <c r="S130" s="37"/>
      <c r="T130" s="18" t="s">
        <v>120</v>
      </c>
      <c r="U130" s="64"/>
      <c r="V130" s="65"/>
      <c r="W130" s="30"/>
      <c r="X130" s="30"/>
      <c r="Y130" s="66"/>
      <c r="Z130" s="30"/>
      <c r="AA130" s="30"/>
      <c r="AB130" s="68"/>
      <c r="AC130" s="30"/>
      <c r="AD130" s="30"/>
      <c r="AE130" s="30"/>
      <c r="AF130" s="37"/>
      <c r="AG130" s="18" t="s">
        <v>120</v>
      </c>
      <c r="AH130" s="24"/>
      <c r="AI130" s="24"/>
      <c r="AJ130" s="24"/>
      <c r="AK130" s="24"/>
      <c r="AL130" s="24"/>
      <c r="AM130" s="24"/>
      <c r="AN130" s="17"/>
      <c r="AO130" s="17"/>
      <c r="AP130" s="17"/>
      <c r="AQ130" s="17"/>
      <c r="AR130" s="17"/>
      <c r="AS130" s="17"/>
      <c r="AT130" s="17"/>
      <c r="AU130" s="30"/>
      <c r="AV130" s="30"/>
      <c r="AW130" s="37"/>
      <c r="AX130" s="18" t="s">
        <v>652</v>
      </c>
      <c r="AY130" s="30"/>
      <c r="AZ130" s="396">
        <v>0</v>
      </c>
      <c r="BA130" s="396">
        <v>1400000000</v>
      </c>
      <c r="BB130" s="914">
        <v>1000000000</v>
      </c>
      <c r="BC130" s="396">
        <v>0</v>
      </c>
      <c r="BD130" s="396"/>
      <c r="BE130" s="17">
        <f>AY130+AZ130+BA130</f>
        <v>1400000000</v>
      </c>
      <c r="BF130" s="59"/>
    </row>
    <row r="131" spans="1:58" s="7" customFormat="1" ht="18" hidden="1" customHeight="1">
      <c r="A131" s="38"/>
      <c r="B131" s="18" t="s">
        <v>121</v>
      </c>
      <c r="C131" s="12"/>
      <c r="D131" s="12"/>
      <c r="E131" s="339"/>
      <c r="F131" s="12"/>
      <c r="G131" s="22"/>
      <c r="H131" s="38"/>
      <c r="I131" s="18" t="s">
        <v>121</v>
      </c>
      <c r="J131" s="8"/>
      <c r="K131" s="8"/>
      <c r="L131" s="129"/>
      <c r="M131" s="129"/>
      <c r="N131" s="129"/>
      <c r="O131" s="8"/>
      <c r="P131" s="6"/>
      <c r="Q131" s="8"/>
      <c r="R131" s="12"/>
      <c r="S131" s="38"/>
      <c r="T131" s="18" t="s">
        <v>121</v>
      </c>
      <c r="U131" s="64"/>
      <c r="V131" s="65"/>
      <c r="W131" s="30"/>
      <c r="X131" s="30"/>
      <c r="Y131" s="66"/>
      <c r="Z131" s="30"/>
      <c r="AA131" s="30"/>
      <c r="AB131" s="68"/>
      <c r="AC131" s="30"/>
      <c r="AD131" s="30"/>
      <c r="AE131" s="30"/>
      <c r="AF131" s="38"/>
      <c r="AG131" s="18" t="s">
        <v>121</v>
      </c>
      <c r="AH131" s="24"/>
      <c r="AI131" s="24"/>
      <c r="AJ131" s="24"/>
      <c r="AK131" s="24"/>
      <c r="AL131" s="24"/>
      <c r="AM131" s="24"/>
      <c r="AN131" s="17"/>
      <c r="AO131" s="17"/>
      <c r="AP131" s="17"/>
      <c r="AQ131" s="17"/>
      <c r="AR131" s="17"/>
      <c r="AS131" s="17"/>
      <c r="AT131" s="17"/>
      <c r="AU131" s="30"/>
      <c r="AV131" s="30"/>
      <c r="AW131" s="38"/>
      <c r="AX131" s="18" t="s">
        <v>653</v>
      </c>
      <c r="AY131" s="30"/>
      <c r="AZ131" s="396">
        <v>0</v>
      </c>
      <c r="BA131" s="396"/>
      <c r="BB131" s="914">
        <v>1000000000</v>
      </c>
      <c r="BC131" s="396">
        <v>0</v>
      </c>
      <c r="BD131" s="396"/>
      <c r="BE131" s="17">
        <f>AY131+AZ131+BA131</f>
        <v>0</v>
      </c>
      <c r="BF131" s="59"/>
    </row>
    <row r="132" spans="1:58" s="7" customFormat="1" ht="18" hidden="1" customHeight="1">
      <c r="A132" s="37"/>
      <c r="B132" s="18"/>
      <c r="C132" s="12"/>
      <c r="D132" s="12"/>
      <c r="E132" s="339"/>
      <c r="F132" s="12"/>
      <c r="G132" s="22"/>
      <c r="H132" s="37"/>
      <c r="I132" s="18"/>
      <c r="J132" s="8"/>
      <c r="K132" s="8"/>
      <c r="L132" s="129"/>
      <c r="M132" s="129"/>
      <c r="N132" s="129"/>
      <c r="O132" s="8"/>
      <c r="P132" s="6"/>
      <c r="Q132" s="8"/>
      <c r="R132" s="12"/>
      <c r="S132" s="37"/>
      <c r="T132" s="18"/>
      <c r="U132" s="64"/>
      <c r="V132" s="65"/>
      <c r="W132" s="30"/>
      <c r="X132" s="30"/>
      <c r="Y132" s="66"/>
      <c r="Z132" s="30"/>
      <c r="AA132" s="30"/>
      <c r="AB132" s="68"/>
      <c r="AC132" s="30"/>
      <c r="AD132" s="30"/>
      <c r="AE132" s="30"/>
      <c r="AF132" s="37"/>
      <c r="AG132" s="18"/>
      <c r="AH132" s="24"/>
      <c r="AI132" s="24"/>
      <c r="AJ132" s="24"/>
      <c r="AK132" s="24"/>
      <c r="AL132" s="24"/>
      <c r="AM132" s="24"/>
      <c r="AN132" s="17"/>
      <c r="AO132" s="17"/>
      <c r="AP132" s="17"/>
      <c r="AQ132" s="17"/>
      <c r="AR132" s="17"/>
      <c r="AS132" s="17"/>
      <c r="AT132" s="17"/>
      <c r="AU132" s="30"/>
      <c r="AV132" s="30"/>
      <c r="AW132" s="37"/>
      <c r="AX132" s="18" t="s">
        <v>676</v>
      </c>
      <c r="AY132" s="30"/>
      <c r="AZ132" s="396"/>
      <c r="BA132" s="396">
        <v>1400000000</v>
      </c>
      <c r="BB132" s="914"/>
      <c r="BC132" s="396">
        <v>850000000</v>
      </c>
      <c r="BD132" s="396"/>
      <c r="BE132" s="17"/>
      <c r="BF132" s="59"/>
    </row>
    <row r="133" spans="1:58" s="7" customFormat="1" ht="18" hidden="1" customHeight="1">
      <c r="A133" s="37"/>
      <c r="B133" s="18"/>
      <c r="C133" s="12"/>
      <c r="D133" s="12"/>
      <c r="E133" s="339"/>
      <c r="F133" s="12"/>
      <c r="G133" s="22"/>
      <c r="H133" s="37"/>
      <c r="I133" s="18"/>
      <c r="J133" s="8"/>
      <c r="K133" s="8"/>
      <c r="L133" s="129"/>
      <c r="M133" s="129"/>
      <c r="N133" s="129"/>
      <c r="O133" s="8"/>
      <c r="P133" s="6"/>
      <c r="Q133" s="8"/>
      <c r="R133" s="12"/>
      <c r="S133" s="37"/>
      <c r="T133" s="18"/>
      <c r="U133" s="64"/>
      <c r="V133" s="65"/>
      <c r="W133" s="30"/>
      <c r="X133" s="30"/>
      <c r="Y133" s="66"/>
      <c r="Z133" s="30"/>
      <c r="AA133" s="30"/>
      <c r="AB133" s="68"/>
      <c r="AC133" s="30"/>
      <c r="AD133" s="30"/>
      <c r="AE133" s="30"/>
      <c r="AF133" s="37"/>
      <c r="AG133" s="18"/>
      <c r="AH133" s="24"/>
      <c r="AI133" s="24"/>
      <c r="AJ133" s="24"/>
      <c r="AK133" s="24"/>
      <c r="AL133" s="24"/>
      <c r="AM133" s="24"/>
      <c r="AN133" s="17"/>
      <c r="AO133" s="17"/>
      <c r="AP133" s="17"/>
      <c r="AQ133" s="17"/>
      <c r="AR133" s="17"/>
      <c r="AS133" s="17"/>
      <c r="AT133" s="17"/>
      <c r="AU133" s="30"/>
      <c r="AV133" s="30"/>
      <c r="AW133" s="37"/>
      <c r="AX133" s="18" t="s">
        <v>969</v>
      </c>
      <c r="AY133" s="30"/>
      <c r="AZ133" s="396"/>
      <c r="BA133" s="396">
        <v>1400000000</v>
      </c>
      <c r="BB133" s="914"/>
      <c r="BC133" s="396"/>
      <c r="BD133" s="396"/>
      <c r="BE133" s="17"/>
      <c r="BF133" s="59"/>
    </row>
    <row r="134" spans="1:58" s="7" customFormat="1" ht="18" hidden="1" customHeight="1">
      <c r="A134" s="37"/>
      <c r="B134" s="18"/>
      <c r="C134" s="12"/>
      <c r="D134" s="12"/>
      <c r="E134" s="339"/>
      <c r="F134" s="12"/>
      <c r="G134" s="22"/>
      <c r="H134" s="37"/>
      <c r="I134" s="18"/>
      <c r="J134" s="8"/>
      <c r="K134" s="8"/>
      <c r="L134" s="129"/>
      <c r="M134" s="129"/>
      <c r="N134" s="129"/>
      <c r="O134" s="8"/>
      <c r="P134" s="6"/>
      <c r="Q134" s="8"/>
      <c r="R134" s="12"/>
      <c r="S134" s="37"/>
      <c r="T134" s="18"/>
      <c r="U134" s="64"/>
      <c r="V134" s="65"/>
      <c r="W134" s="30"/>
      <c r="X134" s="30"/>
      <c r="Y134" s="66"/>
      <c r="Z134" s="30"/>
      <c r="AA134" s="30"/>
      <c r="AB134" s="68"/>
      <c r="AC134" s="30"/>
      <c r="AD134" s="30"/>
      <c r="AE134" s="30"/>
      <c r="AF134" s="37"/>
      <c r="AG134" s="18"/>
      <c r="AH134" s="24"/>
      <c r="AI134" s="24"/>
      <c r="AJ134" s="24"/>
      <c r="AK134" s="24"/>
      <c r="AL134" s="24"/>
      <c r="AM134" s="24"/>
      <c r="AN134" s="17"/>
      <c r="AO134" s="17"/>
      <c r="AP134" s="17"/>
      <c r="AQ134" s="17"/>
      <c r="AR134" s="17"/>
      <c r="AS134" s="17"/>
      <c r="AT134" s="17"/>
      <c r="AU134" s="30"/>
      <c r="AV134" s="30"/>
      <c r="AW134" s="37"/>
      <c r="AX134" s="18" t="s">
        <v>970</v>
      </c>
      <c r="AY134" s="30"/>
      <c r="AZ134" s="396"/>
      <c r="BA134" s="396">
        <v>1400000000</v>
      </c>
      <c r="BB134" s="914"/>
      <c r="BC134" s="396"/>
      <c r="BD134" s="396"/>
      <c r="BE134" s="17"/>
      <c r="BF134" s="59"/>
    </row>
    <row r="135" spans="1:58" s="7" customFormat="1" ht="18" hidden="1" customHeight="1">
      <c r="A135" s="37"/>
      <c r="B135" s="18"/>
      <c r="C135" s="12"/>
      <c r="D135" s="12"/>
      <c r="E135" s="339"/>
      <c r="F135" s="12"/>
      <c r="G135" s="22"/>
      <c r="H135" s="37"/>
      <c r="I135" s="18"/>
      <c r="J135" s="8"/>
      <c r="K135" s="8"/>
      <c r="L135" s="129"/>
      <c r="M135" s="129"/>
      <c r="N135" s="129"/>
      <c r="O135" s="8"/>
      <c r="P135" s="6"/>
      <c r="Q135" s="8"/>
      <c r="R135" s="12"/>
      <c r="S135" s="37"/>
      <c r="T135" s="18"/>
      <c r="U135" s="64"/>
      <c r="V135" s="65"/>
      <c r="W135" s="30"/>
      <c r="X135" s="30"/>
      <c r="Y135" s="66"/>
      <c r="Z135" s="30"/>
      <c r="AA135" s="30"/>
      <c r="AB135" s="68"/>
      <c r="AC135" s="30"/>
      <c r="AD135" s="30"/>
      <c r="AE135" s="30"/>
      <c r="AF135" s="37"/>
      <c r="AG135" s="18"/>
      <c r="AH135" s="24"/>
      <c r="AI135" s="24"/>
      <c r="AJ135" s="24"/>
      <c r="AK135" s="24"/>
      <c r="AL135" s="24"/>
      <c r="AM135" s="24"/>
      <c r="AN135" s="17"/>
      <c r="AO135" s="17"/>
      <c r="AP135" s="17"/>
      <c r="AQ135" s="17"/>
      <c r="AR135" s="17"/>
      <c r="AS135" s="17"/>
      <c r="AT135" s="17"/>
      <c r="AU135" s="30"/>
      <c r="AV135" s="30"/>
      <c r="AW135" s="37"/>
      <c r="AX135" s="18" t="s">
        <v>976</v>
      </c>
      <c r="AY135" s="30"/>
      <c r="AZ135" s="396"/>
      <c r="BA135" s="396">
        <v>1400000000</v>
      </c>
      <c r="BB135" s="914"/>
      <c r="BC135" s="396"/>
      <c r="BD135" s="396"/>
      <c r="BE135" s="17"/>
      <c r="BF135" s="59"/>
    </row>
    <row r="136" spans="1:58" s="7" customFormat="1" ht="18" hidden="1" customHeight="1">
      <c r="A136" s="37"/>
      <c r="B136" s="18"/>
      <c r="C136" s="12"/>
      <c r="D136" s="12"/>
      <c r="E136" s="339"/>
      <c r="F136" s="12"/>
      <c r="G136" s="22"/>
      <c r="H136" s="37"/>
      <c r="I136" s="18"/>
      <c r="J136" s="8"/>
      <c r="K136" s="8"/>
      <c r="L136" s="129"/>
      <c r="M136" s="129"/>
      <c r="N136" s="129"/>
      <c r="O136" s="8"/>
      <c r="P136" s="6"/>
      <c r="Q136" s="8"/>
      <c r="R136" s="12"/>
      <c r="S136" s="37"/>
      <c r="T136" s="18"/>
      <c r="U136" s="64"/>
      <c r="V136" s="65"/>
      <c r="W136" s="30"/>
      <c r="X136" s="30"/>
      <c r="Y136" s="66"/>
      <c r="Z136" s="30"/>
      <c r="AA136" s="30"/>
      <c r="AB136" s="68"/>
      <c r="AC136" s="30"/>
      <c r="AD136" s="30"/>
      <c r="AE136" s="30"/>
      <c r="AF136" s="37"/>
      <c r="AG136" s="18"/>
      <c r="AH136" s="24"/>
      <c r="AI136" s="24"/>
      <c r="AJ136" s="24"/>
      <c r="AK136" s="24"/>
      <c r="AL136" s="24"/>
      <c r="AM136" s="24"/>
      <c r="AN136" s="17"/>
      <c r="AO136" s="17"/>
      <c r="AP136" s="17"/>
      <c r="AQ136" s="17"/>
      <c r="AR136" s="17"/>
      <c r="AS136" s="17"/>
      <c r="AT136" s="17"/>
      <c r="AU136" s="30"/>
      <c r="AV136" s="30"/>
      <c r="AW136" s="37"/>
      <c r="AX136" s="18" t="s">
        <v>971</v>
      </c>
      <c r="AY136" s="30"/>
      <c r="AZ136" s="396"/>
      <c r="BA136" s="396">
        <v>1400000000</v>
      </c>
      <c r="BB136" s="914"/>
      <c r="BC136" s="396"/>
      <c r="BD136" s="396"/>
      <c r="BE136" s="17"/>
      <c r="BF136" s="59"/>
    </row>
    <row r="137" spans="1:58" s="698" customFormat="1" ht="18" customHeight="1">
      <c r="A137" s="701">
        <v>28</v>
      </c>
      <c r="B137" s="699" t="s">
        <v>40</v>
      </c>
      <c r="C137" s="685">
        <v>292342000</v>
      </c>
      <c r="D137" s="917">
        <v>300000000</v>
      </c>
      <c r="E137" s="720">
        <v>1075975000</v>
      </c>
      <c r="F137" s="685">
        <v>223700000</v>
      </c>
      <c r="G137" s="687">
        <v>563775000</v>
      </c>
      <c r="H137" s="701">
        <v>28</v>
      </c>
      <c r="I137" s="699" t="s">
        <v>40</v>
      </c>
      <c r="J137" s="688">
        <v>600000000</v>
      </c>
      <c r="K137" s="688">
        <v>600000000</v>
      </c>
      <c r="L137" s="689"/>
      <c r="M137" s="689"/>
      <c r="N137" s="689"/>
      <c r="O137" s="688">
        <v>500000000</v>
      </c>
      <c r="P137" s="690"/>
      <c r="Q137" s="688">
        <v>400000000</v>
      </c>
      <c r="R137" s="685">
        <f>SUM(J137:Q137)</f>
        <v>2100000000</v>
      </c>
      <c r="S137" s="701">
        <v>28</v>
      </c>
      <c r="T137" s="699" t="s">
        <v>40</v>
      </c>
      <c r="U137" s="1348">
        <v>153110000</v>
      </c>
      <c r="V137" s="1347">
        <v>201350000</v>
      </c>
      <c r="W137" s="1349">
        <v>316496000</v>
      </c>
      <c r="X137" s="1349">
        <v>14288768000</v>
      </c>
      <c r="Y137" s="1379">
        <v>87205000</v>
      </c>
      <c r="Z137" s="1348">
        <v>7240326000</v>
      </c>
      <c r="AA137" s="1380">
        <v>71250000</v>
      </c>
      <c r="AB137" s="693">
        <v>0</v>
      </c>
      <c r="AC137" s="1383">
        <v>95580000</v>
      </c>
      <c r="AD137" s="1352">
        <v>150000000</v>
      </c>
      <c r="AE137" s="694">
        <f>U137+V137+W137+X137+Y137+Z137+AA137+AB137+AC137+AD137</f>
        <v>22604085000</v>
      </c>
      <c r="AF137" s="701">
        <v>28</v>
      </c>
      <c r="AG137" s="699" t="s">
        <v>40</v>
      </c>
      <c r="AH137" s="24">
        <v>400000000</v>
      </c>
      <c r="AI137" s="24">
        <v>4428027000</v>
      </c>
      <c r="AJ137" s="695"/>
      <c r="AK137" s="923">
        <v>350000000</v>
      </c>
      <c r="AL137" s="695"/>
      <c r="AM137" s="24"/>
      <c r="AN137" s="696"/>
      <c r="AO137" s="17">
        <v>750030000</v>
      </c>
      <c r="AP137" s="696"/>
      <c r="AQ137" s="925">
        <v>400000000</v>
      </c>
      <c r="AR137" s="696"/>
      <c r="AS137" s="17">
        <v>300000000</v>
      </c>
      <c r="AT137" s="696"/>
      <c r="AU137" s="692">
        <f t="shared" si="9"/>
        <v>6628057000</v>
      </c>
      <c r="AV137" s="692">
        <f>C137+D137+E137+F137+G137+R137+AE137+AU137</f>
        <v>33787934000</v>
      </c>
      <c r="AW137" s="701">
        <v>28</v>
      </c>
      <c r="AX137" s="699" t="s">
        <v>40</v>
      </c>
      <c r="AY137" s="692">
        <f>SUM(AY138:AY145)</f>
        <v>73950936000</v>
      </c>
      <c r="AZ137" s="696">
        <f>AZ138+AZ139+AZ140+AZ141+AZ142+AZ143+AZ144+AZ145+AZ146</f>
        <v>0</v>
      </c>
      <c r="BA137" s="703">
        <f>SUM(BA138:BA147)</f>
        <v>1400000000</v>
      </c>
      <c r="BB137" s="703">
        <f>SUM(BB138:BB146)</f>
        <v>0</v>
      </c>
      <c r="BC137" s="703">
        <f>SUM(BC138:BC146)</f>
        <v>0</v>
      </c>
      <c r="BD137" s="703"/>
      <c r="BE137" s="696">
        <f>AZ137+BA137+BB137+BC137+BD137</f>
        <v>1400000000</v>
      </c>
      <c r="BF137" s="697">
        <f>AV137+BE137</f>
        <v>35187934000</v>
      </c>
    </row>
    <row r="138" spans="1:58" s="7" customFormat="1" ht="18" hidden="1" customHeight="1">
      <c r="A138" s="37"/>
      <c r="B138" s="18" t="s">
        <v>145</v>
      </c>
      <c r="C138" s="12"/>
      <c r="D138" s="12"/>
      <c r="E138" s="13"/>
      <c r="F138" s="12"/>
      <c r="G138" s="22"/>
      <c r="H138" s="37"/>
      <c r="I138" s="18" t="s">
        <v>145</v>
      </c>
      <c r="J138" s="8"/>
      <c r="K138" s="8"/>
      <c r="L138" s="129"/>
      <c r="M138" s="129"/>
      <c r="N138" s="129"/>
      <c r="O138" s="8"/>
      <c r="P138" s="6"/>
      <c r="Q138" s="8"/>
      <c r="R138" s="12"/>
      <c r="S138" s="37"/>
      <c r="T138" s="18" t="s">
        <v>145</v>
      </c>
      <c r="U138" s="64"/>
      <c r="V138" s="65"/>
      <c r="W138" s="30"/>
      <c r="X138" s="30"/>
      <c r="Y138" s="66"/>
      <c r="Z138" s="30"/>
      <c r="AA138" s="30"/>
      <c r="AB138" s="67"/>
      <c r="AC138" s="30"/>
      <c r="AD138" s="30"/>
      <c r="AE138" s="30"/>
      <c r="AF138" s="37"/>
      <c r="AG138" s="18" t="s">
        <v>145</v>
      </c>
      <c r="AH138" s="923"/>
      <c r="AI138" s="24"/>
      <c r="AJ138" s="24"/>
      <c r="AK138" s="24"/>
      <c r="AL138" s="24"/>
      <c r="AM138" s="24"/>
      <c r="AN138" s="17"/>
      <c r="AO138" s="17"/>
      <c r="AP138" s="17"/>
      <c r="AQ138" s="17"/>
      <c r="AR138" s="17"/>
      <c r="AS138" s="17"/>
      <c r="AT138" s="17"/>
      <c r="AU138" s="30">
        <f t="shared" si="9"/>
        <v>0</v>
      </c>
      <c r="AV138" s="30"/>
      <c r="AW138" s="37"/>
      <c r="AX138" s="18" t="s">
        <v>145</v>
      </c>
      <c r="AY138" s="1354">
        <v>11077680000</v>
      </c>
      <c r="AZ138" s="17"/>
      <c r="BA138" s="17"/>
      <c r="BB138" s="17"/>
      <c r="BC138" s="17"/>
      <c r="BD138" s="17"/>
      <c r="BE138" s="17">
        <f t="shared" ref="BE138:BE146" si="10">AY138+AZ138+BA138</f>
        <v>11077680000</v>
      </c>
      <c r="BF138" s="59"/>
    </row>
    <row r="139" spans="1:58" s="7" customFormat="1" ht="18" hidden="1" customHeight="1">
      <c r="A139" s="37"/>
      <c r="B139" s="18" t="s">
        <v>146</v>
      </c>
      <c r="C139" s="12"/>
      <c r="D139" s="12"/>
      <c r="E139" s="13"/>
      <c r="F139" s="12"/>
      <c r="G139" s="22"/>
      <c r="H139" s="37"/>
      <c r="I139" s="18" t="s">
        <v>146</v>
      </c>
      <c r="J139" s="8"/>
      <c r="K139" s="8"/>
      <c r="L139" s="129"/>
      <c r="M139" s="129"/>
      <c r="N139" s="129"/>
      <c r="O139" s="8"/>
      <c r="P139" s="6"/>
      <c r="Q139" s="8"/>
      <c r="R139" s="12"/>
      <c r="S139" s="37"/>
      <c r="T139" s="18" t="s">
        <v>146</v>
      </c>
      <c r="U139" s="64"/>
      <c r="V139" s="65"/>
      <c r="W139" s="30"/>
      <c r="X139" s="30"/>
      <c r="Y139" s="66"/>
      <c r="Z139" s="30"/>
      <c r="AA139" s="30"/>
      <c r="AB139" s="67"/>
      <c r="AC139" s="30"/>
      <c r="AD139" s="30"/>
      <c r="AE139" s="30"/>
      <c r="AF139" s="37"/>
      <c r="AG139" s="18" t="s">
        <v>146</v>
      </c>
      <c r="AH139" s="923"/>
      <c r="AI139" s="24"/>
      <c r="AJ139" s="24"/>
      <c r="AK139" s="24"/>
      <c r="AL139" s="24"/>
      <c r="AM139" s="24"/>
      <c r="AN139" s="17"/>
      <c r="AO139" s="17"/>
      <c r="AP139" s="17"/>
      <c r="AQ139" s="17"/>
      <c r="AR139" s="17"/>
      <c r="AS139" s="17"/>
      <c r="AT139" s="17"/>
      <c r="AU139" s="30">
        <f t="shared" si="9"/>
        <v>0</v>
      </c>
      <c r="AV139" s="30"/>
      <c r="AW139" s="37"/>
      <c r="AX139" s="18" t="s">
        <v>146</v>
      </c>
      <c r="AY139" s="1354">
        <v>10200948000</v>
      </c>
      <c r="AZ139" s="17"/>
      <c r="BA139" s="17"/>
      <c r="BB139" s="17"/>
      <c r="BC139" s="17"/>
      <c r="BD139" s="17"/>
      <c r="BE139" s="17">
        <f t="shared" si="10"/>
        <v>10200948000</v>
      </c>
      <c r="BF139" s="59"/>
    </row>
    <row r="140" spans="1:58" s="7" customFormat="1" ht="18" hidden="1" customHeight="1">
      <c r="A140" s="37"/>
      <c r="B140" s="18" t="s">
        <v>147</v>
      </c>
      <c r="C140" s="12"/>
      <c r="D140" s="12"/>
      <c r="E140" s="13"/>
      <c r="F140" s="12"/>
      <c r="G140" s="22"/>
      <c r="H140" s="37"/>
      <c r="I140" s="18" t="s">
        <v>147</v>
      </c>
      <c r="J140" s="8"/>
      <c r="K140" s="8"/>
      <c r="L140" s="129"/>
      <c r="M140" s="129"/>
      <c r="N140" s="129"/>
      <c r="O140" s="8"/>
      <c r="P140" s="6"/>
      <c r="Q140" s="8"/>
      <c r="R140" s="12"/>
      <c r="S140" s="37"/>
      <c r="T140" s="18" t="s">
        <v>147</v>
      </c>
      <c r="U140" s="64"/>
      <c r="V140" s="65"/>
      <c r="W140" s="30"/>
      <c r="X140" s="30"/>
      <c r="Y140" s="66"/>
      <c r="Z140" s="30"/>
      <c r="AA140" s="30"/>
      <c r="AB140" s="67"/>
      <c r="AC140" s="30"/>
      <c r="AD140" s="30"/>
      <c r="AE140" s="30"/>
      <c r="AF140" s="37"/>
      <c r="AG140" s="18" t="s">
        <v>147</v>
      </c>
      <c r="AH140" s="923"/>
      <c r="AI140" s="24"/>
      <c r="AJ140" s="24"/>
      <c r="AK140" s="24"/>
      <c r="AL140" s="24"/>
      <c r="AM140" s="24"/>
      <c r="AN140" s="17"/>
      <c r="AO140" s="17"/>
      <c r="AP140" s="17"/>
      <c r="AQ140" s="17"/>
      <c r="AR140" s="17"/>
      <c r="AS140" s="17"/>
      <c r="AT140" s="17"/>
      <c r="AU140" s="30">
        <f t="shared" si="9"/>
        <v>0</v>
      </c>
      <c r="AV140" s="30"/>
      <c r="AW140" s="37"/>
      <c r="AX140" s="18" t="s">
        <v>147</v>
      </c>
      <c r="AY140" s="1354">
        <v>9018878000</v>
      </c>
      <c r="AZ140" s="17"/>
      <c r="BA140" s="17"/>
      <c r="BB140" s="17"/>
      <c r="BC140" s="17"/>
      <c r="BD140" s="17"/>
      <c r="BE140" s="17">
        <f t="shared" si="10"/>
        <v>9018878000</v>
      </c>
      <c r="BF140" s="59"/>
    </row>
    <row r="141" spans="1:58" s="7" customFormat="1" ht="18" hidden="1" customHeight="1">
      <c r="A141" s="37"/>
      <c r="B141" s="18" t="s">
        <v>148</v>
      </c>
      <c r="C141" s="12"/>
      <c r="D141" s="12"/>
      <c r="E141" s="13"/>
      <c r="F141" s="12"/>
      <c r="G141" s="22"/>
      <c r="H141" s="37"/>
      <c r="I141" s="18" t="s">
        <v>148</v>
      </c>
      <c r="J141" s="8"/>
      <c r="K141" s="8"/>
      <c r="L141" s="129"/>
      <c r="M141" s="129"/>
      <c r="N141" s="129"/>
      <c r="O141" s="8"/>
      <c r="P141" s="6"/>
      <c r="Q141" s="8"/>
      <c r="R141" s="12"/>
      <c r="S141" s="37"/>
      <c r="T141" s="18" t="s">
        <v>148</v>
      </c>
      <c r="U141" s="64"/>
      <c r="V141" s="65"/>
      <c r="W141" s="30"/>
      <c r="X141" s="30"/>
      <c r="Y141" s="66"/>
      <c r="Z141" s="30"/>
      <c r="AA141" s="30"/>
      <c r="AB141" s="67"/>
      <c r="AC141" s="30"/>
      <c r="AD141" s="30"/>
      <c r="AE141" s="30"/>
      <c r="AF141" s="37"/>
      <c r="AG141" s="18" t="s">
        <v>148</v>
      </c>
      <c r="AH141" s="923"/>
      <c r="AI141" s="24"/>
      <c r="AJ141" s="24"/>
      <c r="AK141" s="24"/>
      <c r="AL141" s="24"/>
      <c r="AM141" s="24"/>
      <c r="AN141" s="17"/>
      <c r="AO141" s="17"/>
      <c r="AP141" s="17"/>
      <c r="AQ141" s="17"/>
      <c r="AR141" s="17"/>
      <c r="AS141" s="17"/>
      <c r="AT141" s="17"/>
      <c r="AU141" s="30">
        <f t="shared" si="9"/>
        <v>0</v>
      </c>
      <c r="AV141" s="30"/>
      <c r="AW141" s="37"/>
      <c r="AX141" s="18" t="s">
        <v>148</v>
      </c>
      <c r="AY141" s="1354">
        <v>3050084000</v>
      </c>
      <c r="AZ141" s="17"/>
      <c r="BA141" s="17"/>
      <c r="BB141" s="17"/>
      <c r="BC141" s="17"/>
      <c r="BD141" s="17"/>
      <c r="BE141" s="17">
        <f t="shared" si="10"/>
        <v>3050084000</v>
      </c>
      <c r="BF141" s="59"/>
    </row>
    <row r="142" spans="1:58" s="7" customFormat="1" ht="18" hidden="1" customHeight="1">
      <c r="A142" s="37"/>
      <c r="B142" s="18" t="s">
        <v>150</v>
      </c>
      <c r="C142" s="12"/>
      <c r="D142" s="12"/>
      <c r="E142" s="13"/>
      <c r="F142" s="12"/>
      <c r="G142" s="22"/>
      <c r="H142" s="37"/>
      <c r="I142" s="18" t="s">
        <v>150</v>
      </c>
      <c r="J142" s="8"/>
      <c r="K142" s="8"/>
      <c r="L142" s="129"/>
      <c r="M142" s="129"/>
      <c r="N142" s="129"/>
      <c r="O142" s="8"/>
      <c r="P142" s="6"/>
      <c r="Q142" s="8"/>
      <c r="R142" s="12"/>
      <c r="S142" s="37"/>
      <c r="T142" s="18" t="s">
        <v>150</v>
      </c>
      <c r="U142" s="64"/>
      <c r="V142" s="65"/>
      <c r="W142" s="30"/>
      <c r="X142" s="30"/>
      <c r="Y142" s="66"/>
      <c r="Z142" s="30"/>
      <c r="AA142" s="30"/>
      <c r="AB142" s="67"/>
      <c r="AC142" s="30"/>
      <c r="AD142" s="30"/>
      <c r="AE142" s="30"/>
      <c r="AF142" s="37"/>
      <c r="AG142" s="18" t="s">
        <v>150</v>
      </c>
      <c r="AH142" s="923"/>
      <c r="AI142" s="24"/>
      <c r="AJ142" s="24"/>
      <c r="AK142" s="24"/>
      <c r="AL142" s="24"/>
      <c r="AM142" s="24"/>
      <c r="AN142" s="17"/>
      <c r="AO142" s="17"/>
      <c r="AP142" s="17"/>
      <c r="AQ142" s="17"/>
      <c r="AR142" s="17"/>
      <c r="AS142" s="17"/>
      <c r="AT142" s="17"/>
      <c r="AU142" s="30">
        <f t="shared" si="9"/>
        <v>0</v>
      </c>
      <c r="AV142" s="30"/>
      <c r="AW142" s="37"/>
      <c r="AX142" s="18" t="s">
        <v>150</v>
      </c>
      <c r="AY142" s="1354">
        <v>8141302000</v>
      </c>
      <c r="AZ142" s="17"/>
      <c r="BA142" s="17"/>
      <c r="BB142" s="17"/>
      <c r="BC142" s="17"/>
      <c r="BD142" s="17"/>
      <c r="BE142" s="17">
        <f t="shared" si="10"/>
        <v>8141302000</v>
      </c>
      <c r="BF142" s="59"/>
    </row>
    <row r="143" spans="1:58" s="7" customFormat="1" ht="18" hidden="1" customHeight="1">
      <c r="A143" s="37"/>
      <c r="B143" s="18" t="s">
        <v>149</v>
      </c>
      <c r="C143" s="12"/>
      <c r="D143" s="12"/>
      <c r="E143" s="13"/>
      <c r="F143" s="12"/>
      <c r="G143" s="22"/>
      <c r="H143" s="37"/>
      <c r="I143" s="18" t="s">
        <v>149</v>
      </c>
      <c r="J143" s="8"/>
      <c r="K143" s="8"/>
      <c r="L143" s="129"/>
      <c r="M143" s="129"/>
      <c r="N143" s="129"/>
      <c r="O143" s="8"/>
      <c r="P143" s="6"/>
      <c r="Q143" s="8"/>
      <c r="R143" s="12"/>
      <c r="S143" s="37"/>
      <c r="T143" s="18" t="s">
        <v>149</v>
      </c>
      <c r="U143" s="64"/>
      <c r="V143" s="65"/>
      <c r="W143" s="30"/>
      <c r="X143" s="30"/>
      <c r="Y143" s="66"/>
      <c r="Z143" s="30"/>
      <c r="AA143" s="30"/>
      <c r="AB143" s="67"/>
      <c r="AC143" s="30"/>
      <c r="AD143" s="30"/>
      <c r="AE143" s="30"/>
      <c r="AF143" s="37"/>
      <c r="AG143" s="18" t="s">
        <v>149</v>
      </c>
      <c r="AH143" s="923"/>
      <c r="AI143" s="24"/>
      <c r="AJ143" s="24"/>
      <c r="AK143" s="24"/>
      <c r="AL143" s="24"/>
      <c r="AM143" s="24"/>
      <c r="AN143" s="17"/>
      <c r="AO143" s="17"/>
      <c r="AP143" s="17"/>
      <c r="AQ143" s="17"/>
      <c r="AR143" s="17"/>
      <c r="AS143" s="17"/>
      <c r="AT143" s="17"/>
      <c r="AU143" s="30">
        <f t="shared" si="9"/>
        <v>0</v>
      </c>
      <c r="AV143" s="30"/>
      <c r="AW143" s="37"/>
      <c r="AX143" s="18" t="s">
        <v>149</v>
      </c>
      <c r="AY143" s="1354">
        <v>5146080000</v>
      </c>
      <c r="AZ143" s="17"/>
      <c r="BA143" s="17"/>
      <c r="BB143" s="17"/>
      <c r="BC143" s="17"/>
      <c r="BD143" s="17"/>
      <c r="BE143" s="17">
        <f t="shared" si="10"/>
        <v>5146080000</v>
      </c>
      <c r="BF143" s="59"/>
    </row>
    <row r="144" spans="1:58" s="7" customFormat="1" ht="18" hidden="1" customHeight="1">
      <c r="A144" s="37"/>
      <c r="B144" s="18" t="s">
        <v>151</v>
      </c>
      <c r="C144" s="12"/>
      <c r="D144" s="12"/>
      <c r="E144" s="13"/>
      <c r="F144" s="12"/>
      <c r="G144" s="22"/>
      <c r="H144" s="37"/>
      <c r="I144" s="18" t="s">
        <v>151</v>
      </c>
      <c r="J144" s="8"/>
      <c r="K144" s="8"/>
      <c r="L144" s="129"/>
      <c r="M144" s="129"/>
      <c r="N144" s="129"/>
      <c r="O144" s="8"/>
      <c r="P144" s="6"/>
      <c r="Q144" s="8"/>
      <c r="R144" s="12"/>
      <c r="S144" s="37"/>
      <c r="T144" s="18" t="s">
        <v>151</v>
      </c>
      <c r="U144" s="64"/>
      <c r="V144" s="65"/>
      <c r="W144" s="30"/>
      <c r="X144" s="30"/>
      <c r="Y144" s="66"/>
      <c r="Z144" s="30"/>
      <c r="AA144" s="30"/>
      <c r="AB144" s="67"/>
      <c r="AC144" s="30"/>
      <c r="AD144" s="30"/>
      <c r="AE144" s="30"/>
      <c r="AF144" s="37"/>
      <c r="AG144" s="18" t="s">
        <v>151</v>
      </c>
      <c r="AH144" s="923"/>
      <c r="AI144" s="24"/>
      <c r="AJ144" s="24"/>
      <c r="AK144" s="24"/>
      <c r="AL144" s="24"/>
      <c r="AM144" s="24"/>
      <c r="AN144" s="17"/>
      <c r="AO144" s="17"/>
      <c r="AP144" s="17"/>
      <c r="AQ144" s="17"/>
      <c r="AR144" s="17"/>
      <c r="AS144" s="17"/>
      <c r="AT144" s="17"/>
      <c r="AU144" s="30">
        <f t="shared" si="9"/>
        <v>0</v>
      </c>
      <c r="AV144" s="30"/>
      <c r="AW144" s="37"/>
      <c r="AX144" s="18" t="s">
        <v>151</v>
      </c>
      <c r="AY144" s="1354">
        <v>13072382000</v>
      </c>
      <c r="AZ144" s="17"/>
      <c r="BA144" s="17"/>
      <c r="BB144" s="17"/>
      <c r="BC144" s="17"/>
      <c r="BD144" s="17"/>
      <c r="BE144" s="17">
        <f t="shared" si="10"/>
        <v>13072382000</v>
      </c>
      <c r="BF144" s="59"/>
    </row>
    <row r="145" spans="1:58" s="7" customFormat="1" ht="18" hidden="1" customHeight="1">
      <c r="A145" s="38"/>
      <c r="B145" s="18" t="s">
        <v>152</v>
      </c>
      <c r="C145" s="12"/>
      <c r="D145" s="12"/>
      <c r="E145" s="13"/>
      <c r="F145" s="12"/>
      <c r="G145" s="22"/>
      <c r="H145" s="38"/>
      <c r="I145" s="18" t="s">
        <v>152</v>
      </c>
      <c r="J145" s="8"/>
      <c r="K145" s="8"/>
      <c r="L145" s="129"/>
      <c r="M145" s="129"/>
      <c r="N145" s="129"/>
      <c r="O145" s="8"/>
      <c r="P145" s="6"/>
      <c r="Q145" s="8"/>
      <c r="R145" s="12"/>
      <c r="S145" s="38"/>
      <c r="T145" s="18" t="s">
        <v>152</v>
      </c>
      <c r="U145" s="64"/>
      <c r="V145" s="65"/>
      <c r="W145" s="30"/>
      <c r="X145" s="30"/>
      <c r="Y145" s="66"/>
      <c r="Z145" s="30"/>
      <c r="AA145" s="30"/>
      <c r="AB145" s="67"/>
      <c r="AC145" s="30"/>
      <c r="AD145" s="30"/>
      <c r="AE145" s="30"/>
      <c r="AF145" s="38"/>
      <c r="AG145" s="18" t="s">
        <v>152</v>
      </c>
      <c r="AH145" s="923"/>
      <c r="AI145" s="24"/>
      <c r="AJ145" s="24"/>
      <c r="AK145" s="24"/>
      <c r="AL145" s="24"/>
      <c r="AM145" s="24"/>
      <c r="AN145" s="17"/>
      <c r="AO145" s="17"/>
      <c r="AP145" s="17"/>
      <c r="AQ145" s="17"/>
      <c r="AR145" s="17"/>
      <c r="AS145" s="17"/>
      <c r="AT145" s="17"/>
      <c r="AU145" s="30">
        <f t="shared" si="9"/>
        <v>0</v>
      </c>
      <c r="AV145" s="30"/>
      <c r="AW145" s="38"/>
      <c r="AX145" s="18" t="s">
        <v>152</v>
      </c>
      <c r="AY145" s="1354">
        <v>14243582000</v>
      </c>
      <c r="AZ145" s="17"/>
      <c r="BA145" s="17"/>
      <c r="BB145" s="17"/>
      <c r="BC145" s="17"/>
      <c r="BD145" s="17"/>
      <c r="BE145" s="17">
        <f t="shared" si="10"/>
        <v>14243582000</v>
      </c>
      <c r="BF145" s="59"/>
    </row>
    <row r="146" spans="1:58" s="7" customFormat="1" ht="18" hidden="1" customHeight="1">
      <c r="A146" s="38"/>
      <c r="B146" s="39"/>
      <c r="C146" s="35"/>
      <c r="D146" s="35"/>
      <c r="E146" s="40"/>
      <c r="F146" s="35"/>
      <c r="G146" s="22"/>
      <c r="H146" s="38"/>
      <c r="I146" s="39"/>
      <c r="J146" s="69"/>
      <c r="K146" s="69"/>
      <c r="L146" s="130"/>
      <c r="M146" s="130"/>
      <c r="N146" s="130"/>
      <c r="O146" s="69"/>
      <c r="P146" s="42"/>
      <c r="Q146" s="69"/>
      <c r="R146" s="12"/>
      <c r="S146" s="38"/>
      <c r="T146" s="39"/>
      <c r="U146" s="70"/>
      <c r="V146" s="43"/>
      <c r="W146" s="43"/>
      <c r="X146" s="43"/>
      <c r="Y146" s="71"/>
      <c r="Z146" s="43"/>
      <c r="AA146" s="43"/>
      <c r="AB146" s="72"/>
      <c r="AC146" s="43"/>
      <c r="AD146" s="43"/>
      <c r="AE146" s="43"/>
      <c r="AF146" s="38"/>
      <c r="AG146" s="39"/>
      <c r="AH146" s="924"/>
      <c r="AI146" s="44"/>
      <c r="AJ146" s="44"/>
      <c r="AK146" s="44"/>
      <c r="AL146" s="44"/>
      <c r="AM146" s="44"/>
      <c r="AN146" s="45"/>
      <c r="AO146" s="45"/>
      <c r="AP146" s="45"/>
      <c r="AQ146" s="45"/>
      <c r="AR146" s="45"/>
      <c r="AS146" s="45"/>
      <c r="AT146" s="45"/>
      <c r="AU146" s="43"/>
      <c r="AV146" s="30"/>
      <c r="AW146" s="38"/>
      <c r="AX146" s="39" t="s">
        <v>153</v>
      </c>
      <c r="AY146" s="1353"/>
      <c r="AZ146" s="45"/>
      <c r="BA146" s="947">
        <v>0</v>
      </c>
      <c r="BB146" s="397">
        <v>0</v>
      </c>
      <c r="BC146" s="397">
        <v>0</v>
      </c>
      <c r="BD146" s="397"/>
      <c r="BE146" s="17">
        <f t="shared" si="10"/>
        <v>0</v>
      </c>
      <c r="BF146" s="59"/>
    </row>
    <row r="147" spans="1:58" s="7" customFormat="1" ht="18" hidden="1" customHeight="1">
      <c r="A147" s="37"/>
      <c r="B147" s="39"/>
      <c r="C147" s="35"/>
      <c r="D147" s="35"/>
      <c r="E147" s="40"/>
      <c r="F147" s="35"/>
      <c r="G147" s="22"/>
      <c r="H147" s="37"/>
      <c r="I147" s="39"/>
      <c r="J147" s="69"/>
      <c r="K147" s="69"/>
      <c r="L147" s="130"/>
      <c r="M147" s="130"/>
      <c r="N147" s="130"/>
      <c r="O147" s="69"/>
      <c r="P147" s="42"/>
      <c r="Q147" s="69"/>
      <c r="R147" s="12"/>
      <c r="S147" s="37"/>
      <c r="T147" s="39"/>
      <c r="U147" s="70"/>
      <c r="V147" s="43"/>
      <c r="W147" s="43"/>
      <c r="X147" s="43"/>
      <c r="Y147" s="71"/>
      <c r="Z147" s="43"/>
      <c r="AA147" s="43"/>
      <c r="AB147" s="72"/>
      <c r="AC147" s="43"/>
      <c r="AD147" s="43"/>
      <c r="AE147" s="43"/>
      <c r="AF147" s="37"/>
      <c r="AG147" s="39"/>
      <c r="AH147" s="924"/>
      <c r="AI147" s="44"/>
      <c r="AJ147" s="44"/>
      <c r="AK147" s="44"/>
      <c r="AL147" s="44"/>
      <c r="AM147" s="44"/>
      <c r="AN147" s="45"/>
      <c r="AO147" s="45"/>
      <c r="AP147" s="45"/>
      <c r="AQ147" s="45"/>
      <c r="AR147" s="45"/>
      <c r="AS147" s="45"/>
      <c r="AT147" s="45"/>
      <c r="AU147" s="43"/>
      <c r="AV147" s="30"/>
      <c r="AW147" s="37"/>
      <c r="AX147" s="39" t="s">
        <v>972</v>
      </c>
      <c r="AY147" s="1353"/>
      <c r="AZ147" s="45"/>
      <c r="BA147" s="947">
        <v>1400000000</v>
      </c>
      <c r="BB147" s="397"/>
      <c r="BC147" s="397"/>
      <c r="BD147" s="397"/>
      <c r="BE147" s="17"/>
      <c r="BF147" s="59"/>
    </row>
    <row r="148" spans="1:58" s="940" customFormat="1" ht="18" customHeight="1">
      <c r="A148" s="927">
        <v>29</v>
      </c>
      <c r="B148" s="928" t="s">
        <v>41</v>
      </c>
      <c r="C148" s="929">
        <v>380184000</v>
      </c>
      <c r="D148" s="929">
        <v>380000000</v>
      </c>
      <c r="E148" s="720">
        <v>1609823000</v>
      </c>
      <c r="F148" s="929">
        <v>259100000</v>
      </c>
      <c r="G148" s="930">
        <v>830300000</v>
      </c>
      <c r="H148" s="927">
        <v>29</v>
      </c>
      <c r="I148" s="928" t="s">
        <v>41</v>
      </c>
      <c r="J148" s="931">
        <v>645000000</v>
      </c>
      <c r="K148" s="931">
        <v>650000000</v>
      </c>
      <c r="L148" s="932"/>
      <c r="M148" s="932"/>
      <c r="N148" s="932"/>
      <c r="O148" s="931">
        <v>800000000</v>
      </c>
      <c r="P148" s="933">
        <v>1058338000</v>
      </c>
      <c r="Q148" s="931">
        <v>500000000</v>
      </c>
      <c r="R148" s="929">
        <f>SUM(J148:Q148)</f>
        <v>3653338000</v>
      </c>
      <c r="S148" s="927">
        <v>29</v>
      </c>
      <c r="T148" s="928" t="s">
        <v>41</v>
      </c>
      <c r="U148" s="1348">
        <v>149690000</v>
      </c>
      <c r="V148" s="1347">
        <v>186167000</v>
      </c>
      <c r="W148" s="1349">
        <v>264350000</v>
      </c>
      <c r="X148" s="1349">
        <v>52533041000</v>
      </c>
      <c r="Y148" s="1379">
        <v>83590000</v>
      </c>
      <c r="Z148" s="1348">
        <v>8587030000</v>
      </c>
      <c r="AA148" s="1380">
        <v>87600000</v>
      </c>
      <c r="AB148" s="935">
        <v>0</v>
      </c>
      <c r="AC148" s="1383">
        <v>93670000</v>
      </c>
      <c r="AD148" s="1352">
        <v>150000000</v>
      </c>
      <c r="AE148" s="936">
        <f>U148+V148+W148+X148+Y148+Z148+AA148+AB148+AC148+AD148</f>
        <v>62135138000</v>
      </c>
      <c r="AF148" s="927">
        <v>29</v>
      </c>
      <c r="AG148" s="928" t="s">
        <v>41</v>
      </c>
      <c r="AH148" s="24">
        <v>400000000</v>
      </c>
      <c r="AI148" s="24">
        <v>4306193000</v>
      </c>
      <c r="AJ148" s="937"/>
      <c r="AK148" s="937">
        <v>350000000</v>
      </c>
      <c r="AL148" s="937"/>
      <c r="AM148" s="24">
        <v>400000000</v>
      </c>
      <c r="AN148" s="938"/>
      <c r="AO148" s="17">
        <v>596178000</v>
      </c>
      <c r="AP148" s="938">
        <v>400000000</v>
      </c>
      <c r="AQ148" s="17">
        <v>300000000</v>
      </c>
      <c r="AR148" s="938">
        <v>350000000</v>
      </c>
      <c r="AS148" s="17">
        <v>350000000</v>
      </c>
      <c r="AT148" s="938">
        <v>400000000</v>
      </c>
      <c r="AU148" s="934">
        <f t="shared" si="9"/>
        <v>7852371000</v>
      </c>
      <c r="AV148" s="934">
        <f>C148+D148+E148+F148+G148+R148+AE148+AU148</f>
        <v>77100254000</v>
      </c>
      <c r="AW148" s="927">
        <v>29</v>
      </c>
      <c r="AX148" s="928" t="s">
        <v>41</v>
      </c>
      <c r="AY148" s="934">
        <f>SUM(AY150:AY158)</f>
        <v>63149137000</v>
      </c>
      <c r="AZ148" s="938">
        <f>AZ149+AZ150+AZ151+AZ152+AZ153+AZ154+AZ155+AZ156+AZ157+AZ158</f>
        <v>7600000000</v>
      </c>
      <c r="BA148" s="938">
        <f>BA149+BA150+BA151+BA152+BA153+BA154+BA155+BA156+BA157+BA158</f>
        <v>1300000000</v>
      </c>
      <c r="BB148" s="938">
        <f>SUM(BB149:BB158)</f>
        <v>0</v>
      </c>
      <c r="BC148" s="938">
        <f>SUM(BC149:BC158)</f>
        <v>0</v>
      </c>
      <c r="BD148" s="938"/>
      <c r="BE148" s="696">
        <f>AZ148+BA148+BB148+BC148+BD148</f>
        <v>8900000000</v>
      </c>
      <c r="BF148" s="939">
        <f>AV148+BE148</f>
        <v>86000254000</v>
      </c>
    </row>
    <row r="149" spans="1:58" s="7" customFormat="1" ht="18" hidden="1" customHeight="1">
      <c r="A149" s="37"/>
      <c r="B149" s="18" t="s">
        <v>175</v>
      </c>
      <c r="C149" s="12"/>
      <c r="D149" s="12"/>
      <c r="E149" s="339"/>
      <c r="F149" s="12"/>
      <c r="G149" s="22"/>
      <c r="H149" s="37"/>
      <c r="I149" s="18" t="s">
        <v>175</v>
      </c>
      <c r="J149" s="8"/>
      <c r="K149" s="8"/>
      <c r="L149" s="129"/>
      <c r="M149" s="129"/>
      <c r="N149" s="129"/>
      <c r="O149" s="8"/>
      <c r="P149" s="6"/>
      <c r="Q149" s="8"/>
      <c r="R149" s="12"/>
      <c r="S149" s="37"/>
      <c r="T149" s="18" t="s">
        <v>175</v>
      </c>
      <c r="U149" s="64"/>
      <c r="V149" s="65"/>
      <c r="W149" s="30"/>
      <c r="X149" s="30"/>
      <c r="Y149" s="66"/>
      <c r="Z149" s="30"/>
      <c r="AA149" s="30"/>
      <c r="AB149" s="68"/>
      <c r="AC149" s="30"/>
      <c r="AD149" s="30"/>
      <c r="AE149" s="30"/>
      <c r="AF149" s="37"/>
      <c r="AG149" s="18" t="s">
        <v>175</v>
      </c>
      <c r="AH149" s="24"/>
      <c r="AI149" s="24"/>
      <c r="AJ149" s="24"/>
      <c r="AK149" s="24"/>
      <c r="AL149" s="24"/>
      <c r="AM149" s="24"/>
      <c r="AN149" s="17"/>
      <c r="AO149" s="17"/>
      <c r="AP149" s="17"/>
      <c r="AQ149" s="17"/>
      <c r="AR149" s="17"/>
      <c r="AS149" s="17"/>
      <c r="AT149" s="17"/>
      <c r="AU149" s="30">
        <f t="shared" si="9"/>
        <v>0</v>
      </c>
      <c r="AV149" s="30"/>
      <c r="AW149" s="37"/>
      <c r="AX149" s="18" t="s">
        <v>175</v>
      </c>
      <c r="AY149" s="395"/>
      <c r="AZ149" s="994">
        <v>2400000000</v>
      </c>
      <c r="BA149" s="17"/>
      <c r="BB149" s="17"/>
      <c r="BC149" s="17"/>
      <c r="BD149" s="17"/>
      <c r="BE149" s="17">
        <f t="shared" ref="BE149:BE158" si="11">AY149+AZ149+BA149</f>
        <v>2400000000</v>
      </c>
      <c r="BF149" s="59"/>
    </row>
    <row r="150" spans="1:58" s="7" customFormat="1" ht="18" hidden="1" customHeight="1">
      <c r="A150" s="37"/>
      <c r="B150" s="18" t="s">
        <v>153</v>
      </c>
      <c r="C150" s="12"/>
      <c r="D150" s="12"/>
      <c r="E150" s="339"/>
      <c r="F150" s="12"/>
      <c r="G150" s="22"/>
      <c r="H150" s="37"/>
      <c r="I150" s="18" t="s">
        <v>153</v>
      </c>
      <c r="J150" s="8"/>
      <c r="K150" s="8"/>
      <c r="L150" s="129"/>
      <c r="M150" s="129"/>
      <c r="N150" s="129"/>
      <c r="O150" s="8"/>
      <c r="P150" s="6"/>
      <c r="Q150" s="8"/>
      <c r="R150" s="12"/>
      <c r="S150" s="37"/>
      <c r="T150" s="18" t="s">
        <v>153</v>
      </c>
      <c r="U150" s="64"/>
      <c r="V150" s="65"/>
      <c r="W150" s="30"/>
      <c r="X150" s="30"/>
      <c r="Y150" s="66"/>
      <c r="Z150" s="30"/>
      <c r="AA150" s="30"/>
      <c r="AB150" s="68"/>
      <c r="AC150" s="30"/>
      <c r="AD150" s="30"/>
      <c r="AE150" s="30"/>
      <c r="AF150" s="37"/>
      <c r="AG150" s="18" t="s">
        <v>153</v>
      </c>
      <c r="AH150" s="24"/>
      <c r="AI150" s="24"/>
      <c r="AJ150" s="24"/>
      <c r="AK150" s="24"/>
      <c r="AL150" s="24"/>
      <c r="AM150" s="24"/>
      <c r="AN150" s="17"/>
      <c r="AO150" s="17"/>
      <c r="AP150" s="17"/>
      <c r="AQ150" s="17"/>
      <c r="AR150" s="17"/>
      <c r="AS150" s="17"/>
      <c r="AT150" s="17"/>
      <c r="AU150" s="30">
        <f t="shared" si="9"/>
        <v>0</v>
      </c>
      <c r="AV150" s="30"/>
      <c r="AW150" s="37"/>
      <c r="AX150" s="18" t="s">
        <v>153</v>
      </c>
      <c r="AY150" s="1355">
        <v>7255493000</v>
      </c>
      <c r="AZ150" s="396"/>
      <c r="BA150" s="947">
        <v>1300000000</v>
      </c>
      <c r="BB150" s="17"/>
      <c r="BC150" s="17"/>
      <c r="BD150" s="17"/>
      <c r="BE150" s="17">
        <f t="shared" si="11"/>
        <v>8555493000</v>
      </c>
      <c r="BF150" s="59"/>
    </row>
    <row r="151" spans="1:58" s="7" customFormat="1" ht="18" hidden="1" customHeight="1">
      <c r="A151" s="37"/>
      <c r="B151" s="18" t="s">
        <v>154</v>
      </c>
      <c r="C151" s="12"/>
      <c r="D151" s="12"/>
      <c r="E151" s="339"/>
      <c r="F151" s="12"/>
      <c r="G151" s="22"/>
      <c r="H151" s="37"/>
      <c r="I151" s="18" t="s">
        <v>154</v>
      </c>
      <c r="J151" s="8"/>
      <c r="K151" s="8"/>
      <c r="L151" s="129"/>
      <c r="M151" s="129"/>
      <c r="N151" s="129"/>
      <c r="O151" s="8"/>
      <c r="P151" s="6"/>
      <c r="Q151" s="8"/>
      <c r="R151" s="12"/>
      <c r="S151" s="37"/>
      <c r="T151" s="18" t="s">
        <v>154</v>
      </c>
      <c r="U151" s="64"/>
      <c r="V151" s="65"/>
      <c r="W151" s="30"/>
      <c r="X151" s="30"/>
      <c r="Y151" s="66"/>
      <c r="Z151" s="30"/>
      <c r="AA151" s="30"/>
      <c r="AB151" s="68"/>
      <c r="AC151" s="30"/>
      <c r="AD151" s="30"/>
      <c r="AE151" s="30"/>
      <c r="AF151" s="37"/>
      <c r="AG151" s="18" t="s">
        <v>154</v>
      </c>
      <c r="AH151" s="24"/>
      <c r="AI151" s="24"/>
      <c r="AJ151" s="24"/>
      <c r="AK151" s="24"/>
      <c r="AL151" s="24"/>
      <c r="AM151" s="24"/>
      <c r="AN151" s="17"/>
      <c r="AO151" s="17"/>
      <c r="AP151" s="17"/>
      <c r="AQ151" s="17"/>
      <c r="AR151" s="17"/>
      <c r="AS151" s="17"/>
      <c r="AT151" s="17"/>
      <c r="AU151" s="30">
        <f t="shared" si="9"/>
        <v>0</v>
      </c>
      <c r="AV151" s="30"/>
      <c r="AW151" s="37"/>
      <c r="AX151" s="18" t="s">
        <v>154</v>
      </c>
      <c r="AY151" s="1355">
        <v>3596763000</v>
      </c>
      <c r="AZ151" s="396"/>
      <c r="BA151" s="17"/>
      <c r="BB151" s="17"/>
      <c r="BC151" s="17"/>
      <c r="BD151" s="17"/>
      <c r="BE151" s="17">
        <f t="shared" si="11"/>
        <v>3596763000</v>
      </c>
      <c r="BF151" s="59"/>
    </row>
    <row r="152" spans="1:58" s="7" customFormat="1" ht="18" hidden="1" customHeight="1">
      <c r="A152" s="37"/>
      <c r="B152" s="18" t="s">
        <v>155</v>
      </c>
      <c r="C152" s="12"/>
      <c r="D152" s="12"/>
      <c r="E152" s="339"/>
      <c r="F152" s="12"/>
      <c r="G152" s="22"/>
      <c r="H152" s="37"/>
      <c r="I152" s="18" t="s">
        <v>155</v>
      </c>
      <c r="J152" s="8"/>
      <c r="K152" s="8"/>
      <c r="L152" s="129"/>
      <c r="M152" s="129"/>
      <c r="N152" s="129"/>
      <c r="O152" s="8"/>
      <c r="P152" s="6"/>
      <c r="Q152" s="8"/>
      <c r="R152" s="12"/>
      <c r="S152" s="37"/>
      <c r="T152" s="18" t="s">
        <v>155</v>
      </c>
      <c r="U152" s="64"/>
      <c r="V152" s="65"/>
      <c r="W152" s="30"/>
      <c r="X152" s="30"/>
      <c r="Y152" s="66"/>
      <c r="Z152" s="30"/>
      <c r="AA152" s="30"/>
      <c r="AB152" s="68"/>
      <c r="AC152" s="30"/>
      <c r="AD152" s="30"/>
      <c r="AE152" s="30"/>
      <c r="AF152" s="37"/>
      <c r="AG152" s="18" t="s">
        <v>155</v>
      </c>
      <c r="AH152" s="24"/>
      <c r="AI152" s="24"/>
      <c r="AJ152" s="24"/>
      <c r="AK152" s="24"/>
      <c r="AL152" s="24"/>
      <c r="AM152" s="24"/>
      <c r="AN152" s="17"/>
      <c r="AO152" s="17"/>
      <c r="AP152" s="17"/>
      <c r="AQ152" s="17"/>
      <c r="AR152" s="17"/>
      <c r="AS152" s="17"/>
      <c r="AT152" s="17"/>
      <c r="AU152" s="30">
        <f t="shared" si="9"/>
        <v>0</v>
      </c>
      <c r="AV152" s="30"/>
      <c r="AW152" s="37"/>
      <c r="AX152" s="18" t="s">
        <v>922</v>
      </c>
      <c r="AY152" s="1356">
        <v>3246443000</v>
      </c>
      <c r="AZ152" s="396"/>
      <c r="BA152" s="17"/>
      <c r="BB152" s="17"/>
      <c r="BC152" s="17"/>
      <c r="BD152" s="17"/>
      <c r="BE152" s="17">
        <f t="shared" si="11"/>
        <v>3246443000</v>
      </c>
      <c r="BF152" s="59"/>
    </row>
    <row r="153" spans="1:58" s="7" customFormat="1" ht="18" hidden="1" customHeight="1">
      <c r="A153" s="37"/>
      <c r="B153" s="18" t="s">
        <v>156</v>
      </c>
      <c r="C153" s="12"/>
      <c r="D153" s="12"/>
      <c r="E153" s="339"/>
      <c r="F153" s="12"/>
      <c r="G153" s="22"/>
      <c r="H153" s="37"/>
      <c r="I153" s="18" t="s">
        <v>156</v>
      </c>
      <c r="J153" s="8"/>
      <c r="K153" s="8"/>
      <c r="L153" s="129"/>
      <c r="M153" s="129"/>
      <c r="N153" s="129"/>
      <c r="O153" s="8"/>
      <c r="P153" s="6"/>
      <c r="Q153" s="8"/>
      <c r="R153" s="12"/>
      <c r="S153" s="37"/>
      <c r="T153" s="18" t="s">
        <v>156</v>
      </c>
      <c r="U153" s="64"/>
      <c r="V153" s="65"/>
      <c r="W153" s="30"/>
      <c r="X153" s="30"/>
      <c r="Y153" s="66"/>
      <c r="Z153" s="30"/>
      <c r="AA153" s="30"/>
      <c r="AB153" s="68"/>
      <c r="AC153" s="30"/>
      <c r="AD153" s="30"/>
      <c r="AE153" s="30"/>
      <c r="AF153" s="37"/>
      <c r="AG153" s="18" t="s">
        <v>156</v>
      </c>
      <c r="AH153" s="24"/>
      <c r="AI153" s="24"/>
      <c r="AJ153" s="24"/>
      <c r="AK153" s="24"/>
      <c r="AL153" s="24"/>
      <c r="AM153" s="24"/>
      <c r="AN153" s="17"/>
      <c r="AO153" s="17"/>
      <c r="AP153" s="17"/>
      <c r="AQ153" s="17"/>
      <c r="AR153" s="17"/>
      <c r="AS153" s="17"/>
      <c r="AT153" s="17"/>
      <c r="AU153" s="30">
        <f t="shared" si="9"/>
        <v>0</v>
      </c>
      <c r="AV153" s="30"/>
      <c r="AW153" s="37"/>
      <c r="AX153" s="18" t="s">
        <v>156</v>
      </c>
      <c r="AY153" s="1356">
        <v>2019763000</v>
      </c>
      <c r="AZ153" s="396"/>
      <c r="BA153" s="17"/>
      <c r="BB153" s="17"/>
      <c r="BC153" s="17"/>
      <c r="BD153" s="17"/>
      <c r="BE153" s="17">
        <f t="shared" si="11"/>
        <v>2019763000</v>
      </c>
      <c r="BF153" s="59"/>
    </row>
    <row r="154" spans="1:58" s="7" customFormat="1" ht="18" hidden="1" customHeight="1">
      <c r="A154" s="37"/>
      <c r="B154" s="18" t="s">
        <v>157</v>
      </c>
      <c r="C154" s="12"/>
      <c r="D154" s="12"/>
      <c r="E154" s="339"/>
      <c r="F154" s="12"/>
      <c r="G154" s="22"/>
      <c r="H154" s="37"/>
      <c r="I154" s="18" t="s">
        <v>157</v>
      </c>
      <c r="J154" s="8"/>
      <c r="K154" s="8"/>
      <c r="L154" s="129"/>
      <c r="M154" s="129"/>
      <c r="N154" s="129"/>
      <c r="O154" s="8"/>
      <c r="P154" s="6"/>
      <c r="Q154" s="8"/>
      <c r="R154" s="12"/>
      <c r="S154" s="37"/>
      <c r="T154" s="18" t="s">
        <v>157</v>
      </c>
      <c r="U154" s="64"/>
      <c r="V154" s="65"/>
      <c r="W154" s="30"/>
      <c r="X154" s="30"/>
      <c r="Y154" s="66"/>
      <c r="Z154" s="30"/>
      <c r="AA154" s="30"/>
      <c r="AB154" s="68"/>
      <c r="AC154" s="30"/>
      <c r="AD154" s="30"/>
      <c r="AE154" s="30"/>
      <c r="AF154" s="37"/>
      <c r="AG154" s="18" t="s">
        <v>157</v>
      </c>
      <c r="AH154" s="24"/>
      <c r="AI154" s="24"/>
      <c r="AJ154" s="24"/>
      <c r="AK154" s="24"/>
      <c r="AL154" s="24"/>
      <c r="AM154" s="24"/>
      <c r="AN154" s="17"/>
      <c r="AO154" s="17"/>
      <c r="AP154" s="17"/>
      <c r="AQ154" s="17"/>
      <c r="AR154" s="17"/>
      <c r="AS154" s="17"/>
      <c r="AT154" s="17"/>
      <c r="AU154" s="30">
        <f t="shared" si="9"/>
        <v>0</v>
      </c>
      <c r="AV154" s="30"/>
      <c r="AW154" s="37"/>
      <c r="AX154" s="18" t="s">
        <v>157</v>
      </c>
      <c r="AY154" s="1356">
        <v>3473643000</v>
      </c>
      <c r="AZ154" s="396"/>
      <c r="BA154" s="17"/>
      <c r="BB154" s="17"/>
      <c r="BC154" s="17"/>
      <c r="BD154" s="17"/>
      <c r="BE154" s="17">
        <f t="shared" si="11"/>
        <v>3473643000</v>
      </c>
      <c r="BF154" s="59"/>
    </row>
    <row r="155" spans="1:58" s="46" customFormat="1" ht="18" hidden="1" customHeight="1">
      <c r="A155" s="38"/>
      <c r="B155" s="18" t="s">
        <v>158</v>
      </c>
      <c r="C155" s="12"/>
      <c r="D155" s="12"/>
      <c r="E155" s="339"/>
      <c r="F155" s="12"/>
      <c r="G155" s="22"/>
      <c r="H155" s="38"/>
      <c r="I155" s="18" t="s">
        <v>158</v>
      </c>
      <c r="J155" s="8"/>
      <c r="K155" s="8"/>
      <c r="L155" s="129"/>
      <c r="M155" s="129"/>
      <c r="N155" s="129"/>
      <c r="O155" s="8"/>
      <c r="P155" s="6"/>
      <c r="Q155" s="8"/>
      <c r="R155" s="12"/>
      <c r="S155" s="38"/>
      <c r="T155" s="18" t="s">
        <v>158</v>
      </c>
      <c r="U155" s="64"/>
      <c r="V155" s="65"/>
      <c r="W155" s="30"/>
      <c r="X155" s="30"/>
      <c r="Y155" s="66"/>
      <c r="Z155" s="30"/>
      <c r="AA155" s="30"/>
      <c r="AB155" s="68"/>
      <c r="AC155" s="30"/>
      <c r="AD155" s="30"/>
      <c r="AE155" s="30"/>
      <c r="AF155" s="38"/>
      <c r="AG155" s="18" t="s">
        <v>158</v>
      </c>
      <c r="AH155" s="24"/>
      <c r="AI155" s="24"/>
      <c r="AJ155" s="24"/>
      <c r="AK155" s="24"/>
      <c r="AL155" s="24"/>
      <c r="AM155" s="24"/>
      <c r="AN155" s="17"/>
      <c r="AO155" s="17"/>
      <c r="AP155" s="17"/>
      <c r="AQ155" s="17"/>
      <c r="AR155" s="17"/>
      <c r="AS155" s="17"/>
      <c r="AT155" s="17"/>
      <c r="AU155" s="30">
        <f t="shared" si="9"/>
        <v>0</v>
      </c>
      <c r="AV155" s="30"/>
      <c r="AW155" s="37"/>
      <c r="AX155" s="18" t="s">
        <v>158</v>
      </c>
      <c r="AY155" s="1356">
        <v>5553523000</v>
      </c>
      <c r="AZ155" s="396"/>
      <c r="BA155" s="17"/>
      <c r="BB155" s="17"/>
      <c r="BC155" s="17"/>
      <c r="BD155" s="17"/>
      <c r="BE155" s="17">
        <f t="shared" si="11"/>
        <v>5553523000</v>
      </c>
      <c r="BF155" s="59"/>
    </row>
    <row r="156" spans="1:58" s="7" customFormat="1" ht="18" hidden="1" customHeight="1">
      <c r="A156" s="37"/>
      <c r="B156" s="39" t="s">
        <v>128</v>
      </c>
      <c r="C156" s="35"/>
      <c r="D156" s="35"/>
      <c r="E156" s="340"/>
      <c r="F156" s="35"/>
      <c r="G156" s="22"/>
      <c r="H156" s="37"/>
      <c r="I156" s="39" t="s">
        <v>128</v>
      </c>
      <c r="J156" s="69"/>
      <c r="K156" s="69"/>
      <c r="L156" s="130"/>
      <c r="M156" s="130"/>
      <c r="N156" s="130"/>
      <c r="O156" s="69"/>
      <c r="P156" s="42"/>
      <c r="Q156" s="69"/>
      <c r="R156" s="35"/>
      <c r="S156" s="37"/>
      <c r="T156" s="39" t="s">
        <v>128</v>
      </c>
      <c r="U156" s="70"/>
      <c r="V156" s="74"/>
      <c r="W156" s="43"/>
      <c r="X156" s="43"/>
      <c r="Y156" s="71"/>
      <c r="Z156" s="43"/>
      <c r="AA156" s="43"/>
      <c r="AB156" s="73"/>
      <c r="AC156" s="43"/>
      <c r="AD156" s="43"/>
      <c r="AE156" s="43"/>
      <c r="AF156" s="37"/>
      <c r="AG156" s="39" t="s">
        <v>128</v>
      </c>
      <c r="AH156" s="44"/>
      <c r="AI156" s="44"/>
      <c r="AJ156" s="44"/>
      <c r="AK156" s="44"/>
      <c r="AL156" s="44"/>
      <c r="AM156" s="44"/>
      <c r="AN156" s="45"/>
      <c r="AO156" s="45"/>
      <c r="AP156" s="45"/>
      <c r="AQ156" s="45"/>
      <c r="AR156" s="45"/>
      <c r="AS156" s="45"/>
      <c r="AT156" s="45"/>
      <c r="AU156" s="43"/>
      <c r="AV156" s="30"/>
      <c r="AW156" s="37"/>
      <c r="AX156" s="39" t="s">
        <v>128</v>
      </c>
      <c r="AY156" s="1356">
        <v>14900233000</v>
      </c>
      <c r="AZ156" s="941">
        <v>1800000000</v>
      </c>
      <c r="BA156" s="45"/>
      <c r="BB156" s="45"/>
      <c r="BC156" s="45"/>
      <c r="BD156" s="45"/>
      <c r="BE156" s="17">
        <f t="shared" si="11"/>
        <v>16700233000</v>
      </c>
      <c r="BF156" s="59"/>
    </row>
    <row r="157" spans="1:58" s="7" customFormat="1" ht="18" hidden="1" customHeight="1">
      <c r="A157" s="37"/>
      <c r="B157" s="18" t="s">
        <v>129</v>
      </c>
      <c r="C157" s="12"/>
      <c r="D157" s="12"/>
      <c r="E157" s="339"/>
      <c r="F157" s="12"/>
      <c r="G157" s="22"/>
      <c r="H157" s="37"/>
      <c r="I157" s="18" t="s">
        <v>129</v>
      </c>
      <c r="J157" s="8"/>
      <c r="K157" s="8"/>
      <c r="L157" s="129"/>
      <c r="M157" s="129"/>
      <c r="N157" s="129"/>
      <c r="O157" s="8"/>
      <c r="P157" s="6"/>
      <c r="Q157" s="8"/>
      <c r="R157" s="12"/>
      <c r="S157" s="37"/>
      <c r="T157" s="18" t="s">
        <v>129</v>
      </c>
      <c r="U157" s="64"/>
      <c r="V157" s="65"/>
      <c r="W157" s="30"/>
      <c r="X157" s="30"/>
      <c r="Y157" s="66"/>
      <c r="Z157" s="30"/>
      <c r="AA157" s="30"/>
      <c r="AB157" s="68"/>
      <c r="AC157" s="30"/>
      <c r="AD157" s="30"/>
      <c r="AE157" s="30"/>
      <c r="AF157" s="37"/>
      <c r="AG157" s="18" t="s">
        <v>129</v>
      </c>
      <c r="AH157" s="24"/>
      <c r="AI157" s="24"/>
      <c r="AJ157" s="24"/>
      <c r="AK157" s="24"/>
      <c r="AL157" s="24"/>
      <c r="AM157" s="24"/>
      <c r="AN157" s="17"/>
      <c r="AO157" s="17"/>
      <c r="AP157" s="17"/>
      <c r="AQ157" s="17"/>
      <c r="AR157" s="17"/>
      <c r="AS157" s="17"/>
      <c r="AT157" s="17"/>
      <c r="AU157" s="30"/>
      <c r="AV157" s="30"/>
      <c r="AW157" s="37"/>
      <c r="AX157" s="18" t="s">
        <v>129</v>
      </c>
      <c r="AY157" s="1356">
        <v>13173213000</v>
      </c>
      <c r="AZ157" s="941">
        <v>1700000000</v>
      </c>
      <c r="BA157" s="17"/>
      <c r="BB157" s="17"/>
      <c r="BC157" s="17"/>
      <c r="BD157" s="17"/>
      <c r="BE157" s="17">
        <f t="shared" si="11"/>
        <v>14873213000</v>
      </c>
      <c r="BF157" s="59"/>
    </row>
    <row r="158" spans="1:58" s="7" customFormat="1" ht="18" hidden="1" customHeight="1">
      <c r="A158" s="38"/>
      <c r="B158" s="18" t="s">
        <v>159</v>
      </c>
      <c r="C158" s="12"/>
      <c r="D158" s="12"/>
      <c r="E158" s="339"/>
      <c r="F158" s="12"/>
      <c r="G158" s="22"/>
      <c r="H158" s="38"/>
      <c r="I158" s="18" t="s">
        <v>159</v>
      </c>
      <c r="J158" s="8"/>
      <c r="K158" s="8"/>
      <c r="L158" s="129"/>
      <c r="M158" s="129"/>
      <c r="N158" s="129"/>
      <c r="O158" s="8"/>
      <c r="P158" s="6"/>
      <c r="Q158" s="8"/>
      <c r="R158" s="12"/>
      <c r="S158" s="38"/>
      <c r="T158" s="18" t="s">
        <v>159</v>
      </c>
      <c r="U158" s="64"/>
      <c r="V158" s="65"/>
      <c r="W158" s="30"/>
      <c r="X158" s="30"/>
      <c r="Y158" s="66"/>
      <c r="Z158" s="30"/>
      <c r="AA158" s="30"/>
      <c r="AB158" s="68"/>
      <c r="AC158" s="30"/>
      <c r="AD158" s="30"/>
      <c r="AE158" s="30"/>
      <c r="AF158" s="38"/>
      <c r="AG158" s="18" t="s">
        <v>159</v>
      </c>
      <c r="AH158" s="24"/>
      <c r="AI158" s="24"/>
      <c r="AJ158" s="24"/>
      <c r="AK158" s="24"/>
      <c r="AL158" s="24"/>
      <c r="AM158" s="24"/>
      <c r="AN158" s="17"/>
      <c r="AO158" s="17"/>
      <c r="AP158" s="17"/>
      <c r="AQ158" s="17"/>
      <c r="AR158" s="17"/>
      <c r="AS158" s="17"/>
      <c r="AT158" s="17"/>
      <c r="AU158" s="30"/>
      <c r="AV158" s="30"/>
      <c r="AW158" s="38"/>
      <c r="AX158" s="18" t="s">
        <v>159</v>
      </c>
      <c r="AY158" s="1356">
        <v>9930063000</v>
      </c>
      <c r="AZ158" s="941">
        <v>1700000000</v>
      </c>
      <c r="BA158" s="17"/>
      <c r="BB158" s="17"/>
      <c r="BC158" s="17"/>
      <c r="BD158" s="17"/>
      <c r="BE158" s="17">
        <f t="shared" si="11"/>
        <v>11630063000</v>
      </c>
      <c r="BF158" s="59"/>
    </row>
    <row r="159" spans="1:58" s="698" customFormat="1" ht="18" customHeight="1">
      <c r="A159" s="701">
        <v>30</v>
      </c>
      <c r="B159" s="699" t="s">
        <v>42</v>
      </c>
      <c r="C159" s="685">
        <v>306574000</v>
      </c>
      <c r="D159" s="917">
        <v>300000000</v>
      </c>
      <c r="E159" s="720">
        <v>1254432000</v>
      </c>
      <c r="F159" s="685">
        <v>232700000</v>
      </c>
      <c r="G159" s="687">
        <v>582950000</v>
      </c>
      <c r="H159" s="701">
        <v>30</v>
      </c>
      <c r="I159" s="699" t="s">
        <v>42</v>
      </c>
      <c r="J159" s="688">
        <v>590000000</v>
      </c>
      <c r="K159" s="688">
        <v>700000000</v>
      </c>
      <c r="L159" s="689"/>
      <c r="M159" s="689"/>
      <c r="N159" s="689"/>
      <c r="O159" s="931">
        <v>700000000</v>
      </c>
      <c r="P159" s="690"/>
      <c r="Q159" s="688">
        <v>500000000</v>
      </c>
      <c r="R159" s="685">
        <f>SUM(J159:Q159)</f>
        <v>2490000000</v>
      </c>
      <c r="S159" s="701">
        <v>30</v>
      </c>
      <c r="T159" s="699" t="s">
        <v>42</v>
      </c>
      <c r="U159" s="1348">
        <v>153110000</v>
      </c>
      <c r="V159" s="1348">
        <v>185030000</v>
      </c>
      <c r="W159" s="1349">
        <v>147629000</v>
      </c>
      <c r="X159" s="1349">
        <v>19665500000</v>
      </c>
      <c r="Y159" s="1379">
        <v>77870000</v>
      </c>
      <c r="Z159" s="1348">
        <v>3140450000</v>
      </c>
      <c r="AA159" s="1380">
        <v>78000000</v>
      </c>
      <c r="AB159" s="702">
        <v>0</v>
      </c>
      <c r="AC159" s="1383">
        <v>51200000</v>
      </c>
      <c r="AD159" s="1352">
        <v>150000000</v>
      </c>
      <c r="AE159" s="694">
        <f>U159+V159+W159+X159+Y159+Z159+AA159+AB159+AC159+AD159</f>
        <v>23648789000</v>
      </c>
      <c r="AF159" s="701">
        <v>30</v>
      </c>
      <c r="AG159" s="699" t="s">
        <v>42</v>
      </c>
      <c r="AH159" s="24">
        <v>425000000</v>
      </c>
      <c r="AI159" s="24">
        <v>3618646000</v>
      </c>
      <c r="AJ159" s="695"/>
      <c r="AK159" s="923">
        <v>400000000</v>
      </c>
      <c r="AL159" s="695"/>
      <c r="AM159" s="24"/>
      <c r="AN159" s="696"/>
      <c r="AO159" s="17">
        <v>536230000</v>
      </c>
      <c r="AP159" s="696"/>
      <c r="AQ159" s="925">
        <v>400000000</v>
      </c>
      <c r="AR159" s="696"/>
      <c r="AS159" s="696"/>
      <c r="AT159" s="696"/>
      <c r="AU159" s="692">
        <f t="shared" ref="AU159:AU165" si="12">SUM(AH159:AT159)</f>
        <v>5379876000</v>
      </c>
      <c r="AV159" s="692">
        <f>C159+D159+E159+F159+G159+R159+AE159+AU159</f>
        <v>34195321000</v>
      </c>
      <c r="AW159" s="701">
        <v>30</v>
      </c>
      <c r="AX159" s="699" t="s">
        <v>42</v>
      </c>
      <c r="AY159" s="692">
        <f>SUM(AY160:AY162)</f>
        <v>20933597000</v>
      </c>
      <c r="AZ159" s="703">
        <f>SUM(AZ162)</f>
        <v>1000000000</v>
      </c>
      <c r="BA159" s="696">
        <f>BA160+BA161+BA162</f>
        <v>1500000000</v>
      </c>
      <c r="BB159" s="696">
        <f>BB160+BB161+BB162</f>
        <v>0</v>
      </c>
      <c r="BC159" s="696">
        <f>BC160+BC161+BC162</f>
        <v>0</v>
      </c>
      <c r="BD159" s="696"/>
      <c r="BE159" s="696">
        <f>AZ159+BA159+BB159+BC159+BD159</f>
        <v>2500000000</v>
      </c>
      <c r="BF159" s="697">
        <f>AV159+BE159</f>
        <v>36695321000</v>
      </c>
    </row>
    <row r="160" spans="1:58" s="7" customFormat="1" ht="18" hidden="1" customHeight="1">
      <c r="A160" s="37"/>
      <c r="B160" s="18" t="s">
        <v>169</v>
      </c>
      <c r="C160" s="12"/>
      <c r="D160" s="917"/>
      <c r="E160" s="339"/>
      <c r="F160" s="12"/>
      <c r="G160" s="22"/>
      <c r="H160" s="37"/>
      <c r="I160" s="18" t="s">
        <v>169</v>
      </c>
      <c r="J160" s="8"/>
      <c r="K160" s="8"/>
      <c r="L160" s="129"/>
      <c r="M160" s="129"/>
      <c r="N160" s="129"/>
      <c r="O160" s="8"/>
      <c r="P160" s="6"/>
      <c r="Q160" s="8"/>
      <c r="R160" s="12"/>
      <c r="S160" s="37"/>
      <c r="T160" s="18" t="s">
        <v>169</v>
      </c>
      <c r="U160" s="64"/>
      <c r="V160" s="30"/>
      <c r="W160" s="30"/>
      <c r="X160" s="30"/>
      <c r="Y160" s="66"/>
      <c r="Z160" s="30"/>
      <c r="AA160" s="30"/>
      <c r="AB160" s="68"/>
      <c r="AC160" s="30"/>
      <c r="AD160" s="30"/>
      <c r="AE160" s="30"/>
      <c r="AF160" s="37"/>
      <c r="AG160" s="18" t="s">
        <v>169</v>
      </c>
      <c r="AH160" s="24"/>
      <c r="AI160" s="24"/>
      <c r="AJ160" s="24"/>
      <c r="AK160" s="24"/>
      <c r="AL160" s="24"/>
      <c r="AM160" s="24"/>
      <c r="AN160" s="17"/>
      <c r="AO160" s="17"/>
      <c r="AP160" s="17"/>
      <c r="AQ160" s="17"/>
      <c r="AR160" s="17"/>
      <c r="AS160" s="17"/>
      <c r="AT160" s="17"/>
      <c r="AU160" s="30">
        <f t="shared" si="12"/>
        <v>0</v>
      </c>
      <c r="AV160" s="30"/>
      <c r="AW160" s="37"/>
      <c r="AX160" s="18" t="s">
        <v>169</v>
      </c>
      <c r="AY160" s="1356">
        <v>10205463000</v>
      </c>
      <c r="AZ160" s="17"/>
      <c r="BA160" s="17"/>
      <c r="BB160" s="17"/>
      <c r="BC160" s="17"/>
      <c r="BD160" s="17"/>
      <c r="BE160" s="17">
        <f>AY160+AZ160+BA160</f>
        <v>10205463000</v>
      </c>
      <c r="BF160" s="59"/>
    </row>
    <row r="161" spans="1:59" s="7" customFormat="1" ht="18" hidden="1" customHeight="1">
      <c r="A161" s="37"/>
      <c r="B161" s="18" t="s">
        <v>170</v>
      </c>
      <c r="C161" s="12"/>
      <c r="D161" s="917"/>
      <c r="E161" s="339"/>
      <c r="F161" s="12"/>
      <c r="G161" s="22"/>
      <c r="H161" s="37"/>
      <c r="I161" s="18" t="s">
        <v>170</v>
      </c>
      <c r="J161" s="8"/>
      <c r="K161" s="8"/>
      <c r="L161" s="129"/>
      <c r="M161" s="129"/>
      <c r="N161" s="129"/>
      <c r="O161" s="8"/>
      <c r="P161" s="6"/>
      <c r="Q161" s="8"/>
      <c r="R161" s="12"/>
      <c r="S161" s="37"/>
      <c r="T161" s="18" t="s">
        <v>170</v>
      </c>
      <c r="U161" s="64"/>
      <c r="V161" s="30"/>
      <c r="W161" s="30"/>
      <c r="X161" s="30"/>
      <c r="Y161" s="66"/>
      <c r="Z161" s="30"/>
      <c r="AA161" s="30"/>
      <c r="AB161" s="68"/>
      <c r="AC161" s="30"/>
      <c r="AD161" s="30"/>
      <c r="AE161" s="30"/>
      <c r="AF161" s="37"/>
      <c r="AG161" s="18" t="s">
        <v>170</v>
      </c>
      <c r="AH161" s="24"/>
      <c r="AI161" s="24"/>
      <c r="AJ161" s="24"/>
      <c r="AK161" s="24"/>
      <c r="AL161" s="24"/>
      <c r="AM161" s="24"/>
      <c r="AN161" s="17"/>
      <c r="AO161" s="17"/>
      <c r="AP161" s="17"/>
      <c r="AQ161" s="17"/>
      <c r="AR161" s="17"/>
      <c r="AS161" s="17"/>
      <c r="AT161" s="17"/>
      <c r="AU161" s="30">
        <f t="shared" si="12"/>
        <v>0</v>
      </c>
      <c r="AV161" s="30"/>
      <c r="AW161" s="37"/>
      <c r="AX161" s="18" t="s">
        <v>170</v>
      </c>
      <c r="AY161" s="1356">
        <v>5419667000</v>
      </c>
      <c r="AZ161" s="17"/>
      <c r="BA161" s="943">
        <v>1500000000</v>
      </c>
      <c r="BB161" s="396">
        <v>0</v>
      </c>
      <c r="BC161" s="396">
        <v>0</v>
      </c>
      <c r="BD161" s="396"/>
      <c r="BE161" s="17">
        <f>AY161+AZ161+BA161</f>
        <v>6919667000</v>
      </c>
      <c r="BF161" s="59"/>
    </row>
    <row r="162" spans="1:59" s="7" customFormat="1" ht="18" hidden="1" customHeight="1">
      <c r="A162" s="38"/>
      <c r="B162" s="18" t="s">
        <v>171</v>
      </c>
      <c r="C162" s="12"/>
      <c r="D162" s="917"/>
      <c r="E162" s="339"/>
      <c r="F162" s="12"/>
      <c r="G162" s="22"/>
      <c r="H162" s="38"/>
      <c r="I162" s="18" t="s">
        <v>171</v>
      </c>
      <c r="J162" s="8"/>
      <c r="K162" s="8"/>
      <c r="L162" s="129"/>
      <c r="M162" s="129"/>
      <c r="N162" s="129"/>
      <c r="O162" s="8"/>
      <c r="P162" s="6"/>
      <c r="Q162" s="8"/>
      <c r="R162" s="12"/>
      <c r="S162" s="38"/>
      <c r="T162" s="18" t="s">
        <v>171</v>
      </c>
      <c r="U162" s="64"/>
      <c r="V162" s="30"/>
      <c r="W162" s="30"/>
      <c r="X162" s="30"/>
      <c r="Y162" s="66"/>
      <c r="Z162" s="30"/>
      <c r="AA162" s="30"/>
      <c r="AB162" s="68"/>
      <c r="AC162" s="30"/>
      <c r="AD162" s="30"/>
      <c r="AE162" s="30"/>
      <c r="AF162" s="38"/>
      <c r="AG162" s="18" t="s">
        <v>171</v>
      </c>
      <c r="AH162" s="24"/>
      <c r="AI162" s="24"/>
      <c r="AJ162" s="24"/>
      <c r="AK162" s="24"/>
      <c r="AL162" s="24"/>
      <c r="AM162" s="24"/>
      <c r="AN162" s="17"/>
      <c r="AO162" s="17"/>
      <c r="AP162" s="17"/>
      <c r="AQ162" s="17"/>
      <c r="AR162" s="17"/>
      <c r="AS162" s="17"/>
      <c r="AT162" s="17"/>
      <c r="AU162" s="30">
        <f t="shared" si="12"/>
        <v>0</v>
      </c>
      <c r="AV162" s="30"/>
      <c r="AW162" s="38"/>
      <c r="AX162" s="18" t="s">
        <v>171</v>
      </c>
      <c r="AY162" s="1356">
        <v>5308467000</v>
      </c>
      <c r="AZ162" s="396">
        <v>1000000000</v>
      </c>
      <c r="BA162" s="17"/>
      <c r="BB162" s="17"/>
      <c r="BC162" s="17"/>
      <c r="BD162" s="17"/>
      <c r="BE162" s="17">
        <f>AY162+AZ162+BA162</f>
        <v>6308467000</v>
      </c>
      <c r="BF162" s="59"/>
    </row>
    <row r="163" spans="1:59" s="698" customFormat="1" ht="18" customHeight="1">
      <c r="A163" s="683">
        <v>31</v>
      </c>
      <c r="B163" s="699" t="s">
        <v>43</v>
      </c>
      <c r="C163" s="685">
        <v>271791000</v>
      </c>
      <c r="D163" s="917">
        <v>300000000</v>
      </c>
      <c r="E163" s="720">
        <v>960646000</v>
      </c>
      <c r="F163" s="685">
        <v>234300000</v>
      </c>
      <c r="G163" s="687">
        <v>573050000</v>
      </c>
      <c r="H163" s="683">
        <v>31</v>
      </c>
      <c r="I163" s="699" t="s">
        <v>43</v>
      </c>
      <c r="J163" s="918">
        <v>0</v>
      </c>
      <c r="K163" s="688">
        <v>450000000</v>
      </c>
      <c r="L163" s="689"/>
      <c r="M163" s="689"/>
      <c r="N163" s="689"/>
      <c r="O163" s="931">
        <v>700000000</v>
      </c>
      <c r="P163" s="690">
        <v>1085434000</v>
      </c>
      <c r="Q163" s="688">
        <v>500000000</v>
      </c>
      <c r="R163" s="685">
        <f>SUM(J163:Q163)</f>
        <v>2735434000</v>
      </c>
      <c r="S163" s="683">
        <v>31</v>
      </c>
      <c r="T163" s="699" t="s">
        <v>43</v>
      </c>
      <c r="U163" s="1348">
        <v>146830000</v>
      </c>
      <c r="V163" s="1348">
        <v>257043000</v>
      </c>
      <c r="W163" s="1349">
        <v>296680000</v>
      </c>
      <c r="X163" s="1349">
        <v>19098437000</v>
      </c>
      <c r="Y163" s="1379">
        <v>74250000</v>
      </c>
      <c r="Z163" s="692">
        <v>0</v>
      </c>
      <c r="AA163" s="1380">
        <v>75930000</v>
      </c>
      <c r="AB163" s="1382">
        <v>587125000</v>
      </c>
      <c r="AC163" s="1383">
        <v>97545000</v>
      </c>
      <c r="AD163" s="1352">
        <v>150000000</v>
      </c>
      <c r="AE163" s="694">
        <f>U163+V163+W163+X163+Y163+Z163+AA163+AB163+AC163+AD163</f>
        <v>20783840000</v>
      </c>
      <c r="AF163" s="683">
        <v>31</v>
      </c>
      <c r="AG163" s="699" t="s">
        <v>43</v>
      </c>
      <c r="AH163" s="24">
        <v>400000000</v>
      </c>
      <c r="AI163" s="24">
        <v>4270492000</v>
      </c>
      <c r="AJ163" s="695"/>
      <c r="AK163" s="923">
        <v>350000000</v>
      </c>
      <c r="AL163" s="24">
        <v>449470000</v>
      </c>
      <c r="AM163" s="24"/>
      <c r="AN163" s="696"/>
      <c r="AO163" s="17">
        <v>448900000</v>
      </c>
      <c r="AP163" s="696"/>
      <c r="AQ163" s="696"/>
      <c r="AR163" s="696"/>
      <c r="AS163" s="696"/>
      <c r="AT163" s="925">
        <v>400000000</v>
      </c>
      <c r="AU163" s="692">
        <f t="shared" si="12"/>
        <v>6318862000</v>
      </c>
      <c r="AV163" s="692">
        <f>C163+D163+E163+F163+G163+R163+AE163+AU163</f>
        <v>32177923000</v>
      </c>
      <c r="AW163" s="683">
        <v>31</v>
      </c>
      <c r="AX163" s="699" t="s">
        <v>43</v>
      </c>
      <c r="AY163" s="692"/>
      <c r="AZ163" s="696">
        <f>AZ164</f>
        <v>0</v>
      </c>
      <c r="BA163" s="696">
        <f>BA164</f>
        <v>1500000000</v>
      </c>
      <c r="BB163" s="696">
        <f>BB164</f>
        <v>0</v>
      </c>
      <c r="BC163" s="696">
        <f>BC164</f>
        <v>0</v>
      </c>
      <c r="BD163" s="696"/>
      <c r="BE163" s="696">
        <f>AZ163+BA163+BB163+BC163+BD163</f>
        <v>1500000000</v>
      </c>
      <c r="BF163" s="697">
        <f>AV163+BE163</f>
        <v>33677923000</v>
      </c>
    </row>
    <row r="164" spans="1:59" s="7" customFormat="1" ht="18" hidden="1" customHeight="1">
      <c r="A164" s="38"/>
      <c r="B164" s="39"/>
      <c r="C164" s="35"/>
      <c r="D164" s="35"/>
      <c r="E164" s="1376"/>
      <c r="F164" s="35"/>
      <c r="G164" s="22"/>
      <c r="H164" s="38"/>
      <c r="I164" s="39"/>
      <c r="J164" s="919"/>
      <c r="K164" s="69"/>
      <c r="L164" s="130"/>
      <c r="M164" s="130"/>
      <c r="N164" s="130"/>
      <c r="O164" s="69"/>
      <c r="P164" s="42"/>
      <c r="Q164" s="69"/>
      <c r="R164" s="12"/>
      <c r="S164" s="38"/>
      <c r="T164" s="39"/>
      <c r="U164" s="70"/>
      <c r="V164" s="43"/>
      <c r="W164" s="43"/>
      <c r="X164" s="43"/>
      <c r="Y164" s="71"/>
      <c r="Z164" s="43"/>
      <c r="AA164" s="43"/>
      <c r="AB164" s="72"/>
      <c r="AC164" s="43"/>
      <c r="AD164" s="43"/>
      <c r="AE164" s="43"/>
      <c r="AF164" s="38"/>
      <c r="AG164" s="39"/>
      <c r="AH164" s="44"/>
      <c r="AI164" s="44"/>
      <c r="AJ164" s="44"/>
      <c r="AK164" s="44"/>
      <c r="AL164" s="44"/>
      <c r="AM164" s="44"/>
      <c r="AN164" s="45"/>
      <c r="AO164" s="45"/>
      <c r="AP164" s="45"/>
      <c r="AQ164" s="45"/>
      <c r="AR164" s="45"/>
      <c r="AS164" s="45"/>
      <c r="AT164" s="45"/>
      <c r="AU164" s="43"/>
      <c r="AV164" s="30"/>
      <c r="AW164" s="38"/>
      <c r="AX164" s="39" t="s">
        <v>366</v>
      </c>
      <c r="AY164" s="43"/>
      <c r="AZ164" s="45"/>
      <c r="BA164" s="947">
        <v>1500000000</v>
      </c>
      <c r="BB164" s="397">
        <v>0</v>
      </c>
      <c r="BC164" s="397">
        <v>0</v>
      </c>
      <c r="BD164" s="397"/>
      <c r="BE164" s="17"/>
      <c r="BF164" s="59"/>
    </row>
    <row r="165" spans="1:59" s="698" customFormat="1" ht="18" customHeight="1">
      <c r="A165" s="701">
        <v>32</v>
      </c>
      <c r="B165" s="699" t="s">
        <v>44</v>
      </c>
      <c r="C165" s="685">
        <v>763280000</v>
      </c>
      <c r="D165" s="917">
        <v>380000000</v>
      </c>
      <c r="E165" s="720">
        <v>3844610000</v>
      </c>
      <c r="F165" s="12">
        <v>275200000</v>
      </c>
      <c r="G165" s="687">
        <v>1117380000</v>
      </c>
      <c r="H165" s="701">
        <v>32</v>
      </c>
      <c r="I165" s="699" t="s">
        <v>44</v>
      </c>
      <c r="J165" s="918">
        <v>0</v>
      </c>
      <c r="K165" s="688">
        <v>1400000000</v>
      </c>
      <c r="L165" s="689">
        <v>300000000</v>
      </c>
      <c r="M165" s="689"/>
      <c r="N165" s="932">
        <v>600000000</v>
      </c>
      <c r="O165" s="931">
        <v>1200000000</v>
      </c>
      <c r="P165" s="690">
        <v>1556767000</v>
      </c>
      <c r="Q165" s="688"/>
      <c r="R165" s="685">
        <f>SUM(J165:Q165)</f>
        <v>5056767000</v>
      </c>
      <c r="S165" s="701">
        <v>32</v>
      </c>
      <c r="T165" s="699" t="s">
        <v>44</v>
      </c>
      <c r="U165" s="1348">
        <v>143830000</v>
      </c>
      <c r="V165" s="1348">
        <v>338231000</v>
      </c>
      <c r="W165" s="1349">
        <v>156250000</v>
      </c>
      <c r="X165" s="1349">
        <v>138248633000</v>
      </c>
      <c r="Y165" s="1379">
        <v>97400000</v>
      </c>
      <c r="Z165" s="692">
        <v>0</v>
      </c>
      <c r="AA165" s="1380">
        <v>154290000</v>
      </c>
      <c r="AB165" s="693">
        <v>0</v>
      </c>
      <c r="AC165" s="1383">
        <v>56000000</v>
      </c>
      <c r="AD165" s="692">
        <v>0</v>
      </c>
      <c r="AE165" s="694">
        <f>U165+V165+W165+X165+Y165+Z165+AA165+AB165+AC165+AD165</f>
        <v>139194634000</v>
      </c>
      <c r="AF165" s="701">
        <v>32</v>
      </c>
      <c r="AG165" s="699" t="s">
        <v>44</v>
      </c>
      <c r="AH165" s="695"/>
      <c r="AI165" s="24">
        <v>3619487000</v>
      </c>
      <c r="AJ165" s="695"/>
      <c r="AK165" s="923">
        <v>450000000</v>
      </c>
      <c r="AL165" s="695"/>
      <c r="AM165" s="24">
        <v>400000000</v>
      </c>
      <c r="AN165" s="696"/>
      <c r="AO165" s="17">
        <v>434975000</v>
      </c>
      <c r="AP165" s="696"/>
      <c r="AQ165" s="1387"/>
      <c r="AR165" s="925">
        <v>400000000</v>
      </c>
      <c r="AS165" s="17">
        <v>350000000</v>
      </c>
      <c r="AT165" s="696"/>
      <c r="AU165" s="692">
        <f t="shared" si="12"/>
        <v>5654462000</v>
      </c>
      <c r="AV165" s="692">
        <f>C165+D165+E165+F165+G165+R165+AE165+AU165</f>
        <v>156286333000</v>
      </c>
      <c r="AW165" s="701">
        <v>32</v>
      </c>
      <c r="AX165" s="699" t="s">
        <v>44</v>
      </c>
      <c r="AY165" s="692"/>
      <c r="AZ165" s="703">
        <f>AZ166+AZ167+AZ168+AZ169</f>
        <v>6000000000</v>
      </c>
      <c r="BA165" s="696">
        <f>SUM(BA166:BA170)</f>
        <v>4300000000</v>
      </c>
      <c r="BB165" s="696">
        <f>SUM(BB166:BB171)</f>
        <v>2500000000</v>
      </c>
      <c r="BC165" s="696">
        <f>SUM(BC166:BC171)</f>
        <v>600000000</v>
      </c>
      <c r="BD165" s="696"/>
      <c r="BE165" s="696">
        <f>AZ165+BA165+BB165+BC165+BD165</f>
        <v>13400000000</v>
      </c>
      <c r="BF165" s="697">
        <f>AV165+BE165</f>
        <v>169686333000</v>
      </c>
    </row>
    <row r="166" spans="1:59" s="7" customFormat="1" ht="18" hidden="1" customHeight="1">
      <c r="A166" s="37"/>
      <c r="B166" s="18" t="s">
        <v>176</v>
      </c>
      <c r="C166" s="12"/>
      <c r="D166" s="12"/>
      <c r="E166" s="720"/>
      <c r="F166" s="12"/>
      <c r="G166" s="22"/>
      <c r="H166" s="37"/>
      <c r="I166" s="18" t="s">
        <v>176</v>
      </c>
      <c r="J166" s="918"/>
      <c r="K166" s="8"/>
      <c r="L166" s="129"/>
      <c r="M166" s="129"/>
      <c r="N166" s="129"/>
      <c r="O166" s="8"/>
      <c r="P166" s="6"/>
      <c r="Q166" s="8"/>
      <c r="R166" s="12"/>
      <c r="S166" s="37"/>
      <c r="T166" s="18" t="s">
        <v>176</v>
      </c>
      <c r="U166" s="64"/>
      <c r="V166" s="30"/>
      <c r="W166" s="30"/>
      <c r="X166" s="30"/>
      <c r="Y166" s="66"/>
      <c r="Z166" s="30"/>
      <c r="AA166" s="30"/>
      <c r="AB166" s="67"/>
      <c r="AC166" s="30"/>
      <c r="AD166" s="30"/>
      <c r="AE166" s="30"/>
      <c r="AF166" s="37"/>
      <c r="AG166" s="18" t="s">
        <v>176</v>
      </c>
      <c r="AH166" s="24"/>
      <c r="AI166" s="24"/>
      <c r="AJ166" s="24"/>
      <c r="AK166" s="24"/>
      <c r="AL166" s="24"/>
      <c r="AM166" s="24"/>
      <c r="AN166" s="17"/>
      <c r="AO166" s="17"/>
      <c r="AP166" s="17"/>
      <c r="AQ166" s="17"/>
      <c r="AR166" s="17"/>
      <c r="AS166" s="17"/>
      <c r="AT166" s="17"/>
      <c r="AU166" s="30"/>
      <c r="AV166" s="30"/>
      <c r="AW166" s="37"/>
      <c r="AX166" s="18" t="s">
        <v>176</v>
      </c>
      <c r="AY166" s="30"/>
      <c r="AZ166" s="17"/>
      <c r="BA166" s="396">
        <v>2300000000</v>
      </c>
      <c r="BB166" s="17"/>
      <c r="BC166" s="17"/>
      <c r="BD166" s="17"/>
      <c r="BE166" s="17">
        <f>AY166+AZ166+BA166</f>
        <v>2300000000</v>
      </c>
      <c r="BF166" s="59"/>
    </row>
    <row r="167" spans="1:59" s="7" customFormat="1" ht="18" hidden="1" customHeight="1">
      <c r="A167" s="37"/>
      <c r="B167" s="18" t="s">
        <v>130</v>
      </c>
      <c r="C167" s="12"/>
      <c r="D167" s="12"/>
      <c r="E167" s="720"/>
      <c r="F167" s="12"/>
      <c r="G167" s="22"/>
      <c r="H167" s="37"/>
      <c r="I167" s="18" t="s">
        <v>130</v>
      </c>
      <c r="J167" s="918"/>
      <c r="K167" s="8"/>
      <c r="L167" s="129"/>
      <c r="M167" s="129"/>
      <c r="N167" s="129"/>
      <c r="O167" s="8"/>
      <c r="P167" s="6"/>
      <c r="Q167" s="8"/>
      <c r="R167" s="12"/>
      <c r="S167" s="37"/>
      <c r="T167" s="18" t="s">
        <v>130</v>
      </c>
      <c r="U167" s="64"/>
      <c r="V167" s="30"/>
      <c r="W167" s="30"/>
      <c r="X167" s="30"/>
      <c r="Y167" s="66"/>
      <c r="Z167" s="30"/>
      <c r="AA167" s="30"/>
      <c r="AB167" s="67"/>
      <c r="AC167" s="30"/>
      <c r="AD167" s="30"/>
      <c r="AE167" s="30"/>
      <c r="AF167" s="37"/>
      <c r="AG167" s="18" t="s">
        <v>130</v>
      </c>
      <c r="AH167" s="24"/>
      <c r="AI167" s="24"/>
      <c r="AJ167" s="24"/>
      <c r="AK167" s="24"/>
      <c r="AL167" s="24"/>
      <c r="AM167" s="24"/>
      <c r="AN167" s="17"/>
      <c r="AO167" s="17"/>
      <c r="AP167" s="17"/>
      <c r="AQ167" s="17"/>
      <c r="AR167" s="17"/>
      <c r="AS167" s="17"/>
      <c r="AT167" s="17"/>
      <c r="AU167" s="30"/>
      <c r="AV167" s="30"/>
      <c r="AW167" s="37"/>
      <c r="AX167" s="18" t="s">
        <v>130</v>
      </c>
      <c r="AY167" s="30"/>
      <c r="AZ167" s="942">
        <v>2000000000</v>
      </c>
      <c r="BA167" s="396"/>
      <c r="BB167" s="914">
        <v>2500000000</v>
      </c>
      <c r="BC167" s="396">
        <v>600000000</v>
      </c>
      <c r="BD167" s="396"/>
      <c r="BE167" s="17">
        <f>AY167+AZ167+BA167</f>
        <v>2000000000</v>
      </c>
      <c r="BF167" s="59"/>
    </row>
    <row r="168" spans="1:59" s="7" customFormat="1" ht="18" hidden="1" customHeight="1">
      <c r="A168" s="38"/>
      <c r="B168" s="18" t="s">
        <v>131</v>
      </c>
      <c r="C168" s="12"/>
      <c r="D168" s="12"/>
      <c r="E168" s="720"/>
      <c r="F168" s="12"/>
      <c r="G168" s="22"/>
      <c r="H168" s="38"/>
      <c r="I168" s="18" t="s">
        <v>131</v>
      </c>
      <c r="J168" s="918"/>
      <c r="K168" s="8"/>
      <c r="L168" s="129"/>
      <c r="M168" s="129"/>
      <c r="N168" s="129"/>
      <c r="O168" s="8"/>
      <c r="P168" s="6"/>
      <c r="Q168" s="8"/>
      <c r="R168" s="12"/>
      <c r="S168" s="38"/>
      <c r="T168" s="18" t="s">
        <v>131</v>
      </c>
      <c r="U168" s="64"/>
      <c r="V168" s="30"/>
      <c r="W168" s="30"/>
      <c r="X168" s="30"/>
      <c r="Y168" s="66"/>
      <c r="Z168" s="30"/>
      <c r="AA168" s="30"/>
      <c r="AB168" s="67"/>
      <c r="AC168" s="30"/>
      <c r="AD168" s="30"/>
      <c r="AE168" s="30"/>
      <c r="AF168" s="38"/>
      <c r="AG168" s="18" t="s">
        <v>131</v>
      </c>
      <c r="AH168" s="24"/>
      <c r="AI168" s="24"/>
      <c r="AJ168" s="24"/>
      <c r="AK168" s="24"/>
      <c r="AL168" s="24"/>
      <c r="AM168" s="24"/>
      <c r="AN168" s="17"/>
      <c r="AO168" s="17"/>
      <c r="AP168" s="17"/>
      <c r="AQ168" s="17"/>
      <c r="AR168" s="17"/>
      <c r="AS168" s="17"/>
      <c r="AT168" s="17"/>
      <c r="AU168" s="30"/>
      <c r="AV168" s="30"/>
      <c r="AW168" s="38"/>
      <c r="AX168" s="18" t="s">
        <v>131</v>
      </c>
      <c r="AY168" s="30"/>
      <c r="AZ168" s="945">
        <v>2000000000</v>
      </c>
      <c r="BA168" s="396"/>
      <c r="BB168" s="17"/>
      <c r="BC168" s="17"/>
      <c r="BD168" s="17"/>
      <c r="BE168" s="17">
        <f>AY168+AZ168+BA168</f>
        <v>2000000000</v>
      </c>
      <c r="BF168" s="59"/>
    </row>
    <row r="169" spans="1:59" s="7" customFormat="1" ht="18" hidden="1" customHeight="1">
      <c r="A169" s="38"/>
      <c r="B169" s="18" t="s">
        <v>131</v>
      </c>
      <c r="C169" s="12"/>
      <c r="D169" s="12"/>
      <c r="E169" s="720"/>
      <c r="F169" s="12"/>
      <c r="G169" s="22"/>
      <c r="H169" s="38"/>
      <c r="I169" s="18" t="s">
        <v>131</v>
      </c>
      <c r="J169" s="918"/>
      <c r="K169" s="8"/>
      <c r="L169" s="129"/>
      <c r="M169" s="129"/>
      <c r="N169" s="129"/>
      <c r="O169" s="8"/>
      <c r="P169" s="6"/>
      <c r="Q169" s="8"/>
      <c r="R169" s="12"/>
      <c r="S169" s="38"/>
      <c r="T169" s="18" t="s">
        <v>131</v>
      </c>
      <c r="U169" s="64"/>
      <c r="V169" s="30"/>
      <c r="W169" s="30"/>
      <c r="X169" s="30"/>
      <c r="Y169" s="66"/>
      <c r="Z169" s="30"/>
      <c r="AA169" s="30"/>
      <c r="AB169" s="67"/>
      <c r="AC169" s="30"/>
      <c r="AD169" s="30"/>
      <c r="AE169" s="30"/>
      <c r="AF169" s="38"/>
      <c r="AG169" s="18" t="s">
        <v>131</v>
      </c>
      <c r="AH169" s="24"/>
      <c r="AI169" s="24"/>
      <c r="AJ169" s="24"/>
      <c r="AK169" s="24"/>
      <c r="AL169" s="24"/>
      <c r="AM169" s="24"/>
      <c r="AN169" s="17"/>
      <c r="AO169" s="17"/>
      <c r="AP169" s="17"/>
      <c r="AQ169" s="17"/>
      <c r="AR169" s="17"/>
      <c r="AS169" s="17"/>
      <c r="AT169" s="17"/>
      <c r="AU169" s="30"/>
      <c r="AV169" s="30"/>
      <c r="AW169" s="38"/>
      <c r="AX169" s="18" t="s">
        <v>132</v>
      </c>
      <c r="AY169" s="30"/>
      <c r="AZ169" s="942">
        <v>2000000000</v>
      </c>
      <c r="BA169" s="396"/>
      <c r="BB169" s="17"/>
      <c r="BC169" s="17"/>
      <c r="BD169" s="17"/>
      <c r="BE169" s="17">
        <f>AY169+AZ169+BA169</f>
        <v>2000000000</v>
      </c>
      <c r="BF169" s="59"/>
    </row>
    <row r="170" spans="1:59" s="7" customFormat="1" ht="18" hidden="1" customHeight="1">
      <c r="A170" s="37"/>
      <c r="B170" s="18"/>
      <c r="C170" s="12"/>
      <c r="D170" s="12"/>
      <c r="E170" s="720"/>
      <c r="F170" s="12"/>
      <c r="G170" s="22"/>
      <c r="H170" s="37"/>
      <c r="I170" s="18"/>
      <c r="J170" s="918"/>
      <c r="K170" s="8"/>
      <c r="L170" s="129"/>
      <c r="M170" s="129"/>
      <c r="N170" s="129"/>
      <c r="O170" s="8"/>
      <c r="P170" s="6"/>
      <c r="Q170" s="8"/>
      <c r="R170" s="12"/>
      <c r="S170" s="37"/>
      <c r="T170" s="18"/>
      <c r="U170" s="64"/>
      <c r="V170" s="30"/>
      <c r="W170" s="30"/>
      <c r="X170" s="30"/>
      <c r="Y170" s="66"/>
      <c r="Z170" s="30"/>
      <c r="AA170" s="30"/>
      <c r="AB170" s="67"/>
      <c r="AC170" s="30"/>
      <c r="AD170" s="30"/>
      <c r="AE170" s="30"/>
      <c r="AF170" s="37"/>
      <c r="AG170" s="18"/>
      <c r="AH170" s="24"/>
      <c r="AI170" s="24"/>
      <c r="AJ170" s="24"/>
      <c r="AK170" s="24"/>
      <c r="AL170" s="24"/>
      <c r="AM170" s="24"/>
      <c r="AN170" s="17"/>
      <c r="AO170" s="17"/>
      <c r="AP170" s="17"/>
      <c r="AQ170" s="17"/>
      <c r="AR170" s="17"/>
      <c r="AS170" s="17"/>
      <c r="AT170" s="17"/>
      <c r="AU170" s="30"/>
      <c r="AV170" s="30"/>
      <c r="AW170" s="37"/>
      <c r="AX170" s="18" t="s">
        <v>973</v>
      </c>
      <c r="AY170" s="30"/>
      <c r="AZ170" s="942"/>
      <c r="BA170" s="396">
        <v>2000000000</v>
      </c>
      <c r="BB170" s="17"/>
      <c r="BC170" s="17"/>
      <c r="BD170" s="17"/>
      <c r="BE170" s="17"/>
      <c r="BF170" s="59"/>
    </row>
    <row r="171" spans="1:59" s="7" customFormat="1" ht="18" customHeight="1">
      <c r="A171" s="36">
        <v>33</v>
      </c>
      <c r="B171" s="18" t="s">
        <v>45</v>
      </c>
      <c r="C171" s="12">
        <v>340170000</v>
      </c>
      <c r="D171" s="12">
        <v>0</v>
      </c>
      <c r="E171" s="720">
        <v>1710840000</v>
      </c>
      <c r="F171" s="685">
        <v>272300000</v>
      </c>
      <c r="G171" s="22">
        <v>567775000</v>
      </c>
      <c r="H171" s="36">
        <v>33</v>
      </c>
      <c r="I171" s="18" t="s">
        <v>45</v>
      </c>
      <c r="J171" s="918">
        <v>0</v>
      </c>
      <c r="K171" s="8">
        <v>650000000</v>
      </c>
      <c r="L171" s="129"/>
      <c r="M171" s="129"/>
      <c r="N171" s="129"/>
      <c r="O171" s="931">
        <v>700000000</v>
      </c>
      <c r="P171" s="6"/>
      <c r="Q171" s="8"/>
      <c r="R171" s="12">
        <f>SUM(J171:Q171)</f>
        <v>1350000000</v>
      </c>
      <c r="S171" s="36">
        <v>33</v>
      </c>
      <c r="T171" s="18" t="s">
        <v>45</v>
      </c>
      <c r="U171" s="1348">
        <v>138910000</v>
      </c>
      <c r="V171" s="1348">
        <v>227743000</v>
      </c>
      <c r="W171" s="1349">
        <v>96250000</v>
      </c>
      <c r="X171" s="1349">
        <v>41509549000</v>
      </c>
      <c r="Y171" s="1379">
        <v>94000000</v>
      </c>
      <c r="Z171" s="30">
        <v>0</v>
      </c>
      <c r="AA171" s="1380">
        <v>104757000</v>
      </c>
      <c r="AB171" s="67">
        <v>0</v>
      </c>
      <c r="AC171" s="1383">
        <v>53000000</v>
      </c>
      <c r="AD171" s="30">
        <v>0</v>
      </c>
      <c r="AE171" s="526">
        <f>U171+V171+W171+X171+Y171+Z171+AA171+AB171+AC171+AD171</f>
        <v>42224209000</v>
      </c>
      <c r="AF171" s="36">
        <v>33</v>
      </c>
      <c r="AG171" s="18" t="s">
        <v>45</v>
      </c>
      <c r="AH171" s="24">
        <v>425000000</v>
      </c>
      <c r="AI171" s="24">
        <v>3320296000</v>
      </c>
      <c r="AJ171" s="24"/>
      <c r="AK171" s="24">
        <v>450000000</v>
      </c>
      <c r="AL171" s="24"/>
      <c r="AM171" s="24"/>
      <c r="AN171" s="925">
        <v>350000000</v>
      </c>
      <c r="AO171" s="17"/>
      <c r="AP171" s="17"/>
      <c r="AQ171" s="17">
        <v>300000000</v>
      </c>
      <c r="AR171" s="17"/>
      <c r="AS171" s="17"/>
      <c r="AT171" s="17"/>
      <c r="AU171" s="30">
        <f>SUM(AH171:AT171)</f>
        <v>4845296000</v>
      </c>
      <c r="AV171" s="30">
        <f>C171+D171+E171+F171+G171+R171+AE171+AU171</f>
        <v>51310590000</v>
      </c>
      <c r="AW171" s="36">
        <v>33</v>
      </c>
      <c r="AX171" s="18" t="s">
        <v>45</v>
      </c>
      <c r="AY171" s="30"/>
      <c r="AZ171" s="17">
        <f>SUM(AZ172)</f>
        <v>1500000000</v>
      </c>
      <c r="BA171" s="17">
        <v>0</v>
      </c>
      <c r="BB171" s="17">
        <v>0</v>
      </c>
      <c r="BC171" s="696">
        <v>0</v>
      </c>
      <c r="BD171" s="696"/>
      <c r="BE171" s="696">
        <f>AZ171+BA171+BB171+BC171+BD171</f>
        <v>1500000000</v>
      </c>
      <c r="BF171" s="59">
        <f>AV171+BE171</f>
        <v>52810590000</v>
      </c>
    </row>
    <row r="172" spans="1:59" s="7" customFormat="1" ht="18" hidden="1" customHeight="1">
      <c r="A172" s="1414"/>
      <c r="B172" s="32"/>
      <c r="C172" s="12"/>
      <c r="D172" s="12"/>
      <c r="E172" s="720"/>
      <c r="F172" s="685"/>
      <c r="G172" s="22"/>
      <c r="H172" s="1414"/>
      <c r="I172" s="32"/>
      <c r="J172" s="918"/>
      <c r="K172" s="8"/>
      <c r="L172" s="129"/>
      <c r="M172" s="129"/>
      <c r="N172" s="129"/>
      <c r="O172" s="931"/>
      <c r="P172" s="6"/>
      <c r="Q172" s="8"/>
      <c r="R172" s="12"/>
      <c r="S172" s="1414"/>
      <c r="T172" s="32"/>
      <c r="U172" s="1348"/>
      <c r="V172" s="1348"/>
      <c r="W172" s="1349"/>
      <c r="X172" s="1349"/>
      <c r="Y172" s="1379"/>
      <c r="Z172" s="30"/>
      <c r="AA172" s="1380"/>
      <c r="AB172" s="67"/>
      <c r="AC172" s="1383"/>
      <c r="AD172" s="30"/>
      <c r="AE172" s="526"/>
      <c r="AF172" s="1414"/>
      <c r="AG172" s="32"/>
      <c r="AH172" s="24"/>
      <c r="AI172" s="24"/>
      <c r="AJ172" s="24"/>
      <c r="AK172" s="24"/>
      <c r="AL172" s="24"/>
      <c r="AM172" s="24"/>
      <c r="AN172" s="925"/>
      <c r="AO172" s="17"/>
      <c r="AP172" s="17"/>
      <c r="AQ172" s="17"/>
      <c r="AR172" s="17"/>
      <c r="AS172" s="17"/>
      <c r="AT172" s="17"/>
      <c r="AU172" s="30"/>
      <c r="AV172" s="30"/>
      <c r="AW172" s="1414"/>
      <c r="AX172" s="18" t="s">
        <v>963</v>
      </c>
      <c r="AY172" s="30"/>
      <c r="AZ172" s="396">
        <v>1500000000</v>
      </c>
      <c r="BA172" s="17"/>
      <c r="BB172" s="17"/>
      <c r="BC172" s="696"/>
      <c r="BD172" s="696"/>
      <c r="BE172" s="696"/>
      <c r="BF172" s="59"/>
    </row>
    <row r="173" spans="1:59" s="257" customFormat="1" ht="18" customHeight="1">
      <c r="A173" s="1663" t="s">
        <v>2</v>
      </c>
      <c r="B173" s="1664"/>
      <c r="C173" s="15">
        <f>SUM(C13:C171)</f>
        <v>10000000000</v>
      </c>
      <c r="D173" s="15">
        <f>SUM(D13:D171)</f>
        <v>8000000000</v>
      </c>
      <c r="E173" s="15">
        <f>E13+E19+E24+E30+E31+E36+E37+E38+E39+E43+E45+E48+E49+E59+E71+E76+E89+E92+E100+E101+E103+E106+E113+E118+E120+E124+E127+E137+E148+E159+E163+E165+E171</f>
        <v>42700000000</v>
      </c>
      <c r="F173" s="15">
        <f>SUM(F13:F171)</f>
        <v>6500000000</v>
      </c>
      <c r="G173" s="15">
        <f>SUM(G13:G171)</f>
        <v>23100000000</v>
      </c>
      <c r="H173" s="1663" t="s">
        <v>2</v>
      </c>
      <c r="I173" s="1664"/>
      <c r="J173" s="15">
        <f t="shared" ref="J173:Q173" si="13">SUM(J13:J171)</f>
        <v>15000000000</v>
      </c>
      <c r="K173" s="15">
        <f>SUM(K13:K171)</f>
        <v>20500000000</v>
      </c>
      <c r="L173" s="260">
        <f>SUM(L13:L171)</f>
        <v>5000000000</v>
      </c>
      <c r="M173" s="260">
        <f>SUM(M13:M171)</f>
        <v>2500000000</v>
      </c>
      <c r="N173" s="260">
        <f>SUM(N13:N171)</f>
        <v>4790000000</v>
      </c>
      <c r="O173" s="260">
        <f>SUM(O13:O171)</f>
        <v>17000000000</v>
      </c>
      <c r="P173" s="15">
        <f t="shared" si="13"/>
        <v>13682404000</v>
      </c>
      <c r="Q173" s="15">
        <f t="shared" si="13"/>
        <v>7000000000</v>
      </c>
      <c r="R173" s="15">
        <f>R13+R19+R24+R30+R31+R36+R37+R38+R39+R43+R45+R49+R59+R71+R76+R89+R92+R100+R101+R103+R106+R113+R118+R120+R124+R127+R137+R148+R159+R163+R165+R171</f>
        <v>85472404000</v>
      </c>
      <c r="S173" s="1663" t="s">
        <v>2</v>
      </c>
      <c r="T173" s="1664"/>
      <c r="U173" s="15">
        <f t="shared" ref="U173:AD173" si="14">SUM(U13:U171)</f>
        <v>5888200000</v>
      </c>
      <c r="V173" s="15">
        <f t="shared" si="14"/>
        <v>6142674000</v>
      </c>
      <c r="W173" s="961">
        <f t="shared" si="14"/>
        <v>18059691000</v>
      </c>
      <c r="X173" s="15">
        <f>SUM(X13:X171)</f>
        <v>1018231100000</v>
      </c>
      <c r="Y173" s="15">
        <f t="shared" si="14"/>
        <v>2684678000</v>
      </c>
      <c r="Z173" s="288">
        <f t="shared" si="14"/>
        <v>41297668000</v>
      </c>
      <c r="AA173" s="15">
        <f t="shared" si="14"/>
        <v>2597366000</v>
      </c>
      <c r="AB173" s="15">
        <f t="shared" si="14"/>
        <v>6698800000</v>
      </c>
      <c r="AC173" s="15">
        <f t="shared" si="14"/>
        <v>2400000000</v>
      </c>
      <c r="AD173" s="15">
        <f t="shared" si="14"/>
        <v>4500000000</v>
      </c>
      <c r="AE173" s="15">
        <f>SUM(AE13:AE171)</f>
        <v>1108500177000</v>
      </c>
      <c r="AF173" s="1663" t="s">
        <v>2</v>
      </c>
      <c r="AG173" s="1664"/>
      <c r="AH173" s="15">
        <f t="shared" ref="AH173:AU173" si="15">SUM(AH13:AH171)</f>
        <v>5600000000</v>
      </c>
      <c r="AI173" s="15">
        <f t="shared" si="15"/>
        <v>119930500000</v>
      </c>
      <c r="AJ173" s="15">
        <f t="shared" si="15"/>
        <v>5500000000</v>
      </c>
      <c r="AK173" s="15">
        <f t="shared" si="15"/>
        <v>5500000000</v>
      </c>
      <c r="AL173" s="15">
        <f t="shared" si="15"/>
        <v>5500000000</v>
      </c>
      <c r="AM173" s="15">
        <f t="shared" ref="AM173:AS173" si="16">SUM(AM13:AM171)</f>
        <v>3000000000</v>
      </c>
      <c r="AN173" s="15">
        <f t="shared" si="16"/>
        <v>2800000000</v>
      </c>
      <c r="AO173" s="15">
        <f t="shared" si="16"/>
        <v>11000000000</v>
      </c>
      <c r="AP173" s="15">
        <f t="shared" si="16"/>
        <v>6000000000</v>
      </c>
      <c r="AQ173" s="15">
        <f t="shared" si="16"/>
        <v>4700000000</v>
      </c>
      <c r="AR173" s="15">
        <f t="shared" si="16"/>
        <v>5000000000</v>
      </c>
      <c r="AS173" s="15">
        <f t="shared" si="16"/>
        <v>5000000000</v>
      </c>
      <c r="AT173" s="15">
        <f t="shared" si="15"/>
        <v>5000000000</v>
      </c>
      <c r="AU173" s="15">
        <f t="shared" si="15"/>
        <v>184530500000</v>
      </c>
      <c r="AV173" s="961">
        <f>AV13+AV19+AV24+AV30+AV31+AV36+AV37+AV38+AV39+AV43+AV45+AV48+AV49+AV59+AV71+AV76+AV89+AV92+AV100+AV101+AV103+AV106+AV113+AV118+AV120+AV124+AV127+AV137+AV148+AV159+AV163+AV165+AV171</f>
        <v>1468803081000</v>
      </c>
      <c r="AW173" s="1663" t="s">
        <v>2</v>
      </c>
      <c r="AX173" s="1664"/>
      <c r="AY173" s="295">
        <f>AY49+AY76+AY106+AY113+AY120+AY137+AY148+AY159</f>
        <v>320245953000</v>
      </c>
      <c r="AZ173" s="15">
        <f>AZ13+AZ19+AZ24+AZ30+AZ31+AZ36+AZ37+AZ38+AZ39+AZ43+AZ45+AZ48+AZ49+AZ59+AZ71+AZ76+AZ89+AZ92+AZ100+AZ101+AZ103+AZ106+AZ113+AZ118+AZ120+AZ124+AZ127+AZ137+AZ148+AZ159+AZ163+AZ165+AZ171</f>
        <v>44900000000</v>
      </c>
      <c r="BA173" s="15">
        <f>BA13+BA19+BA24+BA30+BA31+BA36+BA37+BA38+BA39+BA43+BA45+BA48+BA49+BA59+BA71+BA76+BA89+BA92+BA100+BA101+BA103+BA106+BA113+BA118+BA120+BA124+BA127+BA137+BA148+BA159+BA163+BA165+BA171</f>
        <v>45140000000</v>
      </c>
      <c r="BB173" s="15">
        <f>BB13+BB19+BB24+BB30+BB31+BB36+BB37+BB38+BB39+BB43+BB45+BB48+BB49+BB59+BB71+BB76+BB89+BB92+BB100+BB101+BB103+BB106+BB113+BB118+BB120+BB124+BB127+BB137+BB148+BB159+BB163+BB165+BB171</f>
        <v>34521900000</v>
      </c>
      <c r="BC173" s="15">
        <f>BC13+BC19+BC24+BC30+BC31+BC36+BC37+BC38+BC39+BC43+BC45+BC48+BC49+BC59+BC71+BC76+BC89+BC92+BC100+BC101+BC103+BC106+BC113+BC118+BC120+BC124+BC127+BC137+BC148+BC159+BC163+BC165+BC171</f>
        <v>8810000000</v>
      </c>
      <c r="BD173" s="1357">
        <v>0</v>
      </c>
      <c r="BE173" s="961">
        <f>BE13+BE19+BE24+BE30+BE31+BE36+BE37+BE38+BE39+BE43+BE45+BE48+BE49+BE59+BE71+BE76+BE89+BE92+BE100+BE101+BE103+BE106+BE113+BE118+BE120+BE124+BE127+BE137+BE148+BE159+BE163+BE165+BE171</f>
        <v>133371900000</v>
      </c>
      <c r="BF173" s="962">
        <f>AV173+BE173</f>
        <v>1602174981000</v>
      </c>
      <c r="BG173" s="256">
        <f>BF13+BF19+BF24+BF30+BF31+BF36+BF37+BF38+BF39+BF43+BF45+BF48+BF49+BF59+BF71+BF76+BF89+BF92+BF100+BF101+BF103+BF106+BF113+BF118+BF120+BF124+BF127+BF137+BF148+BF159+BF163+BF165+BF171</f>
        <v>1602174981000</v>
      </c>
    </row>
    <row r="174" spans="1:59">
      <c r="F174" s="12">
        <v>275200000</v>
      </c>
      <c r="R174" s="21">
        <f>SUM(J173:Q173)</f>
        <v>85472404000</v>
      </c>
      <c r="AE174" s="21">
        <f>SUM(U173:AD173)</f>
        <v>1108500177000</v>
      </c>
      <c r="AU174" s="21">
        <f>SUM(AH173:AT173)</f>
        <v>184530500000</v>
      </c>
      <c r="AV174" s="21">
        <f>C173+D173+E173+F173+G173+R173+AE173+AU173</f>
        <v>1468803081000</v>
      </c>
      <c r="AZ174" s="10" t="s">
        <v>371</v>
      </c>
      <c r="BC174" s="125">
        <f>AZ173+BA173+BB173+BC173</f>
        <v>133371900000</v>
      </c>
      <c r="BD174" s="125"/>
      <c r="BE174" s="125">
        <f>AY173+AZ173+BA173+BB173+BC173+BD173</f>
        <v>453617853000</v>
      </c>
      <c r="BF174" s="21">
        <f>AV173+BE174</f>
        <v>1922420934000</v>
      </c>
    </row>
    <row r="175" spans="1:59" s="635" customFormat="1" ht="15.75">
      <c r="C175" s="636"/>
      <c r="D175" s="636"/>
      <c r="E175" s="636"/>
      <c r="F175" s="636"/>
      <c r="G175" s="636"/>
      <c r="J175" s="636"/>
      <c r="K175" s="636"/>
      <c r="L175" s="637"/>
      <c r="M175" s="637"/>
      <c r="N175" s="637"/>
      <c r="O175" s="636"/>
      <c r="P175" s="640"/>
      <c r="Q175" s="636"/>
      <c r="R175" s="641">
        <f>R173+BB173+BC173+48000000000</f>
        <v>176804304000</v>
      </c>
      <c r="S175" s="636"/>
      <c r="T175" s="636"/>
      <c r="U175" s="638"/>
      <c r="V175" s="638"/>
      <c r="W175" s="638"/>
      <c r="X175" s="638"/>
      <c r="Y175" s="638"/>
      <c r="Z175" s="638"/>
      <c r="AA175" s="638"/>
      <c r="AB175" s="638"/>
      <c r="AC175" s="636"/>
      <c r="AD175" s="636"/>
      <c r="AE175" s="641">
        <f>AE174+AY173</f>
        <v>1428746130000</v>
      </c>
      <c r="AF175" s="636"/>
      <c r="AG175" s="636"/>
      <c r="AH175" s="639">
        <v>13</v>
      </c>
      <c r="AI175" s="1385">
        <v>33</v>
      </c>
      <c r="AJ175" s="639">
        <v>17</v>
      </c>
      <c r="AK175" s="639">
        <v>15</v>
      </c>
      <c r="AL175" s="1385">
        <v>11</v>
      </c>
      <c r="AM175" s="1385">
        <v>7</v>
      </c>
      <c r="AN175" s="639">
        <v>7</v>
      </c>
      <c r="AO175" s="1385">
        <v>20</v>
      </c>
      <c r="AP175" s="640">
        <v>15</v>
      </c>
      <c r="AQ175" s="1385">
        <v>13</v>
      </c>
      <c r="AR175" s="639">
        <v>15</v>
      </c>
      <c r="AS175" s="1385">
        <v>15</v>
      </c>
      <c r="AT175" s="639">
        <v>14</v>
      </c>
      <c r="AU175" s="641">
        <f>SUM(AH173:AT173)</f>
        <v>184530500000</v>
      </c>
      <c r="AV175" s="641">
        <f>SUM(AV13:AV171)</f>
        <v>1468803081000</v>
      </c>
      <c r="AW175" s="636"/>
      <c r="AX175" s="636"/>
      <c r="AY175" s="642">
        <f>1258737748000+492267680000</f>
        <v>1751005428000</v>
      </c>
      <c r="AZ175" s="637">
        <v>33300000000</v>
      </c>
      <c r="BA175" s="639"/>
      <c r="BB175" s="639"/>
      <c r="BC175" s="639"/>
      <c r="BD175" s="639"/>
      <c r="BE175" s="1416">
        <f>AZ173+BA173+BB173+BC173</f>
        <v>133371900000</v>
      </c>
      <c r="BF175" s="641" t="e">
        <f>#REF!+R173+#REF!+#REF!</f>
        <v>#REF!</v>
      </c>
    </row>
    <row r="176" spans="1:59">
      <c r="Q176" s="21">
        <f>J173+K173+L173+M173+N173+O173+P173+Q173+BB173+BC173</f>
        <v>128804304000</v>
      </c>
      <c r="AD176" s="21">
        <f>AB173+AC173+AD173</f>
        <v>13598800000</v>
      </c>
      <c r="AE176" s="21">
        <f>AE173+AY173</f>
        <v>1428746130000</v>
      </c>
      <c r="BE176" s="125">
        <f>BE13+BE19+BE24+BE30+BE31+BE36+BE37+BE38+BE39+BE43+BE45+BE48+BE49+BE59+BE71+BE76+BE89+BE92+BE100+BE101+BE103+BE106+BE113+BE118+BE120+BE124+BE127+BE137+BE148+BE159+BE163+BE165+BE171</f>
        <v>133371900000</v>
      </c>
      <c r="BF176" s="21" t="e">
        <f>C173+D173+E173+F173+G173+J173+K173+L173+O173+P173+Q173+U173+V173+W173+X173+Y173+Z173+AA173+AB173+AC173+#REF!+AH173+AI173+AJ173+AK173+AL173+AM173+AN173+AO173+AP173+AQ173+AR173+AT173+AZ173</f>
        <v>#REF!</v>
      </c>
    </row>
    <row r="177" spans="18:57">
      <c r="AU177" s="49">
        <f>246710500000+33300000000</f>
        <v>280010500000</v>
      </c>
      <c r="AV177" s="49"/>
      <c r="AZ177" s="125">
        <f>AZ173+BA173</f>
        <v>90040000000</v>
      </c>
      <c r="BB177" s="125">
        <f>AZ173+BA173+BB173</f>
        <v>124561900000</v>
      </c>
      <c r="BC177" s="125">
        <f>BA173+BB173+BC173</f>
        <v>88471900000</v>
      </c>
      <c r="BD177" s="125"/>
    </row>
    <row r="178" spans="18:57">
      <c r="AV178" s="21">
        <f>AV175+AV181</f>
        <v>2727540829000</v>
      </c>
    </row>
    <row r="179" spans="18:57">
      <c r="R179" s="21"/>
      <c r="AV179" s="7">
        <f>617929.5-64589.5-483430.1</f>
        <v>69909.900000000023</v>
      </c>
      <c r="BC179" s="125">
        <f>AZ173+BA173+BB173+BC173</f>
        <v>133371900000</v>
      </c>
    </row>
    <row r="181" spans="18:57">
      <c r="AV181" s="49">
        <v>1258737748000</v>
      </c>
      <c r="AX181" s="49">
        <f>436592904000+107921900000</f>
        <v>544514804000</v>
      </c>
      <c r="BE181" s="125">
        <f>AZ173+BA173+BB173+BC173</f>
        <v>133371900000</v>
      </c>
    </row>
  </sheetData>
  <mergeCells count="38">
    <mergeCell ref="AW1:BF1"/>
    <mergeCell ref="AW2:BF2"/>
    <mergeCell ref="AW3:BF3"/>
    <mergeCell ref="AF2:AV2"/>
    <mergeCell ref="AF3:AV3"/>
    <mergeCell ref="AF1:AV1"/>
    <mergeCell ref="A1:R1"/>
    <mergeCell ref="A2:R2"/>
    <mergeCell ref="A3:R3"/>
    <mergeCell ref="S1:AE1"/>
    <mergeCell ref="S2:AE2"/>
    <mergeCell ref="S3:AE3"/>
    <mergeCell ref="A173:B173"/>
    <mergeCell ref="S173:T173"/>
    <mergeCell ref="A6:A10"/>
    <mergeCell ref="B6:B10"/>
    <mergeCell ref="AV7:AV10"/>
    <mergeCell ref="C6:R6"/>
    <mergeCell ref="S6:AE6"/>
    <mergeCell ref="AF173:AG173"/>
    <mergeCell ref="S7:S10"/>
    <mergeCell ref="T7:T10"/>
    <mergeCell ref="AE8:AE10"/>
    <mergeCell ref="AF6:AV6"/>
    <mergeCell ref="H173:I173"/>
    <mergeCell ref="H7:H10"/>
    <mergeCell ref="I7:I10"/>
    <mergeCell ref="AW173:AX173"/>
    <mergeCell ref="AG7:AG10"/>
    <mergeCell ref="AX7:AX10"/>
    <mergeCell ref="AW7:AW10"/>
    <mergeCell ref="AU8:AU10"/>
    <mergeCell ref="A4:BF4"/>
    <mergeCell ref="BF6:BF10"/>
    <mergeCell ref="R8:R10"/>
    <mergeCell ref="AF7:AF10"/>
    <mergeCell ref="AW6:BE6"/>
    <mergeCell ref="BE7:BE10"/>
  </mergeCells>
  <printOptions horizontalCentered="1"/>
  <pageMargins left="0" right="0" top="0.19685039370078741" bottom="0.19685039370078741" header="0.31496062992125984" footer="0.31496062992125984"/>
  <pageSetup paperSize="122" scale="40" orientation="landscape" r:id="rId1"/>
  <colBreaks count="4" manualBreakCount="4">
    <brk id="7" max="101" man="1"/>
    <brk id="18" max="102" man="1"/>
    <brk id="31" max="102" man="1"/>
    <brk id="47" max="119" man="1"/>
  </colBreaks>
</worksheet>
</file>

<file path=xl/worksheets/sheet19.xml><?xml version="1.0" encoding="utf-8"?>
<worksheet xmlns="http://schemas.openxmlformats.org/spreadsheetml/2006/main" xmlns:r="http://schemas.openxmlformats.org/officeDocument/2006/relationships">
  <sheetPr>
    <tabColor theme="6" tint="-0.499984740745262"/>
  </sheetPr>
  <dimension ref="A1:K1710"/>
  <sheetViews>
    <sheetView view="pageBreakPreview" zoomScale="70" zoomScaleSheetLayoutView="70" workbookViewId="0">
      <selection activeCell="E1694" sqref="E1694"/>
    </sheetView>
  </sheetViews>
  <sheetFormatPr defaultRowHeight="15.75"/>
  <cols>
    <col min="1" max="1" width="6.7109375" style="375" customWidth="1"/>
    <col min="2" max="2" width="3.5703125" style="375" customWidth="1"/>
    <col min="3" max="3" width="4.140625" style="376" customWidth="1"/>
    <col min="4" max="4" width="3.28515625" style="376" customWidth="1"/>
    <col min="5" max="5" width="63.42578125" style="631" customWidth="1"/>
    <col min="6" max="6" width="27.7109375" style="377" customWidth="1"/>
    <col min="7" max="7" width="20.7109375" style="375" customWidth="1"/>
    <col min="8" max="8" width="20.7109375" style="1269" hidden="1" customWidth="1"/>
    <col min="9" max="10" width="23.7109375" style="625" hidden="1" customWidth="1"/>
    <col min="11" max="11" width="39" style="348" customWidth="1"/>
    <col min="12" max="16384" width="9.140625" style="348"/>
  </cols>
  <sheetData>
    <row r="1" spans="1:11" s="342" customFormat="1">
      <c r="A1" s="341"/>
      <c r="B1" s="341"/>
      <c r="E1" s="628"/>
      <c r="G1" s="343"/>
      <c r="H1" s="1247"/>
      <c r="I1" s="624"/>
      <c r="J1" s="624"/>
    </row>
    <row r="2" spans="1:11" s="342" customFormat="1">
      <c r="A2" s="341"/>
      <c r="B2" s="341"/>
      <c r="E2" s="628"/>
      <c r="G2" s="343"/>
      <c r="H2" s="1247"/>
      <c r="I2" s="624"/>
      <c r="J2" s="624"/>
    </row>
    <row r="3" spans="1:11" s="342" customFormat="1">
      <c r="A3" s="341"/>
      <c r="B3" s="341"/>
      <c r="E3" s="628"/>
      <c r="G3" s="343"/>
      <c r="H3" s="1247"/>
      <c r="I3" s="624"/>
      <c r="J3" s="624"/>
    </row>
    <row r="4" spans="1:11" s="342" customFormat="1">
      <c r="A4" s="341"/>
      <c r="B4" s="341"/>
      <c r="E4" s="628"/>
      <c r="G4" s="343"/>
      <c r="H4" s="1247"/>
      <c r="I4" s="624"/>
      <c r="J4" s="624"/>
    </row>
    <row r="5" spans="1:11" s="345" customFormat="1" ht="18.75">
      <c r="A5" s="1788" t="s">
        <v>372</v>
      </c>
      <c r="B5" s="1788"/>
      <c r="C5" s="1788"/>
      <c r="D5" s="1788"/>
      <c r="E5" s="1788"/>
      <c r="F5" s="1788"/>
      <c r="G5" s="1788"/>
      <c r="H5" s="347"/>
      <c r="I5" s="347"/>
      <c r="J5" s="347"/>
    </row>
    <row r="6" spans="1:11" s="345" customFormat="1" ht="18.75">
      <c r="A6" s="1788" t="s">
        <v>523</v>
      </c>
      <c r="B6" s="1788"/>
      <c r="C6" s="1788"/>
      <c r="D6" s="1788"/>
      <c r="E6" s="1788"/>
      <c r="F6" s="1788"/>
      <c r="G6" s="1788"/>
      <c r="H6" s="347"/>
      <c r="I6" s="347"/>
      <c r="J6" s="347"/>
    </row>
    <row r="7" spans="1:11" ht="16.5" hidden="1" customHeight="1">
      <c r="A7" s="346" t="s">
        <v>373</v>
      </c>
      <c r="B7" s="346"/>
      <c r="C7" s="347"/>
      <c r="D7" s="347"/>
      <c r="E7" s="629"/>
      <c r="F7" s="347"/>
      <c r="G7" s="347"/>
      <c r="H7" s="618"/>
      <c r="I7" s="1099"/>
      <c r="J7" s="618"/>
    </row>
    <row r="8" spans="1:11" ht="17.25">
      <c r="A8" s="1788" t="s">
        <v>374</v>
      </c>
      <c r="B8" s="1788"/>
      <c r="C8" s="1788"/>
      <c r="D8" s="1788"/>
      <c r="E8" s="1788"/>
      <c r="F8" s="1788"/>
      <c r="G8" s="1788"/>
      <c r="H8" s="347"/>
      <c r="I8" s="347"/>
      <c r="J8" s="347"/>
    </row>
    <row r="9" spans="1:11" ht="12" customHeight="1">
      <c r="A9" s="349"/>
      <c r="B9" s="349"/>
      <c r="C9" s="350"/>
      <c r="D9" s="350"/>
      <c r="E9" s="630"/>
      <c r="F9" s="351"/>
      <c r="G9" s="349"/>
      <c r="H9" s="619"/>
      <c r="I9" s="619"/>
      <c r="J9" s="619"/>
    </row>
    <row r="10" spans="1:11" s="352" customFormat="1" ht="39" customHeight="1">
      <c r="A10" s="743" t="s">
        <v>1</v>
      </c>
      <c r="B10" s="1816" t="s">
        <v>375</v>
      </c>
      <c r="C10" s="1817"/>
      <c r="D10" s="1817"/>
      <c r="E10" s="1818"/>
      <c r="F10" s="744" t="s">
        <v>376</v>
      </c>
      <c r="G10" s="743" t="s">
        <v>377</v>
      </c>
      <c r="H10" s="743" t="s">
        <v>822</v>
      </c>
      <c r="I10" s="743" t="s">
        <v>593</v>
      </c>
      <c r="J10" s="743" t="s">
        <v>692</v>
      </c>
    </row>
    <row r="11" spans="1:11" s="352" customFormat="1" ht="16.5" customHeight="1">
      <c r="A11" s="743">
        <v>1</v>
      </c>
      <c r="B11" s="1816">
        <v>2</v>
      </c>
      <c r="C11" s="1817"/>
      <c r="D11" s="1817"/>
      <c r="E11" s="1818"/>
      <c r="F11" s="743">
        <v>3</v>
      </c>
      <c r="G11" s="743">
        <v>4</v>
      </c>
      <c r="H11" s="743">
        <v>5</v>
      </c>
      <c r="I11" s="743">
        <v>5</v>
      </c>
      <c r="J11" s="743">
        <v>7</v>
      </c>
    </row>
    <row r="12" spans="1:11" s="1107" customFormat="1" ht="20.100000000000001" customHeight="1">
      <c r="A12" s="1307" t="s">
        <v>378</v>
      </c>
      <c r="B12" s="1819" t="s">
        <v>379</v>
      </c>
      <c r="C12" s="1820"/>
      <c r="D12" s="1820"/>
      <c r="E12" s="1820"/>
      <c r="F12" s="1363">
        <f>SUM(F13:F56)</f>
        <v>91149352000</v>
      </c>
      <c r="G12" s="1364"/>
      <c r="H12" s="748" t="s">
        <v>911</v>
      </c>
      <c r="I12" s="1100" t="s">
        <v>912</v>
      </c>
      <c r="J12" s="748"/>
      <c r="K12" s="1106">
        <f>'Rekap Panjang Per Prog Per Prov'!AV13</f>
        <v>91149352000</v>
      </c>
    </row>
    <row r="13" spans="1:11" s="357" customFormat="1" ht="16.5" customHeight="1">
      <c r="A13" s="1406"/>
      <c r="B13" s="1418" t="s">
        <v>380</v>
      </c>
      <c r="C13" s="1795" t="str">
        <f>'Rekap Panjang Per Prog Per Prov'!C7</f>
        <v xml:space="preserve">PROGRAM PENATAAN ADMINISTRASI KEPENDUDUKAN </v>
      </c>
      <c r="D13" s="1795"/>
      <c r="E13" s="1795"/>
      <c r="F13" s="751"/>
      <c r="G13" s="1405" t="str">
        <f>'Rekap Panjang Per Prog Per Prov'!C11</f>
        <v>DITJEN DUKCAPIL</v>
      </c>
      <c r="H13" s="1396"/>
      <c r="I13" s="753"/>
      <c r="J13" s="753"/>
    </row>
    <row r="14" spans="1:11" s="356" customFormat="1" ht="30.75" customHeight="1">
      <c r="A14" s="759"/>
      <c r="B14" s="826"/>
      <c r="C14" s="358" t="s">
        <v>381</v>
      </c>
      <c r="D14" s="1789" t="str">
        <f>'Rekap Panjang Per Prog Per Prov'!C8</f>
        <v>Kegiatan Dukungan Manajemen dan Dukungan Teknis Lainnya Ditjen Kependudukan dan Pencatatan Sipil</v>
      </c>
      <c r="E14" s="1789"/>
      <c r="F14" s="755"/>
      <c r="G14" s="1406"/>
      <c r="H14" s="1399"/>
      <c r="I14" s="753"/>
      <c r="J14" s="753"/>
    </row>
    <row r="15" spans="1:11" s="356" customFormat="1" ht="31.5" customHeight="1">
      <c r="A15" s="1399"/>
      <c r="B15" s="826"/>
      <c r="C15" s="1402"/>
      <c r="D15" s="1402" t="s">
        <v>382</v>
      </c>
      <c r="E15" s="839" t="str">
        <f>'Rekap Panjang Per Prog Per Prov'!C10</f>
        <v xml:space="preserve">Fasilitasi Koordinasi Penyelenggaraan Kependudukan dan Pencatatan Sipil </v>
      </c>
      <c r="F15" s="755">
        <f>'Rekap Panjang Per Prog Per Prov'!C13</f>
        <v>384251000</v>
      </c>
      <c r="G15" s="756"/>
      <c r="H15" s="1397"/>
      <c r="I15" s="753" t="s">
        <v>701</v>
      </c>
      <c r="J15" s="753" t="s">
        <v>600</v>
      </c>
    </row>
    <row r="16" spans="1:11" s="357" customFormat="1" ht="16.5" customHeight="1">
      <c r="A16" s="1406"/>
      <c r="B16" s="827" t="s">
        <v>383</v>
      </c>
      <c r="C16" s="1795" t="str">
        <f>'Rekap Panjang Per Prog Per Prov'!E7</f>
        <v xml:space="preserve">PROGRAM PEMBINAAN KESATUAN BANGSA DAN POLITIK </v>
      </c>
      <c r="D16" s="1795"/>
      <c r="E16" s="1795"/>
      <c r="F16" s="751"/>
      <c r="G16" s="1822" t="str">
        <f>'Rekap Panjang Per Prog Per Prov'!E11</f>
        <v>DITJEN KESBANGPOL</v>
      </c>
      <c r="H16" s="1396"/>
      <c r="I16" s="753"/>
      <c r="J16" s="758"/>
    </row>
    <row r="17" spans="1:10" s="356" customFormat="1" ht="19.5" customHeight="1">
      <c r="A17" s="759"/>
      <c r="B17" s="828"/>
      <c r="C17" s="358" t="s">
        <v>381</v>
      </c>
      <c r="D17" s="1789" t="str">
        <f>'Rekap Panjang Per Prog Per Prov'!E8</f>
        <v>Kegiatan Fasilitasi Kewaspadaan Nasional</v>
      </c>
      <c r="E17" s="1789"/>
      <c r="F17" s="755"/>
      <c r="G17" s="1823"/>
      <c r="H17" s="1399"/>
      <c r="I17" s="753"/>
      <c r="J17" s="753"/>
    </row>
    <row r="18" spans="1:10" s="356" customFormat="1" ht="32.25" customHeight="1">
      <c r="A18" s="1399"/>
      <c r="B18" s="828"/>
      <c r="C18" s="358"/>
      <c r="D18" s="358" t="s">
        <v>382</v>
      </c>
      <c r="E18" s="839" t="str">
        <f>'Rekap Panjang Per Prog Per Prov'!E10</f>
        <v xml:space="preserve">Penguatan dan Pemberdayaan Forum Kewaspadaan Dini Masyarakat (FKDM) </v>
      </c>
      <c r="F18" s="755">
        <f>'Rekap Panjang Per Prog Per Prov'!E13</f>
        <v>1860355000</v>
      </c>
      <c r="G18" s="756"/>
      <c r="H18" s="1397"/>
      <c r="I18" s="753" t="s">
        <v>919</v>
      </c>
      <c r="J18" s="753" t="s">
        <v>601</v>
      </c>
    </row>
    <row r="19" spans="1:10" s="357" customFormat="1">
      <c r="A19" s="1406"/>
      <c r="B19" s="827" t="s">
        <v>384</v>
      </c>
      <c r="C19" s="1795" t="str">
        <f>'Rekap Panjang Per Prog Per Prov'!G7</f>
        <v xml:space="preserve">PROGRAM PENGELOLAAN DESENTRALISASI DAN OTONOMI DAERAH </v>
      </c>
      <c r="D19" s="1795"/>
      <c r="E19" s="1795"/>
      <c r="F19" s="751"/>
      <c r="G19" s="1405" t="str">
        <f>'Rekap Panjang Per Prog Per Prov'!G11</f>
        <v>DITJEN OTDA</v>
      </c>
      <c r="H19" s="1396"/>
      <c r="I19" s="753"/>
      <c r="J19" s="753"/>
    </row>
    <row r="20" spans="1:10" s="356" customFormat="1" ht="17.25" customHeight="1">
      <c r="A20" s="759"/>
      <c r="B20" s="828"/>
      <c r="C20" s="358" t="s">
        <v>381</v>
      </c>
      <c r="D20" s="1789" t="str">
        <f>'Rekap Panjang Per Prog Per Prov'!G8</f>
        <v>Kegiatan Penataan Urusan Pemerintahan Daerah Lingkup I</v>
      </c>
      <c r="E20" s="1789"/>
      <c r="F20" s="755"/>
      <c r="G20" s="1406"/>
      <c r="H20" s="1399"/>
      <c r="I20" s="753"/>
      <c r="J20" s="753"/>
    </row>
    <row r="21" spans="1:10" s="356" customFormat="1" ht="34.5" customHeight="1">
      <c r="A21" s="1399"/>
      <c r="B21" s="828"/>
      <c r="C21" s="358"/>
      <c r="D21" s="358" t="s">
        <v>382</v>
      </c>
      <c r="E21" s="839" t="str">
        <f>'Rekap Panjang Per Prog Per Prov'!G10</f>
        <v xml:space="preserve">Fasilitasi Percepatan Penerapan Standar Pelayanan Minimal (SPM) di Daerah </v>
      </c>
      <c r="F21" s="755">
        <f>'Rekap Panjang Per Prog Per Prov'!G13</f>
        <v>950100000</v>
      </c>
      <c r="G21" s="760"/>
      <c r="H21" s="1395"/>
      <c r="I21" s="753" t="s">
        <v>716</v>
      </c>
      <c r="J21" s="761" t="s">
        <v>662</v>
      </c>
    </row>
    <row r="22" spans="1:10" s="357" customFormat="1" ht="15.75" customHeight="1">
      <c r="A22" s="1406"/>
      <c r="B22" s="827" t="s">
        <v>385</v>
      </c>
      <c r="C22" s="1821" t="str">
        <f>'Rekap Panjang Per Prog Per Prov'!J7</f>
        <v xml:space="preserve">PROGRAM BINA PEMBANGUNAN DAERAH </v>
      </c>
      <c r="D22" s="1821"/>
      <c r="E22" s="1821"/>
      <c r="F22" s="751"/>
      <c r="G22" s="762" t="str">
        <f>'Rekap Panjang Per Prog Per Prov'!J11</f>
        <v>DITJEN BINA BANGDA</v>
      </c>
      <c r="H22" s="1250"/>
      <c r="I22" s="753"/>
      <c r="J22" s="763"/>
    </row>
    <row r="23" spans="1:10" s="356" customFormat="1" ht="32.25" customHeight="1">
      <c r="A23" s="759"/>
      <c r="B23" s="828"/>
      <c r="C23" s="358" t="s">
        <v>381</v>
      </c>
      <c r="D23" s="1789" t="str">
        <f>'Rekap Panjang Per Prog Per Prov'!J8</f>
        <v>Kegiatan Dukungan Manajemen dan Pelaksanaan Tugas Teknis Lainnya Ditjen Bina Bangda</v>
      </c>
      <c r="E23" s="1789"/>
      <c r="F23" s="755"/>
      <c r="G23" s="1406"/>
      <c r="H23" s="1399"/>
      <c r="I23" s="753"/>
      <c r="J23" s="1793" t="s">
        <v>594</v>
      </c>
    </row>
    <row r="24" spans="1:10" s="356" customFormat="1" ht="33.75" customHeight="1">
      <c r="A24" s="1399"/>
      <c r="B24" s="828"/>
      <c r="C24" s="358"/>
      <c r="D24" s="358" t="s">
        <v>382</v>
      </c>
      <c r="E24" s="839" t="str">
        <f>'Rekap Panjang Per Prog Per Prov'!J10</f>
        <v>Penyusunan, Pengkajian dan Pengembangan Data dan Informasi SIPD di Daerah</v>
      </c>
      <c r="F24" s="755">
        <f>'Rekap Panjang Per Prog Per Prov'!J13</f>
        <v>757000000</v>
      </c>
      <c r="G24" s="764"/>
      <c r="H24" s="1404"/>
      <c r="I24" s="753" t="s">
        <v>698</v>
      </c>
      <c r="J24" s="1803"/>
    </row>
    <row r="25" spans="1:10" s="356" customFormat="1" ht="33.75" customHeight="1">
      <c r="A25" s="1399"/>
      <c r="B25" s="828"/>
      <c r="C25" s="358"/>
      <c r="D25" s="358" t="s">
        <v>386</v>
      </c>
      <c r="E25" s="839" t="str">
        <f>'Rekap Panjang Per Prog Per Prov'!K10</f>
        <v xml:space="preserve">Penguatan Peran Provinsi dalam Pengendalian, Pelaporan dan Evaluasi Pemanfaatan Program Dana Alokasi Khusus (DAK) </v>
      </c>
      <c r="F25" s="755">
        <f>'Rekap Panjang Per Prog Per Prov'!K13</f>
        <v>900000000</v>
      </c>
      <c r="G25" s="764"/>
      <c r="H25" s="1404"/>
      <c r="I25" s="753" t="s">
        <v>699</v>
      </c>
      <c r="J25" s="1803"/>
    </row>
    <row r="26" spans="1:10" s="356" customFormat="1" ht="17.25" customHeight="1">
      <c r="A26" s="759"/>
      <c r="B26" s="828"/>
      <c r="C26" s="358" t="s">
        <v>387</v>
      </c>
      <c r="D26" s="1792" t="str">
        <f>'Rekap Panjang Per Prog Per Prov'!O8</f>
        <v>Kegiatan Fasilitasi Peningkatan Pertumbuhan Ekonomi Daerah</v>
      </c>
      <c r="E26" s="1789"/>
      <c r="F26" s="755"/>
      <c r="G26" s="764"/>
      <c r="H26" s="1404"/>
      <c r="I26" s="753"/>
      <c r="J26" s="765"/>
    </row>
    <row r="27" spans="1:10" s="356" customFormat="1" ht="18" customHeight="1">
      <c r="A27" s="1399"/>
      <c r="B27" s="828"/>
      <c r="C27" s="358"/>
      <c r="D27" s="358" t="s">
        <v>382</v>
      </c>
      <c r="E27" s="1403" t="str">
        <f>'Rekap Panjang Per Prog Per Prov'!O10</f>
        <v xml:space="preserve">Dukungan Operasional  Penyelenggaraan PTSP  </v>
      </c>
      <c r="F27" s="755">
        <f>'Rekap Panjang Per Prog Per Prov'!O13</f>
        <v>500000000</v>
      </c>
      <c r="G27" s="760"/>
      <c r="H27" s="1395"/>
      <c r="I27" s="753" t="s">
        <v>913</v>
      </c>
      <c r="J27" s="753" t="s">
        <v>602</v>
      </c>
    </row>
    <row r="28" spans="1:10" s="357" customFormat="1" ht="16.5" customHeight="1">
      <c r="A28" s="1406"/>
      <c r="B28" s="827" t="s">
        <v>393</v>
      </c>
      <c r="C28" s="1795" t="str">
        <f>'Rekap Panjang Per Prog Per Prov'!U7</f>
        <v xml:space="preserve">PROGRAM PEMBERDAYAAN MASYARAKAT DAN PEMERINTAHAN DESA </v>
      </c>
      <c r="D28" s="1795"/>
      <c r="E28" s="1795"/>
      <c r="F28" s="751"/>
      <c r="G28" s="1405" t="str">
        <f>'Rekap Panjang Per Prog Per Prov'!U11</f>
        <v>DITJEN PMD</v>
      </c>
      <c r="H28" s="753"/>
      <c r="I28" s="753"/>
      <c r="J28" s="753"/>
    </row>
    <row r="29" spans="1:10" s="356" customFormat="1" ht="17.25" customHeight="1">
      <c r="A29" s="759"/>
      <c r="B29" s="828"/>
      <c r="C29" s="358" t="s">
        <v>381</v>
      </c>
      <c r="D29" s="1789" t="str">
        <f>'Rekap Panjang Per Prog Per Prov'!U8</f>
        <v>Kegiatan Dukungan Manajemen dan Dukungan Teknis Lainnya Ditjen PMD</v>
      </c>
      <c r="E29" s="1789"/>
      <c r="F29" s="755"/>
      <c r="G29" s="1406"/>
      <c r="H29" s="753"/>
      <c r="I29" s="753"/>
      <c r="J29" s="753"/>
    </row>
    <row r="30" spans="1:10" s="356" customFormat="1" ht="31.5" customHeight="1">
      <c r="A30" s="1399"/>
      <c r="B30" s="828"/>
      <c r="C30" s="358"/>
      <c r="D30" s="358" t="s">
        <v>382</v>
      </c>
      <c r="E30" s="839" t="str">
        <f>'Rekap Panjang Per Prog Per Prov'!U10</f>
        <v>Penguatan Program dan Kelembagaan Pemberdayaan Masyarakat dan Pemerintahan Desa</v>
      </c>
      <c r="F30" s="755">
        <f>'Rekap Panjang Per Prog Per Prov'!U13</f>
        <v>159040000</v>
      </c>
      <c r="G30" s="764"/>
      <c r="H30" s="761"/>
      <c r="I30" s="753"/>
      <c r="J30" s="761"/>
    </row>
    <row r="31" spans="1:10" s="356" customFormat="1" ht="33" customHeight="1">
      <c r="A31" s="759"/>
      <c r="B31" s="828"/>
      <c r="C31" s="358" t="s">
        <v>387</v>
      </c>
      <c r="D31" s="1789" t="str">
        <f>'Rekap Panjang Per Prog Per Prov'!V8</f>
        <v>Kegiatan Peningkatan Kapasitas Penyelenggaraan Pemerintahan Desa dan Kelurahan</v>
      </c>
      <c r="E31" s="1789"/>
      <c r="F31" s="755"/>
      <c r="G31" s="1406"/>
      <c r="H31" s="753"/>
      <c r="I31" s="753"/>
      <c r="J31" s="753"/>
    </row>
    <row r="32" spans="1:10" s="356" customFormat="1" ht="15.75" customHeight="1">
      <c r="A32" s="1399"/>
      <c r="B32" s="828"/>
      <c r="C32" s="358"/>
      <c r="D32" s="358" t="s">
        <v>382</v>
      </c>
      <c r="E32" s="839" t="str">
        <f>'Rekap Panjang Per Prog Per Prov'!V10</f>
        <v>Pelatihan Manajemen Pemerintahan Desa bagi Kepala Desa</v>
      </c>
      <c r="F32" s="755">
        <f>'Rekap Panjang Per Prog Per Prov'!V13</f>
        <v>200839000</v>
      </c>
      <c r="G32" s="764"/>
      <c r="H32" s="761"/>
      <c r="I32" s="753"/>
      <c r="J32" s="761"/>
    </row>
    <row r="33" spans="1:10" s="356" customFormat="1" ht="18" customHeight="1">
      <c r="A33" s="759"/>
      <c r="B33" s="828"/>
      <c r="C33" s="358" t="s">
        <v>388</v>
      </c>
      <c r="D33" s="1789" t="str">
        <f>'Rekap Panjang Per Prog Per Prov'!W8</f>
        <v>Kegiatan Peningkatan Kapasitas Kelembagaan dan Pelatihan Masyarakat</v>
      </c>
      <c r="E33" s="1789"/>
      <c r="F33" s="755"/>
      <c r="G33" s="1406"/>
      <c r="H33" s="753"/>
      <c r="I33" s="753"/>
      <c r="J33" s="753"/>
    </row>
    <row r="34" spans="1:10" s="356" customFormat="1" ht="15.75" customHeight="1">
      <c r="A34" s="1399"/>
      <c r="B34" s="828"/>
      <c r="C34" s="358"/>
      <c r="D34" s="358" t="s">
        <v>382</v>
      </c>
      <c r="E34" s="839" t="str">
        <f>'Rekap Panjang Per Prog Per Prov'!W10</f>
        <v>Fasilitasi Penyusunan Profil Desa dan Kelurahan</v>
      </c>
      <c r="F34" s="755">
        <f>'Rekap Panjang Per Prog Per Prov'!W13</f>
        <v>220850000</v>
      </c>
      <c r="G34" s="764"/>
      <c r="H34" s="761"/>
      <c r="I34" s="753"/>
      <c r="J34" s="761"/>
    </row>
    <row r="35" spans="1:10" s="356" customFormat="1" ht="15.75" customHeight="1">
      <c r="A35" s="759"/>
      <c r="B35" s="828"/>
      <c r="C35" s="358" t="s">
        <v>389</v>
      </c>
      <c r="D35" s="1789" t="str">
        <f>'Rekap Panjang Per Prog Per Prov'!X8</f>
        <v>Kegiatan Peningkatan Kemandirian Masyarakat Perdesaan</v>
      </c>
      <c r="E35" s="1789"/>
      <c r="F35" s="755"/>
      <c r="G35" s="1406"/>
      <c r="H35" s="753"/>
      <c r="I35" s="753"/>
      <c r="J35" s="753"/>
    </row>
    <row r="36" spans="1:10" s="356" customFormat="1" ht="15.75" customHeight="1">
      <c r="A36" s="1399"/>
      <c r="B36" s="828"/>
      <c r="C36" s="358"/>
      <c r="D36" s="358" t="s">
        <v>382</v>
      </c>
      <c r="E36" s="839" t="str">
        <f>'Rekap Panjang Per Prog Per Prov'!X10</f>
        <v>PNPM-Mandiri Perdesaan</v>
      </c>
      <c r="F36" s="755">
        <f>'Rekap Panjang Per Prog Per Prov'!X13</f>
        <v>78706104000</v>
      </c>
      <c r="G36" s="764"/>
      <c r="H36" s="761"/>
      <c r="I36" s="753"/>
      <c r="J36" s="761"/>
    </row>
    <row r="37" spans="1:10" s="356" customFormat="1" ht="17.25" customHeight="1">
      <c r="A37" s="759"/>
      <c r="B37" s="828"/>
      <c r="C37" s="358" t="s">
        <v>391</v>
      </c>
      <c r="D37" s="1789" t="str">
        <f>'Rekap Panjang Per Prog Per Prov'!Y8</f>
        <v>Kegiatan Fasilitasi Pemberdayaan Adat dan Sosial Budaya Masyarakat</v>
      </c>
      <c r="E37" s="1789"/>
      <c r="F37" s="755"/>
      <c r="G37" s="1406"/>
      <c r="H37" s="753"/>
      <c r="I37" s="753"/>
      <c r="J37" s="753"/>
    </row>
    <row r="38" spans="1:10" s="356" customFormat="1" ht="31.5" customHeight="1">
      <c r="A38" s="1399"/>
      <c r="B38" s="828"/>
      <c r="C38" s="358"/>
      <c r="D38" s="358" t="s">
        <v>382</v>
      </c>
      <c r="E38" s="839" t="str">
        <f>'Rekap Panjang Per Prog Per Prov'!Y10</f>
        <v>Fasilitasi Penguatan Kelembagaan Komisi Penanggulangan HIV/AIDS di daerah</v>
      </c>
      <c r="F38" s="755">
        <f>'Rekap Panjang Per Prog Per Prov'!Y13</f>
        <v>72450000</v>
      </c>
      <c r="G38" s="764"/>
      <c r="H38" s="761"/>
      <c r="I38" s="753"/>
      <c r="J38" s="761"/>
    </row>
    <row r="39" spans="1:10" s="356" customFormat="1" ht="31.5" customHeight="1">
      <c r="A39" s="1399"/>
      <c r="B39" s="828"/>
      <c r="C39" s="358"/>
      <c r="D39" s="358" t="s">
        <v>386</v>
      </c>
      <c r="E39" s="839" t="str">
        <f>'Rekap Panjang Per Prog Per Prov'!AA10</f>
        <v xml:space="preserve">Fasilitasi Penguatan Sistem Informasi Posyandu di Daerah melalui Koordinasi dan Pelatihan Ulang </v>
      </c>
      <c r="F39" s="755">
        <f>'Rekap Panjang Per Prog Per Prov'!AA13</f>
        <v>92160000</v>
      </c>
      <c r="G39" s="764"/>
      <c r="H39" s="761"/>
      <c r="I39" s="753"/>
      <c r="J39" s="761"/>
    </row>
    <row r="40" spans="1:10" s="356" customFormat="1" ht="15.75" customHeight="1">
      <c r="A40" s="759"/>
      <c r="B40" s="828"/>
      <c r="C40" s="358" t="s">
        <v>392</v>
      </c>
      <c r="D40" s="1789" t="str">
        <f>'Rekap Panjang Per Prog Per Prov'!AB8</f>
        <v>Kegiatan Pengembangan Usaha Ekonomi Masyarakat</v>
      </c>
      <c r="E40" s="1789"/>
      <c r="F40" s="755"/>
      <c r="G40" s="1406"/>
      <c r="H40" s="753"/>
      <c r="I40" s="753"/>
      <c r="J40" s="753"/>
    </row>
    <row r="41" spans="1:10" s="356" customFormat="1" ht="31.5" customHeight="1">
      <c r="A41" s="1399"/>
      <c r="B41" s="828"/>
      <c r="C41" s="358"/>
      <c r="D41" s="358" t="s">
        <v>382</v>
      </c>
      <c r="E41" s="839" t="str">
        <f>'Rekap Panjang Per Prog Per Prov'!AC10</f>
        <v xml:space="preserve">Penguatan Kelembagaan Tim Koordinasi Penanggulangan Kemiskinan Daerah (TKPKD) </v>
      </c>
      <c r="F41" s="755">
        <f>'Rekap Panjang Per Prog Per Prov'!AC13</f>
        <v>104730000</v>
      </c>
      <c r="G41" s="764"/>
      <c r="H41" s="761"/>
      <c r="I41" s="753"/>
      <c r="J41" s="761"/>
    </row>
    <row r="42" spans="1:10" s="356" customFormat="1" ht="15.75" customHeight="1">
      <c r="A42" s="1399"/>
      <c r="B42" s="828"/>
      <c r="C42" s="358"/>
      <c r="D42" s="358" t="s">
        <v>386</v>
      </c>
      <c r="E42" s="839" t="str">
        <f>'Rekap Panjang Per Prog Per Prov'!AD10</f>
        <v>Fasilitasi Penguatan Kelembagaan Pasar Desa</v>
      </c>
      <c r="F42" s="755">
        <f>'Rekap Panjang Per Prog Per Prov'!AD13</f>
        <v>150000000</v>
      </c>
      <c r="G42" s="760"/>
      <c r="H42" s="761"/>
      <c r="I42" s="753"/>
      <c r="J42" s="761"/>
    </row>
    <row r="43" spans="1:10" s="357" customFormat="1" ht="18.75" customHeight="1">
      <c r="A43" s="1406"/>
      <c r="B43" s="827" t="s">
        <v>396</v>
      </c>
      <c r="C43" s="1795" t="str">
        <f>'Rekap Panjang Per Prog Per Prov'!AH7</f>
        <v xml:space="preserve">PROGRAM PENGUATAN PENYELENGGARAAN PEMERINTAHAN UMUM </v>
      </c>
      <c r="D43" s="1795"/>
      <c r="E43" s="1795"/>
      <c r="F43" s="751"/>
      <c r="G43" s="1405" t="str">
        <f>'Rekap Panjang Per Prog Per Prov'!AH11</f>
        <v>DITJEN PUM</v>
      </c>
      <c r="H43" s="1396"/>
      <c r="I43" s="753"/>
      <c r="J43" s="753"/>
    </row>
    <row r="44" spans="1:10" s="356" customFormat="1" ht="30.75" customHeight="1">
      <c r="A44" s="759"/>
      <c r="B44" s="828"/>
      <c r="C44" s="358" t="s">
        <v>381</v>
      </c>
      <c r="D44" s="1789" t="str">
        <f>'Rekap Panjang Per Prog Per Prov'!AH8</f>
        <v>Kegiatan Penyelenggaraan Hubungan Pusat dan Daerah Serta Kerjasama Daerah</v>
      </c>
      <c r="E44" s="1789"/>
      <c r="F44" s="755"/>
      <c r="G44" s="1406"/>
      <c r="H44" s="1399"/>
      <c r="I44" s="753"/>
      <c r="J44" s="753"/>
    </row>
    <row r="45" spans="1:10" s="356" customFormat="1" ht="33.75" customHeight="1">
      <c r="A45" s="1399"/>
      <c r="B45" s="828"/>
      <c r="C45" s="358"/>
      <c r="D45" s="358" t="s">
        <v>382</v>
      </c>
      <c r="E45" s="839" t="str">
        <f>'Rekap Panjang Per Prog Per Prov'!AI10</f>
        <v>Peningkatan Peran Gubernur sebagai Wakil Pemerintah Pusat di Wilayah Provinsi</v>
      </c>
      <c r="F45" s="755">
        <f>'Rekap Panjang Per Prog Per Prov'!AI13</f>
        <v>3841473000</v>
      </c>
      <c r="G45" s="764"/>
      <c r="H45" s="1404"/>
      <c r="I45" s="753" t="s">
        <v>701</v>
      </c>
      <c r="J45" s="761" t="s">
        <v>595</v>
      </c>
    </row>
    <row r="46" spans="1:10" s="356" customFormat="1" ht="30.75" customHeight="1">
      <c r="A46" s="759"/>
      <c r="B46" s="828"/>
      <c r="C46" s="358" t="s">
        <v>387</v>
      </c>
      <c r="D46" s="1789" t="str">
        <f>'Rekap Panjang Per Prog Per Prov'!AJ8</f>
        <v>Kegiatan Pengembangan dan Penataan Wilayah Administrasi dan Perbatasan</v>
      </c>
      <c r="E46" s="1789"/>
      <c r="F46" s="755"/>
      <c r="G46" s="1406"/>
      <c r="H46" s="1399"/>
      <c r="I46" s="753"/>
      <c r="J46" s="753"/>
    </row>
    <row r="47" spans="1:10" s="356" customFormat="1" ht="34.5" customHeight="1">
      <c r="A47" s="1399"/>
      <c r="B47" s="828"/>
      <c r="C47" s="358"/>
      <c r="D47" s="358" t="s">
        <v>382</v>
      </c>
      <c r="E47" s="839" t="str">
        <f>'Rekap Panjang Per Prog Per Prov'!AJ10</f>
        <v>Koordinasi dan Fasilitasi Penegasan Batas Daerah secara Pasti di Lapangan antar Daerah Provinsi, Kab/Kota</v>
      </c>
      <c r="F47" s="755">
        <f>'Rekap Panjang Per Prog Per Prov'!AJ13</f>
        <v>350000000</v>
      </c>
      <c r="G47" s="764"/>
      <c r="H47" s="1404"/>
      <c r="I47" s="753" t="s">
        <v>701</v>
      </c>
      <c r="J47" s="753" t="s">
        <v>596</v>
      </c>
    </row>
    <row r="48" spans="1:10" s="356" customFormat="1" ht="29.25" customHeight="1">
      <c r="A48" s="759"/>
      <c r="B48" s="828"/>
      <c r="C48" s="358" t="s">
        <v>388</v>
      </c>
      <c r="D48" s="1789" t="str">
        <f>'Rekap Panjang Per Prog Per Prov'!AN8</f>
        <v>Kegiatan Pembinaan Ketenteraman, Ketertiban dan Perlindungan Masyarakat</v>
      </c>
      <c r="E48" s="1789"/>
      <c r="F48" s="755"/>
      <c r="G48" s="1406"/>
      <c r="H48" s="1399"/>
      <c r="I48" s="753"/>
      <c r="J48" s="753"/>
    </row>
    <row r="49" spans="1:11" s="356" customFormat="1" ht="19.5" customHeight="1">
      <c r="A49" s="1399"/>
      <c r="B49" s="828"/>
      <c r="C49" s="358"/>
      <c r="D49" s="358" t="s">
        <v>382</v>
      </c>
      <c r="E49" s="839" t="str">
        <f>'Rekap Panjang Per Prog Per Prov'!AN10</f>
        <v>Fasilitasi Pencitraan Satpol PP di Daerah</v>
      </c>
      <c r="F49" s="755">
        <f>'Rekap Panjang Per Prog Per Prov'!AN13</f>
        <v>350000000</v>
      </c>
      <c r="G49" s="764"/>
      <c r="H49" s="1404"/>
      <c r="I49" s="753" t="s">
        <v>914</v>
      </c>
      <c r="J49" s="761" t="s">
        <v>597</v>
      </c>
    </row>
    <row r="50" spans="1:11" s="356" customFormat="1" ht="19.5" customHeight="1">
      <c r="A50" s="759"/>
      <c r="B50" s="828"/>
      <c r="C50" s="358" t="s">
        <v>389</v>
      </c>
      <c r="D50" s="1789" t="str">
        <f>'Rekap Panjang Per Prog Per Prov'!AP8</f>
        <v>Kegiatan Pembinaan dan Pengembangan Kawasan dan Pertanahan</v>
      </c>
      <c r="E50" s="1789"/>
      <c r="F50" s="755"/>
      <c r="G50" s="1406"/>
      <c r="H50" s="1399"/>
      <c r="I50" s="753"/>
      <c r="J50" s="753"/>
    </row>
    <row r="51" spans="1:11" s="356" customFormat="1" ht="36" customHeight="1">
      <c r="A51" s="1399"/>
      <c r="B51" s="828"/>
      <c r="C51" s="358"/>
      <c r="D51" s="358" t="s">
        <v>382</v>
      </c>
      <c r="E51" s="839" t="str">
        <f>'Rekap Panjang Per Prog Per Prov'!AP10</f>
        <v xml:space="preserve">Peningkatan Kapasitas Aparat Pemerintah Daerah dalam Pengelolaan Kawasan Sumber Daya Alam </v>
      </c>
      <c r="F51" s="755">
        <f>'Rekap Panjang Per Prog Per Prov'!AP13</f>
        <v>400000000</v>
      </c>
      <c r="G51" s="764"/>
      <c r="H51" s="1404"/>
      <c r="I51" s="753" t="s">
        <v>888</v>
      </c>
      <c r="J51" s="1790" t="s">
        <v>598</v>
      </c>
    </row>
    <row r="52" spans="1:11" s="356" customFormat="1" ht="35.25" customHeight="1">
      <c r="A52" s="1399"/>
      <c r="B52" s="828"/>
      <c r="C52" s="358"/>
      <c r="D52" s="358" t="s">
        <v>386</v>
      </c>
      <c r="E52" s="839" t="str">
        <f>'Rekap Panjang Per Prog Per Prov'!AQ10</f>
        <v>Fasilitasi Gubernur terhadap Kabupaten/Kota di Bidang Ekonomi, Industri dan Perdagangan Bebas</v>
      </c>
      <c r="F52" s="755">
        <f>'Rekap Panjang Per Prog Per Prov'!AQ13</f>
        <v>400000000</v>
      </c>
      <c r="G52" s="764"/>
      <c r="H52" s="1404"/>
      <c r="I52" s="753" t="s">
        <v>734</v>
      </c>
      <c r="J52" s="1791"/>
    </row>
    <row r="53" spans="1:11" s="356" customFormat="1" ht="21" customHeight="1">
      <c r="A53" s="759"/>
      <c r="B53" s="828"/>
      <c r="C53" s="358" t="s">
        <v>391</v>
      </c>
      <c r="D53" s="1789" t="str">
        <f>'Rekap Panjang Per Prog Per Prov'!AR8</f>
        <v>Kegiatan Fasilitasi Pencegahan dan Penanggulangan Bencana</v>
      </c>
      <c r="E53" s="1789"/>
      <c r="F53" s="755"/>
      <c r="G53" s="1406"/>
      <c r="H53" s="1399"/>
      <c r="I53" s="753"/>
      <c r="J53" s="753"/>
    </row>
    <row r="54" spans="1:11" s="356" customFormat="1" ht="51" customHeight="1">
      <c r="A54" s="1399"/>
      <c r="B54" s="828"/>
      <c r="C54" s="358"/>
      <c r="D54" s="358" t="s">
        <v>382</v>
      </c>
      <c r="E54" s="839" t="str">
        <f>'Rekap Panjang Per Prog Per Prov'!AR10</f>
        <v>Fasilitasi Peningkatan Kapasitas Pemerintahan Kabupaten/Kota dalam Penyelenggaraan Pencegahan dan Penanggulangan Kebakaran untuk Mendukung Pengurangan Resiko Kebakaran</v>
      </c>
      <c r="F54" s="755">
        <f>'Rekap Panjang Per Prog Per Prov'!AR13</f>
        <v>350000000</v>
      </c>
      <c r="G54" s="764"/>
      <c r="H54" s="1404"/>
      <c r="I54" s="753" t="s">
        <v>720</v>
      </c>
      <c r="J54" s="1790" t="s">
        <v>599</v>
      </c>
    </row>
    <row r="55" spans="1:11" s="356" customFormat="1" ht="33.75" customHeight="1">
      <c r="A55" s="1649"/>
      <c r="B55" s="862"/>
      <c r="C55" s="863"/>
      <c r="D55" s="863" t="s">
        <v>386</v>
      </c>
      <c r="E55" s="864" t="str">
        <f>'Rekap Panjang Per Prog Per Prov'!AT10</f>
        <v>Peningkatan Kapasitas Aparat dalam Pengurangan Resiko Bencana di Daerah</v>
      </c>
      <c r="F55" s="865">
        <f>'Rekap Panjang Per Prog Per Prov'!AT13</f>
        <v>400000000</v>
      </c>
      <c r="G55" s="764"/>
      <c r="H55" s="1404"/>
      <c r="I55" s="753" t="s">
        <v>720</v>
      </c>
      <c r="J55" s="1815"/>
    </row>
    <row r="56" spans="1:11" s="356" customFormat="1" ht="9" customHeight="1">
      <c r="A56" s="884"/>
      <c r="B56" s="1652"/>
      <c r="C56" s="1466"/>
      <c r="D56" s="1466"/>
      <c r="E56" s="1642"/>
      <c r="F56" s="1643"/>
      <c r="G56" s="1653"/>
      <c r="H56" s="1399"/>
      <c r="I56" s="1396"/>
      <c r="J56" s="1400"/>
    </row>
    <row r="57" spans="1:11" s="357" customFormat="1" ht="20.100000000000001" customHeight="1">
      <c r="A57" s="1406" t="s">
        <v>394</v>
      </c>
      <c r="B57" s="1804" t="s">
        <v>395</v>
      </c>
      <c r="C57" s="1804"/>
      <c r="D57" s="1804"/>
      <c r="E57" s="1804"/>
      <c r="F57" s="1360">
        <f>SUM(F58:F104)</f>
        <v>64506059000</v>
      </c>
      <c r="G57" s="756"/>
      <c r="H57" s="1827" t="s">
        <v>834</v>
      </c>
      <c r="I57" s="1100" t="s">
        <v>857</v>
      </c>
      <c r="J57" s="1397"/>
      <c r="K57" s="1177">
        <f>'Rekap Panjang Per Prog Per Prov'!AV19</f>
        <v>64506059000</v>
      </c>
    </row>
    <row r="58" spans="1:11" s="360" customFormat="1">
      <c r="A58" s="774"/>
      <c r="B58" s="827" t="s">
        <v>380</v>
      </c>
      <c r="C58" s="1795" t="str">
        <f>'Rekap Panjang Per Prog Per Prov'!C7</f>
        <v xml:space="preserve">PROGRAM PENATAAN ADMINISTRASI KEPENDUDUKAN </v>
      </c>
      <c r="D58" s="1795"/>
      <c r="E58" s="1795"/>
      <c r="F58" s="775"/>
      <c r="G58" s="757" t="str">
        <f>'Rekap Panjang Per Prog Per Prov'!C11</f>
        <v>DITJEN DUKCAPIL</v>
      </c>
      <c r="H58" s="1828"/>
      <c r="I58" s="753"/>
      <c r="J58" s="758"/>
    </row>
    <row r="59" spans="1:11" s="361" customFormat="1" ht="32.25" customHeight="1">
      <c r="A59" s="774"/>
      <c r="B59" s="827"/>
      <c r="C59" s="1402" t="s">
        <v>381</v>
      </c>
      <c r="D59" s="1789" t="str">
        <f>'Rekap Panjang Per Prog Per Prov'!C8</f>
        <v>Kegiatan Dukungan Manajemen dan Dukungan Teknis Lainnya Ditjen Kependudukan dan Pencatatan Sipil</v>
      </c>
      <c r="E59" s="1789"/>
      <c r="F59" s="775"/>
      <c r="G59" s="774"/>
      <c r="H59" s="1828"/>
      <c r="I59" s="753"/>
      <c r="J59" s="758"/>
    </row>
    <row r="60" spans="1:11" s="361" customFormat="1" ht="31.5" customHeight="1">
      <c r="A60" s="774"/>
      <c r="B60" s="827"/>
      <c r="C60" s="1401"/>
      <c r="D60" s="1402" t="s">
        <v>382</v>
      </c>
      <c r="E60" s="840" t="str">
        <f>'Rekap Panjang Per Prog Per Prov'!C10</f>
        <v xml:space="preserve">Fasilitasi Koordinasi Penyelenggaraan Kependudukan dan Pencatatan Sipil </v>
      </c>
      <c r="F60" s="776">
        <f>'Rekap Panjang Per Prog Per Prov'!C19</f>
        <v>486741000</v>
      </c>
      <c r="G60" s="780"/>
      <c r="H60" s="781"/>
      <c r="I60" s="753" t="s">
        <v>706</v>
      </c>
      <c r="J60" s="753" t="s">
        <v>600</v>
      </c>
    </row>
    <row r="61" spans="1:11" s="360" customFormat="1" ht="20.25" customHeight="1">
      <c r="A61" s="774"/>
      <c r="B61" s="1419" t="s">
        <v>383</v>
      </c>
      <c r="C61" s="1798" t="str">
        <f>'Rekap Panjang Per Prog Per Prov'!E7</f>
        <v xml:space="preserve">PROGRAM PEMBINAAN KESATUAN BANGSA DAN POLITIK </v>
      </c>
      <c r="D61" s="1798"/>
      <c r="E61" s="1798"/>
      <c r="F61" s="779"/>
      <c r="G61" s="1822" t="str">
        <f>'Rekap Panjang Per Prog Per Prov'!E11</f>
        <v>DITJEN KESBANGPOL</v>
      </c>
      <c r="H61" s="1396"/>
      <c r="I61" s="753"/>
      <c r="J61" s="781"/>
    </row>
    <row r="62" spans="1:11" s="361" customFormat="1" ht="19.5" customHeight="1">
      <c r="A62" s="774"/>
      <c r="B62" s="827"/>
      <c r="C62" s="1402" t="s">
        <v>381</v>
      </c>
      <c r="D62" s="1789" t="str">
        <f>'Rekap Panjang Per Prog Per Prov'!E8</f>
        <v>Kegiatan Fasilitasi Kewaspadaan Nasional</v>
      </c>
      <c r="E62" s="1789"/>
      <c r="F62" s="776"/>
      <c r="G62" s="1823"/>
      <c r="H62" s="1399"/>
      <c r="I62" s="753"/>
      <c r="J62" s="758"/>
    </row>
    <row r="63" spans="1:11" s="361" customFormat="1" ht="33.75" customHeight="1">
      <c r="A63" s="774"/>
      <c r="B63" s="827"/>
      <c r="C63" s="1402"/>
      <c r="D63" s="1402" t="s">
        <v>382</v>
      </c>
      <c r="E63" s="840" t="str">
        <f>'Rekap Panjang Per Prog Per Prov'!E10</f>
        <v xml:space="preserve">Penguatan dan Pemberdayaan Forum Kewaspadaan Dini Masyarakat (FKDM) </v>
      </c>
      <c r="F63" s="776">
        <f>'Rekap Panjang Per Prog Per Prov'!E19</f>
        <v>1800888000</v>
      </c>
      <c r="G63" s="780"/>
      <c r="H63" s="781"/>
      <c r="I63" s="753" t="s">
        <v>708</v>
      </c>
      <c r="J63" s="753" t="s">
        <v>601</v>
      </c>
    </row>
    <row r="64" spans="1:11" s="360" customFormat="1" ht="33.75" customHeight="1">
      <c r="A64" s="774"/>
      <c r="B64" s="827" t="s">
        <v>384</v>
      </c>
      <c r="C64" s="1795" t="str">
        <f>'Rekap Panjang Per Prog Per Prov'!F7</f>
        <v xml:space="preserve">PROGRAM PENDIDIKAN DAN PELATIHAN APARATUR KEMENTERIAN DALAM NEGERI </v>
      </c>
      <c r="D64" s="1795"/>
      <c r="E64" s="1795"/>
      <c r="F64" s="775"/>
      <c r="G64" s="757" t="str">
        <f>'Rekap Panjang Per Prog Per Prov'!F11</f>
        <v>BADAN DIKLAT</v>
      </c>
      <c r="H64" s="1251"/>
      <c r="I64" s="753"/>
      <c r="J64" s="758"/>
    </row>
    <row r="65" spans="1:10" s="361" customFormat="1" ht="33" customHeight="1">
      <c r="A65" s="774"/>
      <c r="B65" s="827"/>
      <c r="C65" s="1402" t="s">
        <v>381</v>
      </c>
      <c r="D65" s="1789" t="str">
        <f>'Rekap Panjang Per Prog Per Prov'!F8</f>
        <v xml:space="preserve">Kegiatan Dukungan Manajemen Dan Pelayanan Teknis Lainnya Badan Pendidikan Dan Pelatihan </v>
      </c>
      <c r="E65" s="1789"/>
      <c r="F65" s="776"/>
      <c r="G65" s="774"/>
      <c r="H65" s="759"/>
      <c r="I65" s="753"/>
      <c r="J65" s="758"/>
    </row>
    <row r="66" spans="1:10" s="361" customFormat="1" ht="20.25" customHeight="1">
      <c r="A66" s="774"/>
      <c r="B66" s="827"/>
      <c r="C66" s="1402"/>
      <c r="D66" s="1402" t="s">
        <v>382</v>
      </c>
      <c r="E66" s="840" t="str">
        <f>'Rekap Panjang Per Prog Per Prov'!F10</f>
        <v>Koordinasi Pembinaan Program Kediklatan</v>
      </c>
      <c r="F66" s="776">
        <f>'Rekap Panjang Per Prog Per Prov'!F19</f>
        <v>273900000</v>
      </c>
      <c r="G66" s="780"/>
      <c r="H66" s="781"/>
      <c r="I66" s="753" t="s">
        <v>696</v>
      </c>
      <c r="J66" s="753" t="s">
        <v>604</v>
      </c>
    </row>
    <row r="67" spans="1:10" s="360" customFormat="1">
      <c r="A67" s="774"/>
      <c r="B67" s="827" t="s">
        <v>385</v>
      </c>
      <c r="C67" s="1795" t="str">
        <f>'Rekap Panjang Per Prog Per Prov'!G7</f>
        <v xml:space="preserve">PROGRAM PENGELOLAAN DESENTRALISASI DAN OTONOMI DAERAH </v>
      </c>
      <c r="D67" s="1795"/>
      <c r="E67" s="1795"/>
      <c r="F67" s="775"/>
      <c r="G67" s="757" t="str">
        <f>'Rekap Panjang Per Prog Per Prov'!G11</f>
        <v>DITJEN OTDA</v>
      </c>
      <c r="H67" s="1251"/>
      <c r="I67" s="753"/>
      <c r="J67" s="758"/>
    </row>
    <row r="68" spans="1:10" s="361" customFormat="1">
      <c r="A68" s="774"/>
      <c r="B68" s="827"/>
      <c r="C68" s="1402" t="s">
        <v>381</v>
      </c>
      <c r="D68" s="1789" t="str">
        <f>'Rekap Panjang Per Prog Per Prov'!G8</f>
        <v>Kegiatan Penataan Urusan Pemerintahan Daerah Lingkup I</v>
      </c>
      <c r="E68" s="1789"/>
      <c r="F68" s="776"/>
      <c r="G68" s="774"/>
      <c r="H68" s="759"/>
      <c r="I68" s="753"/>
      <c r="J68" s="758"/>
    </row>
    <row r="69" spans="1:10" s="1420" customFormat="1" ht="32.25" customHeight="1">
      <c r="A69" s="774"/>
      <c r="B69" s="827"/>
      <c r="C69" s="1402"/>
      <c r="D69" s="1402" t="s">
        <v>382</v>
      </c>
      <c r="E69" s="840" t="str">
        <f>'Rekap Panjang Per Prog Per Prov'!G10</f>
        <v xml:space="preserve">Fasilitasi Percepatan Penerapan Standar Pelayanan Minimal (SPM) di Daerah </v>
      </c>
      <c r="F69" s="776">
        <f>'Rekap Panjang Per Prog Per Prov'!G19</f>
        <v>1107075000</v>
      </c>
      <c r="G69" s="780"/>
      <c r="H69" s="781"/>
      <c r="I69" s="753" t="s">
        <v>799</v>
      </c>
      <c r="J69" s="761" t="s">
        <v>662</v>
      </c>
    </row>
    <row r="70" spans="1:10" s="360" customFormat="1">
      <c r="A70" s="774"/>
      <c r="B70" s="827" t="s">
        <v>393</v>
      </c>
      <c r="C70" s="1795" t="str">
        <f>'Rekap Panjang Per Prog Per Prov'!J7</f>
        <v xml:space="preserve">PROGRAM BINA PEMBANGUNAN DAERAH </v>
      </c>
      <c r="D70" s="1795"/>
      <c r="E70" s="1795"/>
      <c r="F70" s="775"/>
      <c r="G70" s="1824" t="str">
        <f>'Rekap Panjang Per Prog Per Prov'!J11</f>
        <v>DITJEN BINA BANGDA</v>
      </c>
      <c r="H70" s="1250"/>
      <c r="I70" s="753"/>
      <c r="J70" s="784"/>
    </row>
    <row r="71" spans="1:10" s="361" customFormat="1" ht="33" customHeight="1">
      <c r="A71" s="774"/>
      <c r="B71" s="827"/>
      <c r="C71" s="1402" t="s">
        <v>381</v>
      </c>
      <c r="D71" s="1789" t="str">
        <f>'Rekap Panjang Per Prog Per Prov'!J8</f>
        <v>Kegiatan Dukungan Manajemen dan Pelaksanaan Tugas Teknis Lainnya Ditjen Bina Bangda</v>
      </c>
      <c r="E71" s="1789"/>
      <c r="F71" s="776"/>
      <c r="G71" s="1825"/>
      <c r="H71" s="1421"/>
      <c r="I71" s="753"/>
      <c r="J71" s="758"/>
    </row>
    <row r="72" spans="1:10" s="1420" customFormat="1" ht="36.75" customHeight="1">
      <c r="A72" s="774"/>
      <c r="B72" s="827"/>
      <c r="C72" s="1401"/>
      <c r="D72" s="1402" t="s">
        <v>382</v>
      </c>
      <c r="E72" s="840" t="str">
        <f>'Rekap Panjang Per Prog Per Prov'!K10</f>
        <v xml:space="preserve">Penguatan Peran Provinsi dalam Pengendalian, Pelaporan dan Evaluasi Pemanfaatan Program Dana Alokasi Khusus (DAK) </v>
      </c>
      <c r="F72" s="776">
        <f>'Rekap Panjang Per Prog Per Prov'!K19</f>
        <v>800000000</v>
      </c>
      <c r="G72" s="774"/>
      <c r="H72" s="759"/>
      <c r="I72" s="753" t="s">
        <v>698</v>
      </c>
      <c r="J72" s="761" t="s">
        <v>594</v>
      </c>
    </row>
    <row r="73" spans="1:10" s="1420" customFormat="1" ht="30.75" customHeight="1">
      <c r="A73" s="759"/>
      <c r="B73" s="828"/>
      <c r="C73" s="1402" t="s">
        <v>387</v>
      </c>
      <c r="D73" s="1792" t="str">
        <f>'Rekap Panjang Per Prog Per Prov'!L8</f>
        <v>Kegiatan Fasilitasi Penataan Ruang Daerah dan Lingkungan Hidup di Daerah</v>
      </c>
      <c r="E73" s="1789"/>
      <c r="F73" s="776"/>
      <c r="G73" s="774"/>
      <c r="H73" s="759"/>
      <c r="I73" s="753"/>
      <c r="J73" s="758"/>
    </row>
    <row r="74" spans="1:10" s="1420" customFormat="1" ht="51.75" customHeight="1">
      <c r="A74" s="774"/>
      <c r="B74" s="827"/>
      <c r="C74" s="1401"/>
      <c r="D74" s="1402" t="s">
        <v>382</v>
      </c>
      <c r="E74" s="1422" t="str">
        <f>'Rekap Panjang Per Prog Per Prov'!L10</f>
        <v xml:space="preserve">Koordinasi , Fasilitasi dan Evaluasi terhadap Implementasi Kegiatan Penanganan Lahan Kritis dan Sumber Daya Air Berbasis Masyarakat (PLKSDA-BM) </v>
      </c>
      <c r="F74" s="776">
        <f>'Rekap Panjang Per Prog Per Prov'!L19</f>
        <v>200000000</v>
      </c>
      <c r="G74" s="774"/>
      <c r="H74" s="759"/>
      <c r="I74" s="753" t="s">
        <v>698</v>
      </c>
      <c r="J74" s="753" t="s">
        <v>594</v>
      </c>
    </row>
    <row r="75" spans="1:10" s="1420" customFormat="1" ht="21.75" customHeight="1">
      <c r="A75" s="774"/>
      <c r="B75" s="827"/>
      <c r="C75" s="1402" t="s">
        <v>388</v>
      </c>
      <c r="D75" s="1789" t="str">
        <f>'Rekap Panjang Per Prog Per Prov'!O8</f>
        <v>Kegiatan Fasilitasi Peningkatan Pertumbuhan Ekonomi Daerah</v>
      </c>
      <c r="E75" s="1789"/>
      <c r="F75" s="776"/>
      <c r="G75" s="774"/>
      <c r="H75" s="759"/>
      <c r="I75" s="753"/>
      <c r="J75" s="785"/>
    </row>
    <row r="76" spans="1:10" s="1420" customFormat="1" ht="19.5" customHeight="1">
      <c r="A76" s="774"/>
      <c r="B76" s="827"/>
      <c r="C76" s="1402"/>
      <c r="D76" s="1402" t="s">
        <v>382</v>
      </c>
      <c r="E76" s="840" t="str">
        <f>'Rekap Panjang Per Prog Per Prov'!O10</f>
        <v xml:space="preserve">Dukungan Operasional  Penyelenggaraan PTSP  </v>
      </c>
      <c r="F76" s="776">
        <f>'Rekap Panjang Per Prog Per Prov'!O19</f>
        <v>600000000</v>
      </c>
      <c r="G76" s="774"/>
      <c r="H76" s="759"/>
      <c r="I76" s="753" t="s">
        <v>800</v>
      </c>
      <c r="J76" s="753" t="s">
        <v>602</v>
      </c>
    </row>
    <row r="77" spans="1:10" s="1420" customFormat="1" ht="18.75" customHeight="1">
      <c r="A77" s="774"/>
      <c r="B77" s="827"/>
      <c r="C77" s="1402" t="s">
        <v>389</v>
      </c>
      <c r="D77" s="1789" t="str">
        <f>'Rekap Panjang Per Prog Per Prov'!P8</f>
        <v>Kegiatan Fasilitasi  Perencanaan Pembangunan Daerah</v>
      </c>
      <c r="E77" s="1789"/>
      <c r="F77" s="776"/>
      <c r="G77" s="774"/>
      <c r="H77" s="759"/>
      <c r="I77" s="753"/>
      <c r="J77" s="758"/>
    </row>
    <row r="78" spans="1:10" s="1420" customFormat="1" ht="33.75" customHeight="1">
      <c r="A78" s="774"/>
      <c r="B78" s="827"/>
      <c r="C78" s="1402"/>
      <c r="D78" s="1402" t="s">
        <v>382</v>
      </c>
      <c r="E78" s="840" t="str">
        <f>'Rekap Panjang Per Prog Per Prov'!P10</f>
        <v>Pengendalian dan Evaluasi Rencana Pembangunan Tahunan Kabupaten/Kota TA. 2013</v>
      </c>
      <c r="F78" s="776">
        <f>'Rekap Panjang Per Prog Per Prov'!P19</f>
        <v>1168280000</v>
      </c>
      <c r="G78" s="780"/>
      <c r="H78" s="781"/>
      <c r="I78" s="753" t="s">
        <v>698</v>
      </c>
      <c r="J78" s="753" t="s">
        <v>594</v>
      </c>
    </row>
    <row r="79" spans="1:10" s="357" customFormat="1" ht="16.5" customHeight="1">
      <c r="A79" s="1406"/>
      <c r="B79" s="827" t="s">
        <v>396</v>
      </c>
      <c r="C79" s="1795" t="str">
        <f>'Rekap Panjang Per Prog Per Prov'!U7</f>
        <v xml:space="preserve">PROGRAM PEMBERDAYAAN MASYARAKAT DAN PEMERINTAHAN DESA </v>
      </c>
      <c r="D79" s="1795"/>
      <c r="E79" s="1795"/>
      <c r="F79" s="751"/>
      <c r="G79" s="1405" t="str">
        <f>'Rekap Panjang Per Prog Per Prov'!U11</f>
        <v>DITJEN PMD</v>
      </c>
      <c r="H79" s="753"/>
      <c r="I79" s="753"/>
      <c r="J79" s="753"/>
    </row>
    <row r="80" spans="1:10" s="356" customFormat="1" ht="24.75" customHeight="1">
      <c r="A80" s="759"/>
      <c r="B80" s="828"/>
      <c r="C80" s="358" t="s">
        <v>381</v>
      </c>
      <c r="D80" s="1789" t="str">
        <f>'Rekap Panjang Per Prog Per Prov'!U8</f>
        <v>Kegiatan Dukungan Manajemen dan Dukungan Teknis Lainnya Ditjen PMD</v>
      </c>
      <c r="E80" s="1789"/>
      <c r="F80" s="755"/>
      <c r="G80" s="1406"/>
      <c r="H80" s="753"/>
      <c r="I80" s="753"/>
      <c r="J80" s="753"/>
    </row>
    <row r="81" spans="1:10" s="356" customFormat="1" ht="31.5" customHeight="1">
      <c r="A81" s="1399"/>
      <c r="B81" s="828"/>
      <c r="C81" s="358"/>
      <c r="D81" s="358" t="s">
        <v>382</v>
      </c>
      <c r="E81" s="840" t="str">
        <f>'Rekap Panjang Per Prog Per Prov'!U10</f>
        <v>Penguatan Program dan Kelembagaan Pemberdayaan Masyarakat dan Pemerintahan Desa</v>
      </c>
      <c r="F81" s="755">
        <f>'Rekap Panjang Per Prog Per Prov'!U19</f>
        <v>1152170000</v>
      </c>
      <c r="G81" s="764"/>
      <c r="H81" s="761"/>
      <c r="I81" s="753"/>
      <c r="J81" s="761"/>
    </row>
    <row r="82" spans="1:10" s="356" customFormat="1" ht="31.5" customHeight="1">
      <c r="A82" s="759"/>
      <c r="B82" s="828"/>
      <c r="C82" s="358" t="s">
        <v>387</v>
      </c>
      <c r="D82" s="1789" t="str">
        <f>'Rekap Panjang Per Prog Per Prov'!V8</f>
        <v>Kegiatan Peningkatan Kapasitas Penyelenggaraan Pemerintahan Desa dan Kelurahan</v>
      </c>
      <c r="E82" s="1789"/>
      <c r="F82" s="755"/>
      <c r="G82" s="1406"/>
      <c r="H82" s="753"/>
      <c r="I82" s="753"/>
      <c r="J82" s="753"/>
    </row>
    <row r="83" spans="1:10" s="356" customFormat="1" ht="15.75" customHeight="1">
      <c r="A83" s="1399"/>
      <c r="B83" s="828"/>
      <c r="C83" s="358"/>
      <c r="D83" s="358" t="s">
        <v>382</v>
      </c>
      <c r="E83" s="840" t="str">
        <f>'Rekap Panjang Per Prog Per Prov'!V10</f>
        <v>Pelatihan Manajemen Pemerintahan Desa bagi Kepala Desa</v>
      </c>
      <c r="F83" s="755">
        <f>'Rekap Panjang Per Prog Per Prov'!V19</f>
        <v>187271000</v>
      </c>
      <c r="G83" s="764"/>
      <c r="H83" s="761"/>
      <c r="I83" s="753"/>
      <c r="J83" s="761"/>
    </row>
    <row r="84" spans="1:10" s="356" customFormat="1" ht="21.75" customHeight="1">
      <c r="A84" s="759"/>
      <c r="B84" s="828"/>
      <c r="C84" s="358" t="s">
        <v>388</v>
      </c>
      <c r="D84" s="1789" t="str">
        <f>'Rekap Panjang Per Prog Per Prov'!W8</f>
        <v>Kegiatan Peningkatan Kapasitas Kelembagaan dan Pelatihan Masyarakat</v>
      </c>
      <c r="E84" s="1789"/>
      <c r="F84" s="755"/>
      <c r="G84" s="1406"/>
      <c r="H84" s="753"/>
      <c r="I84" s="753"/>
      <c r="J84" s="753"/>
    </row>
    <row r="85" spans="1:10" s="356" customFormat="1" ht="18" customHeight="1">
      <c r="A85" s="1399"/>
      <c r="B85" s="828"/>
      <c r="C85" s="358"/>
      <c r="D85" s="358" t="s">
        <v>382</v>
      </c>
      <c r="E85" s="840" t="str">
        <f>'Rekap Panjang Per Prog Per Prov'!W10</f>
        <v>Fasilitasi Penyusunan Profil Desa dan Kelurahan</v>
      </c>
      <c r="F85" s="755">
        <f>'Rekap Panjang Per Prog Per Prov'!W19</f>
        <v>944413000</v>
      </c>
      <c r="G85" s="764"/>
      <c r="H85" s="761"/>
      <c r="I85" s="753"/>
      <c r="J85" s="761"/>
    </row>
    <row r="86" spans="1:10" s="356" customFormat="1" ht="18" customHeight="1">
      <c r="A86" s="759"/>
      <c r="B86" s="828"/>
      <c r="C86" s="358" t="s">
        <v>389</v>
      </c>
      <c r="D86" s="1789" t="str">
        <f>'Rekap Panjang Per Prog Per Prov'!X8</f>
        <v>Kegiatan Peningkatan Kemandirian Masyarakat Perdesaan</v>
      </c>
      <c r="E86" s="1789"/>
      <c r="F86" s="755"/>
      <c r="G86" s="1406"/>
      <c r="H86" s="753"/>
      <c r="I86" s="753"/>
      <c r="J86" s="753"/>
    </row>
    <row r="87" spans="1:10" s="356" customFormat="1" ht="15.75" customHeight="1">
      <c r="A87" s="1399"/>
      <c r="B87" s="828"/>
      <c r="C87" s="358"/>
      <c r="D87" s="358" t="s">
        <v>382</v>
      </c>
      <c r="E87" s="840" t="str">
        <f>'Rekap Panjang Per Prog Per Prov'!X10</f>
        <v>PNPM-Mandiri Perdesaan</v>
      </c>
      <c r="F87" s="755">
        <f>'Rekap Panjang Per Prog Per Prov'!X19</f>
        <v>50330485000</v>
      </c>
      <c r="G87" s="764"/>
      <c r="H87" s="761"/>
      <c r="I87" s="753"/>
      <c r="J87" s="761"/>
    </row>
    <row r="88" spans="1:10" s="356" customFormat="1" ht="20.25" customHeight="1">
      <c r="A88" s="759"/>
      <c r="B88" s="828"/>
      <c r="C88" s="358" t="s">
        <v>391</v>
      </c>
      <c r="D88" s="1789" t="str">
        <f>'Rekap Panjang Per Prog Per Prov'!Y8</f>
        <v>Kegiatan Fasilitasi Pemberdayaan Adat dan Sosial Budaya Masyarakat</v>
      </c>
      <c r="E88" s="1789"/>
      <c r="F88" s="755"/>
      <c r="G88" s="1406"/>
      <c r="H88" s="753"/>
      <c r="I88" s="753"/>
      <c r="J88" s="753"/>
    </row>
    <row r="89" spans="1:10" s="356" customFormat="1" ht="31.5" customHeight="1">
      <c r="A89" s="1399"/>
      <c r="B89" s="828"/>
      <c r="C89" s="358"/>
      <c r="D89" s="358" t="s">
        <v>382</v>
      </c>
      <c r="E89" s="840" t="str">
        <f>'Rekap Panjang Per Prog Per Prov'!Y10</f>
        <v>Fasilitasi Penguatan Kelembagaan Komisi Penanggulangan HIV/AIDS di daerah</v>
      </c>
      <c r="F89" s="755">
        <f>'Rekap Panjang Per Prog Per Prov'!Y19</f>
        <v>86360000</v>
      </c>
      <c r="G89" s="764"/>
      <c r="H89" s="761"/>
      <c r="I89" s="753"/>
      <c r="J89" s="761"/>
    </row>
    <row r="90" spans="1:10" s="356" customFormat="1" ht="31.5" customHeight="1">
      <c r="A90" s="1399"/>
      <c r="B90" s="828"/>
      <c r="C90" s="358"/>
      <c r="D90" s="358" t="s">
        <v>386</v>
      </c>
      <c r="E90" s="840" t="str">
        <f>'Rekap Panjang Per Prog Per Prov'!AA10</f>
        <v xml:space="preserve">Fasilitasi Penguatan Sistem Informasi Posyandu di Daerah melalui Koordinasi dan Pelatihan Ulang </v>
      </c>
      <c r="F90" s="755">
        <f>'Rekap Panjang Per Prog Per Prov'!AA19</f>
        <v>108160000</v>
      </c>
      <c r="G90" s="764"/>
      <c r="H90" s="761"/>
      <c r="I90" s="753"/>
      <c r="J90" s="761"/>
    </row>
    <row r="91" spans="1:10" s="356" customFormat="1" ht="18" customHeight="1">
      <c r="A91" s="759"/>
      <c r="B91" s="828"/>
      <c r="C91" s="358" t="s">
        <v>392</v>
      </c>
      <c r="D91" s="1789" t="str">
        <f>'Rekap Panjang Per Prog Per Prov'!AB8</f>
        <v>Kegiatan Pengembangan Usaha Ekonomi Masyarakat</v>
      </c>
      <c r="E91" s="1789"/>
      <c r="F91" s="755"/>
      <c r="G91" s="1406"/>
      <c r="H91" s="753"/>
      <c r="I91" s="753"/>
      <c r="J91" s="753"/>
    </row>
    <row r="92" spans="1:10" s="356" customFormat="1" ht="31.5" customHeight="1">
      <c r="A92" s="1399"/>
      <c r="B92" s="828"/>
      <c r="C92" s="358"/>
      <c r="D92" s="358" t="s">
        <v>382</v>
      </c>
      <c r="E92" s="840" t="str">
        <f>'Rekap Panjang Per Prog Per Prov'!AC10</f>
        <v xml:space="preserve">Penguatan Kelembagaan Tim Koordinasi Penanggulangan Kemiskinan Daerah (TKPKD) </v>
      </c>
      <c r="F92" s="755">
        <f>'Rekap Panjang Per Prog Per Prov'!AC19</f>
        <v>51200000</v>
      </c>
      <c r="G92" s="764"/>
      <c r="H92" s="761"/>
      <c r="I92" s="753"/>
      <c r="J92" s="761"/>
    </row>
    <row r="93" spans="1:10" s="356" customFormat="1" ht="15.75" customHeight="1">
      <c r="A93" s="1399"/>
      <c r="B93" s="828"/>
      <c r="C93" s="358"/>
      <c r="D93" s="358" t="s">
        <v>386</v>
      </c>
      <c r="E93" s="840" t="str">
        <f>'Rekap Panjang Per Prog Per Prov'!AD10</f>
        <v>Fasilitasi Penguatan Kelembagaan Pasar Desa</v>
      </c>
      <c r="F93" s="755">
        <f>'Rekap Panjang Per Prog Per Prov'!AD19</f>
        <v>150000000</v>
      </c>
      <c r="G93" s="760"/>
      <c r="H93" s="761"/>
      <c r="I93" s="753"/>
      <c r="J93" s="761"/>
    </row>
    <row r="94" spans="1:10" s="360" customFormat="1" ht="18" customHeight="1">
      <c r="A94" s="774"/>
      <c r="B94" s="827" t="s">
        <v>519</v>
      </c>
      <c r="C94" s="1795" t="str">
        <f>'Rekap Panjang Per Prog Per Prov'!AH7</f>
        <v xml:space="preserve">PROGRAM PENGUATAN PENYELENGGARAAN PEMERINTAHAN UMUM </v>
      </c>
      <c r="D94" s="1795"/>
      <c r="E94" s="1795"/>
      <c r="F94" s="775"/>
      <c r="G94" s="757" t="str">
        <f>'Rekap Panjang Per Prog Per Prov'!AH11</f>
        <v>DITJEN PUM</v>
      </c>
      <c r="H94" s="1251"/>
      <c r="I94" s="753"/>
      <c r="J94" s="758"/>
    </row>
    <row r="95" spans="1:10" s="361" customFormat="1" ht="31.5" customHeight="1">
      <c r="A95" s="774"/>
      <c r="B95" s="827"/>
      <c r="C95" s="1402" t="s">
        <v>381</v>
      </c>
      <c r="D95" s="1789" t="str">
        <f>'Rekap Panjang Per Prog Per Prov'!AH8</f>
        <v>Kegiatan Penyelenggaraan Hubungan Pusat dan Daerah Serta Kerjasama Daerah</v>
      </c>
      <c r="E95" s="1789"/>
      <c r="F95" s="776"/>
      <c r="G95" s="774"/>
      <c r="H95" s="759"/>
      <c r="I95" s="753"/>
      <c r="J95" s="758"/>
    </row>
    <row r="96" spans="1:10" s="361" customFormat="1" ht="34.5" customHeight="1">
      <c r="A96" s="774"/>
      <c r="B96" s="827"/>
      <c r="C96" s="1401"/>
      <c r="D96" s="1402" t="s">
        <v>382</v>
      </c>
      <c r="E96" s="840" t="str">
        <f>'Rekap Panjang Per Prog Per Prov'!AI10</f>
        <v>Peningkatan Peran Gubernur sebagai Wakil Pemerintah Pusat di Wilayah Provinsi</v>
      </c>
      <c r="F96" s="776">
        <f>'Rekap Panjang Per Prog Per Prov'!AI19</f>
        <v>3412480000</v>
      </c>
      <c r="G96" s="774"/>
      <c r="H96" s="759"/>
      <c r="I96" s="753" t="s">
        <v>706</v>
      </c>
      <c r="J96" s="761" t="s">
        <v>595</v>
      </c>
    </row>
    <row r="97" spans="1:11" s="356" customFormat="1" ht="33.75" customHeight="1">
      <c r="A97" s="759"/>
      <c r="B97" s="828"/>
      <c r="C97" s="358" t="s">
        <v>387</v>
      </c>
      <c r="D97" s="1789" t="str">
        <f>'Rekap Panjang Per Prog Per Prov'!AJ8</f>
        <v>Kegiatan Pengembangan dan Penataan Wilayah Administrasi dan Perbatasan</v>
      </c>
      <c r="E97" s="1789"/>
      <c r="F97" s="755"/>
      <c r="G97" s="1406"/>
      <c r="H97" s="1399"/>
      <c r="I97" s="753"/>
      <c r="J97" s="753"/>
    </row>
    <row r="98" spans="1:11" s="356" customFormat="1" ht="34.5" customHeight="1">
      <c r="A98" s="1399"/>
      <c r="B98" s="828"/>
      <c r="C98" s="358"/>
      <c r="D98" s="358" t="s">
        <v>382</v>
      </c>
      <c r="E98" s="840" t="str">
        <f>'Rekap Panjang Per Prog Per Prov'!AJ10</f>
        <v>Koordinasi dan Fasilitasi Penegasan Batas Daerah secara Pasti di Lapangan antar Daerah Provinsi, Kab/Kota</v>
      </c>
      <c r="F98" s="755">
        <f>'Rekap Panjang Per Prog Per Prov'!AJ19</f>
        <v>350000000</v>
      </c>
      <c r="G98" s="764"/>
      <c r="H98" s="1404"/>
      <c r="I98" s="753" t="s">
        <v>706</v>
      </c>
      <c r="J98" s="1397" t="s">
        <v>605</v>
      </c>
    </row>
    <row r="99" spans="1:11" s="356" customFormat="1" ht="35.25" customHeight="1">
      <c r="A99" s="759"/>
      <c r="B99" s="828"/>
      <c r="C99" s="358" t="s">
        <v>388</v>
      </c>
      <c r="D99" s="1789" t="str">
        <f>'Rekap Panjang Per Prog Per Prov'!AN8</f>
        <v>Kegiatan Pembinaan Ketenteraman, Ketertiban dan Perlindungan Masyarakat</v>
      </c>
      <c r="E99" s="1789"/>
      <c r="F99" s="755"/>
      <c r="G99" s="1406"/>
      <c r="H99" s="1399"/>
      <c r="I99" s="753"/>
      <c r="J99" s="753"/>
    </row>
    <row r="100" spans="1:11" s="356" customFormat="1" ht="33.75" customHeight="1">
      <c r="A100" s="1399"/>
      <c r="B100" s="828"/>
      <c r="C100" s="358"/>
      <c r="D100" s="358" t="s">
        <v>382</v>
      </c>
      <c r="E100" s="840" t="str">
        <f>'Rekap Panjang Per Prog Per Prov'!AO10</f>
        <v xml:space="preserve">Peningkatan Kapasitas SDM Polisi Pamong Praja  dalam Penyelenggaraan Ketertiban Umum dan Ketenteraman Masyarakat </v>
      </c>
      <c r="F100" s="755">
        <f>'Rekap Panjang Per Prog Per Prov'!AO19</f>
        <v>646636000</v>
      </c>
      <c r="G100" s="764"/>
      <c r="H100" s="1395"/>
      <c r="I100" s="753" t="s">
        <v>738</v>
      </c>
      <c r="J100" s="761" t="s">
        <v>606</v>
      </c>
    </row>
    <row r="101" spans="1:11" s="356" customFormat="1" ht="21" customHeight="1">
      <c r="A101" s="759"/>
      <c r="B101" s="1423"/>
      <c r="C101" s="1424" t="s">
        <v>389</v>
      </c>
      <c r="D101" s="1796" t="str">
        <f>'Rekap Panjang Per Prog Per Prov'!AR8</f>
        <v>Kegiatan Fasilitasi Pencegahan dan Penanggulangan Bencana</v>
      </c>
      <c r="E101" s="1796"/>
      <c r="F101" s="858"/>
      <c r="G101" s="1406"/>
      <c r="H101" s="1399"/>
      <c r="I101" s="753"/>
      <c r="J101" s="1397"/>
    </row>
    <row r="102" spans="1:11" s="356" customFormat="1" ht="52.5" customHeight="1">
      <c r="A102" s="1400"/>
      <c r="B102" s="1641"/>
      <c r="C102" s="1466"/>
      <c r="D102" s="1466" t="s">
        <v>382</v>
      </c>
      <c r="E102" s="1467" t="str">
        <f>'Rekap Panjang Per Prog Per Prov'!AR10</f>
        <v>Fasilitasi Peningkatan Kapasitas Pemerintahan Kabupaten/Kota dalam Penyelenggaraan Pencegahan dan Penanggulangan Kebakaran untuk Mendukung Pengurangan Resiko Kebakaran</v>
      </c>
      <c r="F102" s="1643">
        <f>'Rekap Panjang Per Prog Per Prov'!AR19</f>
        <v>350000000</v>
      </c>
      <c r="G102" s="1644"/>
      <c r="H102" s="1404"/>
      <c r="I102" s="753" t="s">
        <v>705</v>
      </c>
      <c r="J102" s="761" t="s">
        <v>607</v>
      </c>
    </row>
    <row r="103" spans="1:11" s="356" customFormat="1" ht="67.5" customHeight="1">
      <c r="A103" s="1399"/>
      <c r="B103" s="1423"/>
      <c r="C103" s="1424"/>
      <c r="D103" s="1424" t="s">
        <v>386</v>
      </c>
      <c r="E103" s="1448" t="str">
        <f>'Rekap Panjang Per Prog Per Prov'!AS10</f>
        <v>Fasilitasi dan Sosialisasi Pelaksanaan Perpres Nomor 30 Tahun 2011, Pembentukan Kelembagaan Komisi Provinsi Pengendalian Zoonosis dan Komisi Kabupaten/Kota Pengendalian Zoonosis, dan Percepatan Pengendalian Zoonosis</v>
      </c>
      <c r="F103" s="858">
        <f>'Rekap Panjang Per Prog Per Prov'!AS19</f>
        <v>300000000</v>
      </c>
      <c r="G103" s="760"/>
      <c r="H103" s="1395"/>
      <c r="I103" s="753" t="s">
        <v>705</v>
      </c>
      <c r="J103" s="761" t="s">
        <v>611</v>
      </c>
    </row>
    <row r="104" spans="1:11" s="361" customFormat="1" ht="12" customHeight="1">
      <c r="A104" s="1425"/>
      <c r="B104" s="1426"/>
      <c r="C104" s="1427"/>
      <c r="D104" s="1427"/>
      <c r="E104" s="1428"/>
      <c r="F104" s="880"/>
      <c r="G104" s="1429"/>
      <c r="H104" s="1251"/>
      <c r="I104" s="1396"/>
      <c r="J104" s="882"/>
    </row>
    <row r="105" spans="1:11" s="357" customFormat="1" ht="20.100000000000001" customHeight="1">
      <c r="A105" s="774">
        <v>3</v>
      </c>
      <c r="B105" s="1804" t="s">
        <v>398</v>
      </c>
      <c r="C105" s="1804"/>
      <c r="D105" s="1804"/>
      <c r="E105" s="1804"/>
      <c r="F105" s="1176">
        <f>SUM(F106:F158)</f>
        <v>37587104000</v>
      </c>
      <c r="G105" s="780"/>
      <c r="H105" s="1826" t="s">
        <v>837</v>
      </c>
      <c r="I105" s="1100" t="s">
        <v>858</v>
      </c>
      <c r="J105" s="781"/>
      <c r="K105" s="1177">
        <f>'Rekap Panjang Per Prog Per Prov'!AV24</f>
        <v>37587104000</v>
      </c>
    </row>
    <row r="106" spans="1:11" s="360" customFormat="1">
      <c r="A106" s="774"/>
      <c r="B106" s="827" t="s">
        <v>380</v>
      </c>
      <c r="C106" s="1795" t="str">
        <f>'Rekap Panjang Per Prog Per Prov'!C7</f>
        <v xml:space="preserve">PROGRAM PENATAAN ADMINISTRASI KEPENDUDUKAN </v>
      </c>
      <c r="D106" s="1795"/>
      <c r="E106" s="1795"/>
      <c r="F106" s="793"/>
      <c r="G106" s="757" t="str">
        <f>'Rekap Panjang Per Prog Per Prov'!C11</f>
        <v>DITJEN DUKCAPIL</v>
      </c>
      <c r="H106" s="1803"/>
      <c r="I106" s="753"/>
      <c r="J106" s="758"/>
    </row>
    <row r="107" spans="1:11" s="361" customFormat="1" ht="31.5" customHeight="1">
      <c r="A107" s="774"/>
      <c r="B107" s="828"/>
      <c r="C107" s="358" t="s">
        <v>381</v>
      </c>
      <c r="D107" s="1789" t="str">
        <f>'Rekap Panjang Per Prog Per Prov'!C8</f>
        <v>Kegiatan Dukungan Manajemen dan Dukungan Teknis Lainnya Ditjen Kependudukan dan Pencatatan Sipil</v>
      </c>
      <c r="E107" s="1789"/>
      <c r="F107" s="794"/>
      <c r="G107" s="774"/>
      <c r="H107" s="1803"/>
      <c r="I107" s="753"/>
      <c r="J107" s="758"/>
    </row>
    <row r="108" spans="1:11" s="361" customFormat="1" ht="33" customHeight="1">
      <c r="A108" s="774"/>
      <c r="B108" s="828"/>
      <c r="C108" s="358"/>
      <c r="D108" s="358" t="s">
        <v>382</v>
      </c>
      <c r="E108" s="839" t="str">
        <f>'Rekap Panjang Per Prog Per Prov'!C10</f>
        <v xml:space="preserve">Fasilitasi Koordinasi Penyelenggaraan Kependudukan dan Pencatatan Sipil </v>
      </c>
      <c r="F108" s="794">
        <f>'Rekap Panjang Per Prog Per Prov'!C24</f>
        <v>314053000</v>
      </c>
      <c r="G108" s="780"/>
      <c r="H108" s="1794"/>
      <c r="I108" s="753" t="s">
        <v>706</v>
      </c>
      <c r="J108" s="753" t="s">
        <v>600</v>
      </c>
    </row>
    <row r="109" spans="1:11" s="360" customFormat="1" ht="31.5" customHeight="1">
      <c r="A109" s="774"/>
      <c r="B109" s="1419" t="s">
        <v>383</v>
      </c>
      <c r="C109" s="1798" t="str">
        <f>'Rekap Panjang Per Prog Per Prov'!D7</f>
        <v xml:space="preserve">PROGRAM PENGAWASAN DAN PENINGKATAN AKUNTABILITAS APARATUR KEMENTERIAN DALAM NEGERI </v>
      </c>
      <c r="D109" s="1798"/>
      <c r="E109" s="1798"/>
      <c r="F109" s="795"/>
      <c r="G109" s="757" t="str">
        <f>'Rekap Panjang Per Prog Per Prov'!D11</f>
        <v>ITJEN</v>
      </c>
      <c r="H109" s="1251"/>
      <c r="I109" s="753"/>
      <c r="J109" s="781"/>
    </row>
    <row r="110" spans="1:11" s="361" customFormat="1" ht="30.75" customHeight="1">
      <c r="A110" s="774"/>
      <c r="B110" s="828"/>
      <c r="C110" s="358" t="s">
        <v>381</v>
      </c>
      <c r="D110" s="1789" t="str">
        <f>'Rekap Panjang Per Prog Per Prov'!D8</f>
        <v xml:space="preserve">Kegiatan Dukungan Manajemen dan Dukungan Teknis Lainnya  Inspektorat Jenderal </v>
      </c>
      <c r="E110" s="1789"/>
      <c r="F110" s="794"/>
      <c r="G110" s="774"/>
      <c r="H110" s="759"/>
      <c r="I110" s="753"/>
      <c r="J110" s="758"/>
    </row>
    <row r="111" spans="1:11" s="361" customFormat="1" ht="38.25" customHeight="1">
      <c r="A111" s="774"/>
      <c r="B111" s="828"/>
      <c r="C111" s="358"/>
      <c r="D111" s="358" t="s">
        <v>382</v>
      </c>
      <c r="E111" s="839" t="str">
        <f>'Rekap Panjang Per Prog Per Prov'!D10</f>
        <v xml:space="preserve">Koordinasi Pembinaan dan Pengawasan Penyelenggaraan Pemerintahan Daerah </v>
      </c>
      <c r="F111" s="794">
        <f>'Rekap Panjang Per Prog Per Prov'!D24</f>
        <v>300000000</v>
      </c>
      <c r="G111" s="780"/>
      <c r="H111" s="781"/>
      <c r="I111" s="753" t="s">
        <v>755</v>
      </c>
      <c r="J111" s="753" t="s">
        <v>603</v>
      </c>
    </row>
    <row r="112" spans="1:11" s="360" customFormat="1">
      <c r="A112" s="774"/>
      <c r="B112" s="827" t="s">
        <v>384</v>
      </c>
      <c r="C112" s="1795" t="str">
        <f>'Rekap Panjang Per Prog Per Prov'!E7</f>
        <v xml:space="preserve">PROGRAM PEMBINAAN KESATUAN BANGSA DAN POLITIK </v>
      </c>
      <c r="D112" s="1795"/>
      <c r="E112" s="1795"/>
      <c r="F112" s="793"/>
      <c r="G112" s="1822" t="str">
        <f>'Rekap Panjang Per Prog Per Prov'!E11</f>
        <v>DITJEN KESBANGPOL</v>
      </c>
      <c r="H112" s="1396"/>
      <c r="I112" s="753"/>
      <c r="J112" s="758"/>
    </row>
    <row r="113" spans="1:10" s="361" customFormat="1">
      <c r="A113" s="774"/>
      <c r="B113" s="828"/>
      <c r="C113" s="358" t="s">
        <v>381</v>
      </c>
      <c r="D113" s="1789" t="str">
        <f>'Rekap Panjang Per Prog Per Prov'!E8</f>
        <v>Kegiatan Fasilitasi Kewaspadaan Nasional</v>
      </c>
      <c r="E113" s="1789"/>
      <c r="F113" s="794"/>
      <c r="G113" s="1823"/>
      <c r="H113" s="1399"/>
      <c r="I113" s="753"/>
      <c r="J113" s="758"/>
    </row>
    <row r="114" spans="1:10" s="361" customFormat="1" ht="37.5" customHeight="1">
      <c r="A114" s="774"/>
      <c r="B114" s="828"/>
      <c r="C114" s="358"/>
      <c r="D114" s="358" t="s">
        <v>382</v>
      </c>
      <c r="E114" s="839" t="str">
        <f>'Rekap Panjang Per Prog Per Prov'!E10</f>
        <v xml:space="preserve">Penguatan dan Pemberdayaan Forum Kewaspadaan Dini Masyarakat (FKDM) </v>
      </c>
      <c r="F114" s="794">
        <f>'Rekap Panjang Per Prog Per Prov'!E24</f>
        <v>1060580000</v>
      </c>
      <c r="G114" s="780"/>
      <c r="H114" s="781"/>
      <c r="I114" s="753" t="s">
        <v>736</v>
      </c>
      <c r="J114" s="753" t="s">
        <v>601</v>
      </c>
    </row>
    <row r="115" spans="1:10" s="360" customFormat="1" ht="36" customHeight="1">
      <c r="A115" s="774"/>
      <c r="B115" s="827" t="s">
        <v>385</v>
      </c>
      <c r="C115" s="1795" t="str">
        <f>'Rekap Panjang Per Prog Per Prov'!F7</f>
        <v xml:space="preserve">PROGRAM PENDIDIKAN DAN PELATIHAN APARATUR KEMENTERIAN DALAM NEGERI </v>
      </c>
      <c r="D115" s="1795"/>
      <c r="E115" s="1795"/>
      <c r="F115" s="793"/>
      <c r="G115" s="757" t="str">
        <f>'Rekap Panjang Per Prog Per Prov'!F11</f>
        <v>BADAN DIKLAT</v>
      </c>
      <c r="H115" s="1251"/>
      <c r="I115" s="753"/>
      <c r="J115" s="758"/>
    </row>
    <row r="116" spans="1:10" s="361" customFormat="1" ht="33" customHeight="1">
      <c r="A116" s="774"/>
      <c r="B116" s="828"/>
      <c r="C116" s="358" t="s">
        <v>381</v>
      </c>
      <c r="D116" s="1789" t="str">
        <f>'Rekap Panjang Per Prog Per Prov'!F8</f>
        <v xml:space="preserve">Kegiatan Dukungan Manajemen Dan Pelayanan Teknis Lainnya Badan Pendidikan Dan Pelatihan </v>
      </c>
      <c r="E116" s="1789"/>
      <c r="F116" s="794"/>
      <c r="G116" s="774"/>
      <c r="H116" s="759"/>
      <c r="I116" s="753"/>
      <c r="J116" s="758"/>
    </row>
    <row r="117" spans="1:10" s="361" customFormat="1" ht="24" customHeight="1">
      <c r="A117" s="774"/>
      <c r="B117" s="1430"/>
      <c r="C117" s="1431"/>
      <c r="D117" s="1431" t="s">
        <v>382</v>
      </c>
      <c r="E117" s="864" t="str">
        <f>'Rekap Panjang Per Prog Per Prov'!F10</f>
        <v>Koordinasi Pembinaan Program Kediklatan</v>
      </c>
      <c r="F117" s="796">
        <f>'Rekap Panjang Per Prog Per Prov'!F24</f>
        <v>229100000</v>
      </c>
      <c r="G117" s="780"/>
      <c r="H117" s="781"/>
      <c r="I117" s="753" t="s">
        <v>696</v>
      </c>
      <c r="J117" s="753" t="s">
        <v>604</v>
      </c>
    </row>
    <row r="118" spans="1:10" s="360" customFormat="1">
      <c r="A118" s="774"/>
      <c r="B118" s="827" t="s">
        <v>393</v>
      </c>
      <c r="C118" s="1795" t="str">
        <f>'Rekap Panjang Per Prog Per Prov'!G7</f>
        <v xml:space="preserve">PROGRAM PENGELOLAAN DESENTRALISASI DAN OTONOMI DAERAH </v>
      </c>
      <c r="D118" s="1795"/>
      <c r="E118" s="1795"/>
      <c r="F118" s="793"/>
      <c r="G118" s="757" t="str">
        <f>'Rekap Panjang Per Prog Per Prov'!G11</f>
        <v>DITJEN OTDA</v>
      </c>
      <c r="H118" s="1251"/>
      <c r="I118" s="753"/>
      <c r="J118" s="758"/>
    </row>
    <row r="119" spans="1:10" s="361" customFormat="1" ht="15.75" customHeight="1">
      <c r="A119" s="774"/>
      <c r="B119" s="828"/>
      <c r="C119" s="358" t="s">
        <v>381</v>
      </c>
      <c r="D119" s="1789" t="str">
        <f>'Rekap Panjang Per Prog Per Prov'!G8</f>
        <v>Kegiatan Penataan Urusan Pemerintahan Daerah Lingkup I</v>
      </c>
      <c r="E119" s="1789"/>
      <c r="F119" s="794"/>
      <c r="G119" s="774"/>
      <c r="H119" s="759"/>
      <c r="I119" s="753"/>
      <c r="J119" s="758"/>
    </row>
    <row r="120" spans="1:10" s="361" customFormat="1" ht="38.25" customHeight="1">
      <c r="A120" s="774"/>
      <c r="B120" s="828"/>
      <c r="C120" s="358"/>
      <c r="D120" s="358" t="s">
        <v>382</v>
      </c>
      <c r="E120" s="839" t="str">
        <f>'Rekap Panjang Per Prog Per Prov'!G10</f>
        <v xml:space="preserve">Fasilitasi Percepatan Penerapan Standar Pelayanan Minimal (SPM) di Daerah </v>
      </c>
      <c r="F120" s="794">
        <f>'Rekap Panjang Per Prog Per Prov'!G24</f>
        <v>697260000</v>
      </c>
      <c r="G120" s="780"/>
      <c r="H120" s="781"/>
      <c r="I120" s="753" t="s">
        <v>716</v>
      </c>
      <c r="J120" s="761" t="s">
        <v>662</v>
      </c>
    </row>
    <row r="121" spans="1:10" s="360" customFormat="1">
      <c r="A121" s="774"/>
      <c r="B121" s="827" t="s">
        <v>396</v>
      </c>
      <c r="C121" s="1795" t="str">
        <f>'Rekap Panjang Per Prog Per Prov'!J7</f>
        <v xml:space="preserve">PROGRAM BINA PEMBANGUNAN DAERAH </v>
      </c>
      <c r="D121" s="1795"/>
      <c r="E121" s="1795"/>
      <c r="F121" s="793"/>
      <c r="G121" s="1824" t="str">
        <f>'Rekap Panjang Per Prog Per Prov'!J11</f>
        <v>DITJEN BINA BANGDA</v>
      </c>
      <c r="H121" s="1250"/>
      <c r="I121" s="753"/>
      <c r="J121" s="784"/>
    </row>
    <row r="122" spans="1:10" s="361" customFormat="1" ht="33" customHeight="1">
      <c r="A122" s="774"/>
      <c r="B122" s="828"/>
      <c r="C122" s="358" t="s">
        <v>381</v>
      </c>
      <c r="D122" s="1789" t="str">
        <f>'Rekap Panjang Per Prog Per Prov'!J8</f>
        <v>Kegiatan Dukungan Manajemen dan Pelaksanaan Tugas Teknis Lainnya Ditjen Bina Bangda</v>
      </c>
      <c r="E122" s="1789"/>
      <c r="F122" s="794"/>
      <c r="G122" s="1825"/>
      <c r="H122" s="1421"/>
      <c r="I122" s="753"/>
      <c r="J122" s="758"/>
    </row>
    <row r="123" spans="1:10" s="361" customFormat="1" ht="31.5">
      <c r="A123" s="774"/>
      <c r="B123" s="828"/>
      <c r="C123" s="358"/>
      <c r="D123" s="358" t="s">
        <v>382</v>
      </c>
      <c r="E123" s="839" t="str">
        <f>'Rekap Panjang Per Prog Per Prov'!J10</f>
        <v>Penyusunan, Pengkajian dan Pengembangan Data dan Informasi SIPD di Daerah</v>
      </c>
      <c r="F123" s="794">
        <f>'Rekap Panjang Per Prog Per Prov'!J24</f>
        <v>500000000</v>
      </c>
      <c r="G123" s="774"/>
      <c r="H123" s="759"/>
      <c r="I123" s="753" t="s">
        <v>698</v>
      </c>
      <c r="J123" s="1793" t="s">
        <v>594</v>
      </c>
    </row>
    <row r="124" spans="1:10" s="361" customFormat="1" ht="38.25" customHeight="1">
      <c r="A124" s="774"/>
      <c r="B124" s="828"/>
      <c r="C124" s="358"/>
      <c r="D124" s="358" t="s">
        <v>386</v>
      </c>
      <c r="E124" s="839" t="str">
        <f>'Rekap Panjang Per Prog Per Prov'!K10</f>
        <v xml:space="preserve">Penguatan Peran Provinsi dalam Pengendalian, Pelaporan dan Evaluasi Pemanfaatan Program Dana Alokasi Khusus (DAK) </v>
      </c>
      <c r="F124" s="794">
        <f>'Rekap Panjang Per Prog Per Prov'!K24</f>
        <v>800000000</v>
      </c>
      <c r="G124" s="774"/>
      <c r="H124" s="759"/>
      <c r="I124" s="753" t="s">
        <v>698</v>
      </c>
      <c r="J124" s="1794"/>
    </row>
    <row r="125" spans="1:10" s="361" customFormat="1" ht="30.75" customHeight="1">
      <c r="A125" s="774"/>
      <c r="B125" s="828"/>
      <c r="C125" s="358" t="s">
        <v>387</v>
      </c>
      <c r="D125" s="1792" t="str">
        <f>'Rekap Panjang Per Prog Per Prov'!L8</f>
        <v>Kegiatan Fasilitasi Penataan Ruang Daerah dan Lingkungan Hidup di Daerah</v>
      </c>
      <c r="E125" s="1789"/>
      <c r="F125" s="794"/>
      <c r="G125" s="774"/>
      <c r="H125" s="759"/>
      <c r="I125" s="753"/>
      <c r="J125" s="758"/>
    </row>
    <row r="126" spans="1:10" s="361" customFormat="1" ht="54" customHeight="1">
      <c r="A126" s="774"/>
      <c r="B126" s="828"/>
      <c r="C126" s="358"/>
      <c r="D126" s="358" t="s">
        <v>382</v>
      </c>
      <c r="E126" s="1403" t="str">
        <f>'Rekap Panjang Per Prog Per Prov'!L10</f>
        <v xml:space="preserve">Koordinasi , Fasilitasi dan Evaluasi terhadap Implementasi Kegiatan Penanganan Lahan Kritis dan Sumber Daya Air Berbasis Masyarakat (PLKSDA-BM) </v>
      </c>
      <c r="F126" s="794">
        <f>'Rekap Panjang Per Prog Per Prov'!L24</f>
        <v>500000000</v>
      </c>
      <c r="G126" s="774"/>
      <c r="H126" s="759"/>
      <c r="I126" s="753" t="s">
        <v>698</v>
      </c>
      <c r="J126" s="753" t="s">
        <v>594</v>
      </c>
    </row>
    <row r="127" spans="1:10" s="361" customFormat="1" ht="35.25" customHeight="1">
      <c r="A127" s="774"/>
      <c r="B127" s="828"/>
      <c r="C127" s="358"/>
      <c r="D127" s="358" t="s">
        <v>386</v>
      </c>
      <c r="E127" s="1403" t="str">
        <f>'Rekap Panjang Per Prog Per Prov'!N10</f>
        <v xml:space="preserve">Fasilitasi Pengelolaan dan Pengembangan Kawasan Ekowisata Berbasis Masyarakat </v>
      </c>
      <c r="F127" s="794">
        <f>'Rekap Panjang Per Prog Per Prov'!N24</f>
        <v>750000000</v>
      </c>
      <c r="G127" s="774"/>
      <c r="H127" s="759"/>
      <c r="I127" s="753" t="s">
        <v>698</v>
      </c>
      <c r="J127" s="753" t="s">
        <v>594</v>
      </c>
    </row>
    <row r="128" spans="1:10" s="361" customFormat="1" ht="16.5" customHeight="1">
      <c r="A128" s="774"/>
      <c r="B128" s="828"/>
      <c r="C128" s="358" t="s">
        <v>388</v>
      </c>
      <c r="D128" s="1792" t="str">
        <f>'Rekap Panjang Per Prog Per Prov'!O8</f>
        <v>Kegiatan Fasilitasi Peningkatan Pertumbuhan Ekonomi Daerah</v>
      </c>
      <c r="E128" s="1789"/>
      <c r="F128" s="794"/>
      <c r="G128" s="774"/>
      <c r="H128" s="759"/>
      <c r="I128" s="753"/>
      <c r="J128" s="758"/>
    </row>
    <row r="129" spans="1:10" s="361" customFormat="1" ht="23.25" customHeight="1">
      <c r="A129" s="774"/>
      <c r="B129" s="828"/>
      <c r="C129" s="358"/>
      <c r="D129" s="358" t="s">
        <v>382</v>
      </c>
      <c r="E129" s="839" t="str">
        <f>'Rekap Panjang Per Prog Per Prov'!O10</f>
        <v xml:space="preserve">Dukungan Operasional  Penyelenggaraan PTSP  </v>
      </c>
      <c r="F129" s="794">
        <f>'Rekap Panjang Per Prog Per Prov'!O24</f>
        <v>400000000</v>
      </c>
      <c r="G129" s="774"/>
      <c r="H129" s="781"/>
      <c r="I129" s="753" t="s">
        <v>737</v>
      </c>
      <c r="J129" s="753" t="s">
        <v>602</v>
      </c>
    </row>
    <row r="130" spans="1:10" s="361" customFormat="1" ht="16.5" customHeight="1">
      <c r="A130" s="774"/>
      <c r="B130" s="828"/>
      <c r="C130" s="358" t="s">
        <v>389</v>
      </c>
      <c r="D130" s="1792" t="str">
        <f>'Rekap Panjang Per Prog Per Prov'!P8</f>
        <v>Kegiatan Fasilitasi  Perencanaan Pembangunan Daerah</v>
      </c>
      <c r="E130" s="1789"/>
      <c r="F130" s="794"/>
      <c r="G130" s="774"/>
      <c r="H130" s="759"/>
      <c r="I130" s="753"/>
      <c r="J130" s="758"/>
    </row>
    <row r="131" spans="1:10" s="361" customFormat="1" ht="38.25" customHeight="1">
      <c r="A131" s="774"/>
      <c r="B131" s="828"/>
      <c r="C131" s="358"/>
      <c r="D131" s="358" t="s">
        <v>382</v>
      </c>
      <c r="E131" s="839" t="str">
        <f>'Rekap Panjang Per Prog Per Prov'!P10</f>
        <v>Pengendalian dan Evaluasi Rencana Pembangunan Tahunan Kabupaten/Kota TA. 2013</v>
      </c>
      <c r="F131" s="794">
        <f>'Rekap Panjang Per Prog Per Prov'!P24</f>
        <v>1043784000</v>
      </c>
      <c r="G131" s="780"/>
      <c r="H131" s="781"/>
      <c r="I131" s="753" t="s">
        <v>698</v>
      </c>
      <c r="J131" s="753" t="s">
        <v>594</v>
      </c>
    </row>
    <row r="132" spans="1:10" s="360" customFormat="1" ht="15.75" customHeight="1">
      <c r="A132" s="774"/>
      <c r="B132" s="827" t="s">
        <v>519</v>
      </c>
      <c r="C132" s="1795" t="str">
        <f>'Rekap Panjang Per Prog Per Prov'!U7</f>
        <v xml:space="preserve">PROGRAM PEMBERDAYAAN MASYARAKAT DAN PEMERINTAHAN DESA </v>
      </c>
      <c r="D132" s="1795"/>
      <c r="E132" s="1795"/>
      <c r="F132" s="793"/>
      <c r="G132" s="1444" t="str">
        <f>'Rekap Panjang Per Prog Per Prov'!U11</f>
        <v>DITJEN PMD</v>
      </c>
      <c r="H132" s="784"/>
      <c r="I132" s="753"/>
      <c r="J132" s="784"/>
    </row>
    <row r="133" spans="1:10" s="361" customFormat="1" ht="18.75" customHeight="1">
      <c r="A133" s="774"/>
      <c r="B133" s="828"/>
      <c r="C133" s="358" t="s">
        <v>381</v>
      </c>
      <c r="D133" s="1789" t="str">
        <f>'Rekap Panjang Per Prog Per Prov'!U8</f>
        <v>Kegiatan Dukungan Manajemen dan Dukungan Teknis Lainnya Ditjen PMD</v>
      </c>
      <c r="E133" s="1789"/>
      <c r="F133" s="794"/>
      <c r="G133" s="774"/>
      <c r="H133" s="758"/>
      <c r="I133" s="753"/>
      <c r="J133" s="758"/>
    </row>
    <row r="134" spans="1:10" s="361" customFormat="1" ht="31.5" customHeight="1">
      <c r="A134" s="774"/>
      <c r="B134" s="828"/>
      <c r="C134" s="358"/>
      <c r="D134" s="358" t="s">
        <v>382</v>
      </c>
      <c r="E134" s="839" t="str">
        <f>'Rekap Panjang Per Prog Per Prov'!U10</f>
        <v>Penguatan Program dan Kelembagaan Pemberdayaan Masyarakat dan Pemerintahan Desa</v>
      </c>
      <c r="F134" s="794">
        <f>'Rekap Panjang Per Prog Per Prov'!U24</f>
        <v>153630000</v>
      </c>
      <c r="G134" s="774"/>
      <c r="H134" s="758"/>
      <c r="I134" s="753"/>
      <c r="J134" s="758"/>
    </row>
    <row r="135" spans="1:10" s="361" customFormat="1" ht="31.5" customHeight="1">
      <c r="A135" s="774"/>
      <c r="B135" s="1423"/>
      <c r="C135" s="1424" t="s">
        <v>387</v>
      </c>
      <c r="D135" s="1796" t="str">
        <f>'Rekap Panjang Per Prog Per Prov'!V8</f>
        <v>Kegiatan Peningkatan Kapasitas Penyelenggaraan Pemerintahan Desa dan Kelurahan</v>
      </c>
      <c r="E135" s="1796"/>
      <c r="F135" s="797"/>
      <c r="G135" s="774"/>
      <c r="H135" s="781"/>
      <c r="I135" s="753"/>
      <c r="J135" s="781"/>
    </row>
    <row r="136" spans="1:10" s="361" customFormat="1" ht="15.75" customHeight="1">
      <c r="A136" s="774"/>
      <c r="B136" s="828"/>
      <c r="C136" s="358"/>
      <c r="D136" s="358" t="s">
        <v>382</v>
      </c>
      <c r="E136" s="839" t="str">
        <f>'Rekap Panjang Per Prog Per Prov'!V10</f>
        <v>Pelatihan Manajemen Pemerintahan Desa bagi Kepala Desa</v>
      </c>
      <c r="F136" s="794">
        <f>'Rekap Panjang Per Prog Per Prov'!V24</f>
        <v>163726000</v>
      </c>
      <c r="G136" s="774"/>
      <c r="H136" s="758"/>
      <c r="I136" s="753"/>
      <c r="J136" s="758"/>
    </row>
    <row r="137" spans="1:10" s="361" customFormat="1" ht="15.75" customHeight="1">
      <c r="A137" s="774"/>
      <c r="B137" s="1423"/>
      <c r="C137" s="1424" t="s">
        <v>388</v>
      </c>
      <c r="D137" s="1796" t="str">
        <f>'Rekap Panjang Per Prog Per Prov'!W8</f>
        <v>Kegiatan Peningkatan Kapasitas Kelembagaan dan Pelatihan Masyarakat</v>
      </c>
      <c r="E137" s="1796"/>
      <c r="F137" s="797"/>
      <c r="G137" s="774"/>
      <c r="H137" s="781"/>
      <c r="I137" s="753"/>
      <c r="J137" s="781"/>
    </row>
    <row r="138" spans="1:10" s="361" customFormat="1" ht="15.75" customHeight="1">
      <c r="A138" s="774"/>
      <c r="B138" s="828"/>
      <c r="C138" s="358"/>
      <c r="D138" s="358" t="s">
        <v>382</v>
      </c>
      <c r="E138" s="839" t="str">
        <f>'Rekap Panjang Per Prog Per Prov'!W10</f>
        <v>Fasilitasi Penyusunan Profil Desa dan Kelurahan</v>
      </c>
      <c r="F138" s="794">
        <f>'Rekap Panjang Per Prog Per Prov'!W24</f>
        <v>538950000</v>
      </c>
      <c r="G138" s="774"/>
      <c r="H138" s="758"/>
      <c r="I138" s="753"/>
      <c r="J138" s="758"/>
    </row>
    <row r="139" spans="1:10" s="361" customFormat="1" ht="15.75" customHeight="1">
      <c r="A139" s="774"/>
      <c r="B139" s="828"/>
      <c r="C139" s="358" t="s">
        <v>389</v>
      </c>
      <c r="D139" s="1789" t="str">
        <f>'Rekap Panjang Per Prog Per Prov'!X8</f>
        <v>Kegiatan Peningkatan Kemandirian Masyarakat Perdesaan</v>
      </c>
      <c r="E139" s="1789"/>
      <c r="F139" s="794"/>
      <c r="G139" s="774"/>
      <c r="H139" s="758"/>
      <c r="I139" s="753"/>
      <c r="J139" s="758"/>
    </row>
    <row r="140" spans="1:10" s="361" customFormat="1" ht="15.75" customHeight="1">
      <c r="A140" s="774"/>
      <c r="B140" s="828"/>
      <c r="C140" s="358"/>
      <c r="D140" s="358" t="s">
        <v>382</v>
      </c>
      <c r="E140" s="839" t="str">
        <f>'Rekap Panjang Per Prog Per Prov'!X10</f>
        <v>PNPM-Mandiri Perdesaan</v>
      </c>
      <c r="F140" s="794">
        <f>'Rekap Panjang Per Prog Per Prov'!X24</f>
        <v>23930905000</v>
      </c>
      <c r="G140" s="774"/>
      <c r="H140" s="758"/>
      <c r="I140" s="753"/>
      <c r="J140" s="758"/>
    </row>
    <row r="141" spans="1:10" s="361" customFormat="1" ht="15.75" customHeight="1">
      <c r="A141" s="774"/>
      <c r="B141" s="828"/>
      <c r="C141" s="358" t="s">
        <v>391</v>
      </c>
      <c r="D141" s="1789" t="str">
        <f>'Rekap Panjang Per Prog Per Prov'!Y8</f>
        <v>Kegiatan Fasilitasi Pemberdayaan Adat dan Sosial Budaya Masyarakat</v>
      </c>
      <c r="E141" s="1789"/>
      <c r="F141" s="794"/>
      <c r="G141" s="774"/>
      <c r="H141" s="758"/>
      <c r="I141" s="753"/>
      <c r="J141" s="758"/>
    </row>
    <row r="142" spans="1:10" s="361" customFormat="1" ht="31.5" customHeight="1">
      <c r="A142" s="774"/>
      <c r="B142" s="828"/>
      <c r="C142" s="358"/>
      <c r="D142" s="358" t="s">
        <v>382</v>
      </c>
      <c r="E142" s="839" t="str">
        <f>'Rekap Panjang Per Prog Per Prov'!Y10</f>
        <v>Fasilitasi Penguatan Kelembagaan Komisi Penanggulangan HIV/AIDS di daerah</v>
      </c>
      <c r="F142" s="794">
        <f>'Rekap Panjang Per Prog Per Prov'!Y24</f>
        <v>101550000</v>
      </c>
      <c r="G142" s="774"/>
      <c r="H142" s="758"/>
      <c r="I142" s="753"/>
      <c r="J142" s="758"/>
    </row>
    <row r="143" spans="1:10" s="361" customFormat="1" ht="31.5" customHeight="1">
      <c r="A143" s="774"/>
      <c r="B143" s="828"/>
      <c r="C143" s="358"/>
      <c r="D143" s="358" t="s">
        <v>386</v>
      </c>
      <c r="E143" s="839" t="str">
        <f>'Rekap Panjang Per Prog Per Prov'!AA10</f>
        <v xml:space="preserve">Fasilitasi Penguatan Sistem Informasi Posyandu di Daerah melalui Koordinasi dan Pelatihan Ulang </v>
      </c>
      <c r="F143" s="794">
        <f>'Rekap Panjang Per Prog Per Prov'!AA24</f>
        <v>81630000</v>
      </c>
      <c r="G143" s="774"/>
      <c r="H143" s="758"/>
      <c r="I143" s="753"/>
      <c r="J143" s="758"/>
    </row>
    <row r="144" spans="1:10" s="361" customFormat="1" ht="15.75" customHeight="1">
      <c r="A144" s="774"/>
      <c r="B144" s="828"/>
      <c r="C144" s="358" t="s">
        <v>392</v>
      </c>
      <c r="D144" s="1789" t="str">
        <f>'Rekap Panjang Per Prog Per Prov'!AB8</f>
        <v>Kegiatan Pengembangan Usaha Ekonomi Masyarakat</v>
      </c>
      <c r="E144" s="1789"/>
      <c r="F144" s="794"/>
      <c r="G144" s="774"/>
      <c r="H144" s="758"/>
      <c r="I144" s="753"/>
      <c r="J144" s="758"/>
    </row>
    <row r="145" spans="1:11" s="361" customFormat="1" ht="31.5" customHeight="1">
      <c r="A145" s="774"/>
      <c r="B145" s="828"/>
      <c r="C145" s="358"/>
      <c r="D145" s="358" t="s">
        <v>382</v>
      </c>
      <c r="E145" s="839" t="str">
        <f>'Rekap Panjang Per Prog Per Prov'!AC10</f>
        <v xml:space="preserve">Penguatan Kelembagaan Tim Koordinasi Penanggulangan Kemiskinan Daerah (TKPKD) </v>
      </c>
      <c r="F145" s="794">
        <f>'Rekap Panjang Per Prog Per Prov'!AC24</f>
        <v>89130000</v>
      </c>
      <c r="G145" s="774"/>
      <c r="H145" s="758"/>
      <c r="I145" s="753"/>
      <c r="J145" s="758"/>
    </row>
    <row r="146" spans="1:11" s="361" customFormat="1" ht="15.75" customHeight="1">
      <c r="A146" s="774"/>
      <c r="B146" s="828"/>
      <c r="C146" s="358"/>
      <c r="D146" s="358" t="s">
        <v>386</v>
      </c>
      <c r="E146" s="839" t="str">
        <f>'Rekap Panjang Per Prog Per Prov'!AD10</f>
        <v>Fasilitasi Penguatan Kelembagaan Pasar Desa</v>
      </c>
      <c r="F146" s="794">
        <f>'Rekap Panjang Per Prog Per Prov'!AD24</f>
        <v>150000000</v>
      </c>
      <c r="G146" s="780"/>
      <c r="H146" s="758"/>
      <c r="I146" s="753"/>
      <c r="J146" s="758"/>
    </row>
    <row r="147" spans="1:11" s="360" customFormat="1">
      <c r="A147" s="774"/>
      <c r="B147" s="827" t="s">
        <v>520</v>
      </c>
      <c r="C147" s="1795" t="str">
        <f>'Rekap Panjang Per Prog Per Prov'!AH7</f>
        <v xml:space="preserve">PROGRAM PENGUATAN PENYELENGGARAAN PEMERINTAHAN UMUM </v>
      </c>
      <c r="D147" s="1795"/>
      <c r="E147" s="1795"/>
      <c r="F147" s="793"/>
      <c r="G147" s="757" t="str">
        <f>'Rekap Panjang Per Prog Per Prov'!AH11</f>
        <v>DITJEN PUM</v>
      </c>
      <c r="H147" s="1251"/>
      <c r="I147" s="753"/>
      <c r="J147" s="758"/>
    </row>
    <row r="148" spans="1:11" s="361" customFormat="1" ht="30" customHeight="1">
      <c r="A148" s="774"/>
      <c r="B148" s="828"/>
      <c r="C148" s="358" t="s">
        <v>381</v>
      </c>
      <c r="D148" s="1789" t="str">
        <f>'Rekap Panjang Per Prog Per Prov'!AH8</f>
        <v>Kegiatan Penyelenggaraan Hubungan Pusat dan Daerah Serta Kerjasama Daerah</v>
      </c>
      <c r="E148" s="1789"/>
      <c r="F148" s="794"/>
      <c r="G148" s="774"/>
      <c r="H148" s="759"/>
      <c r="I148" s="753"/>
      <c r="J148" s="758"/>
    </row>
    <row r="149" spans="1:11" s="361" customFormat="1" ht="32.25" customHeight="1">
      <c r="A149" s="1425"/>
      <c r="B149" s="1469"/>
      <c r="C149" s="875"/>
      <c r="D149" s="875" t="s">
        <v>382</v>
      </c>
      <c r="E149" s="1642" t="str">
        <f>'Rekap Panjang Per Prog Per Prov'!AI10</f>
        <v>Peningkatan Peran Gubernur sebagai Wakil Pemerintah Pusat di Wilayah Provinsi</v>
      </c>
      <c r="F149" s="888">
        <f>'Rekap Panjang Per Prog Per Prov'!AI24</f>
        <v>3563080000</v>
      </c>
      <c r="G149" s="1425"/>
      <c r="H149" s="759"/>
      <c r="I149" s="753" t="s">
        <v>706</v>
      </c>
      <c r="J149" s="1790" t="s">
        <v>595</v>
      </c>
    </row>
    <row r="150" spans="1:11" s="361" customFormat="1" ht="24.75" customHeight="1">
      <c r="A150" s="774"/>
      <c r="B150" s="1423"/>
      <c r="C150" s="1424"/>
      <c r="D150" s="1424" t="s">
        <v>386</v>
      </c>
      <c r="E150" s="1645" t="str">
        <f>'Rekap Panjang Per Prog Per Prov'!AH10</f>
        <v>Pengembangan Kerjasama Daerah</v>
      </c>
      <c r="F150" s="797">
        <f>'Rekap Panjang Per Prog Per Prov'!AH24</f>
        <v>400000000</v>
      </c>
      <c r="G150" s="774"/>
      <c r="H150" s="781"/>
      <c r="I150" s="753" t="s">
        <v>706</v>
      </c>
      <c r="J150" s="1791"/>
    </row>
    <row r="151" spans="1:11" s="361" customFormat="1" ht="30.75" customHeight="1">
      <c r="A151" s="774"/>
      <c r="B151" s="1423"/>
      <c r="C151" s="1424" t="s">
        <v>387</v>
      </c>
      <c r="D151" s="1796" t="str">
        <f>'Rekap Panjang Per Prog Per Prov'!AJ8</f>
        <v>Kegiatan Pengembangan dan Penataan Wilayah Administrasi dan Perbatasan</v>
      </c>
      <c r="E151" s="1796"/>
      <c r="F151" s="797"/>
      <c r="G151" s="774"/>
      <c r="H151" s="759"/>
      <c r="I151" s="753"/>
      <c r="J151" s="781"/>
    </row>
    <row r="152" spans="1:11" s="361" customFormat="1" ht="32.25" customHeight="1">
      <c r="A152" s="774"/>
      <c r="B152" s="828"/>
      <c r="C152" s="358"/>
      <c r="D152" s="358" t="s">
        <v>382</v>
      </c>
      <c r="E152" s="839" t="str">
        <f>'Rekap Panjang Per Prog Per Prov'!AJ10</f>
        <v>Koordinasi dan Fasilitasi Penegasan Batas Daerah secara Pasti di Lapangan antar Daerah Provinsi, Kab/Kota</v>
      </c>
      <c r="F152" s="794">
        <f>'Rekap Panjang Per Prog Per Prov'!AJ24</f>
        <v>350000000</v>
      </c>
      <c r="G152" s="774"/>
      <c r="H152" s="759"/>
      <c r="I152" s="753" t="s">
        <v>706</v>
      </c>
      <c r="J152" s="1397" t="s">
        <v>605</v>
      </c>
    </row>
    <row r="153" spans="1:11" s="361" customFormat="1" ht="21" customHeight="1">
      <c r="A153" s="774"/>
      <c r="B153" s="828"/>
      <c r="C153" s="358"/>
      <c r="D153" s="358" t="s">
        <v>386</v>
      </c>
      <c r="E153" s="839" t="str">
        <f>'Rekap Panjang Per Prog Per Prov'!AL10</f>
        <v>Pembakuan dan Pembinaan Nama Rupabumi Unsur Alami</v>
      </c>
      <c r="F153" s="794">
        <f>'Rekap Panjang Per Prog Per Prov'!AL24</f>
        <v>503390000</v>
      </c>
      <c r="G153" s="774"/>
      <c r="H153" s="759"/>
      <c r="I153" s="753" t="s">
        <v>706</v>
      </c>
      <c r="J153" s="753" t="s">
        <v>612</v>
      </c>
    </row>
    <row r="154" spans="1:11" s="361" customFormat="1" ht="30.75" customHeight="1">
      <c r="A154" s="774"/>
      <c r="B154" s="828"/>
      <c r="C154" s="358" t="s">
        <v>388</v>
      </c>
      <c r="D154" s="1789" t="str">
        <f>'Rekap Panjang Per Prog Per Prov'!AN8</f>
        <v>Kegiatan Pembinaan Ketenteraman, Ketertiban dan Perlindungan Masyarakat</v>
      </c>
      <c r="E154" s="1789"/>
      <c r="F154" s="794"/>
      <c r="G154" s="774"/>
      <c r="H154" s="759"/>
      <c r="I154" s="753"/>
      <c r="J154" s="758"/>
    </row>
    <row r="155" spans="1:11" s="361" customFormat="1" ht="34.5" customHeight="1">
      <c r="A155" s="774"/>
      <c r="B155" s="862"/>
      <c r="C155" s="358"/>
      <c r="D155" s="358" t="s">
        <v>382</v>
      </c>
      <c r="E155" s="839" t="str">
        <f>'Rekap Panjang Per Prog Per Prov'!AO10</f>
        <v xml:space="preserve">Peningkatan Kapasitas SDM Polisi Pamong Praja  dalam Penyelenggaraan Ketertiban Umum dan Ketenteraman Masyarakat </v>
      </c>
      <c r="F155" s="794">
        <f>'Rekap Panjang Per Prog Per Prov'!AO24</f>
        <v>366336000</v>
      </c>
      <c r="G155" s="774"/>
      <c r="H155" s="759"/>
      <c r="I155" s="753" t="s">
        <v>738</v>
      </c>
      <c r="J155" s="884" t="s">
        <v>606</v>
      </c>
    </row>
    <row r="156" spans="1:11" s="361" customFormat="1" ht="23.25" customHeight="1">
      <c r="A156" s="774"/>
      <c r="B156" s="1423"/>
      <c r="C156" s="1424" t="s">
        <v>389</v>
      </c>
      <c r="D156" s="1796" t="str">
        <f>'Rekap Panjang Per Prog Per Prov'!AR8</f>
        <v>Kegiatan Fasilitasi Pencegahan dan Penanggulangan Bencana</v>
      </c>
      <c r="E156" s="1796"/>
      <c r="F156" s="797"/>
      <c r="G156" s="774"/>
      <c r="H156" s="759"/>
      <c r="I156" s="753"/>
      <c r="J156" s="781"/>
    </row>
    <row r="157" spans="1:11" s="361" customFormat="1" ht="68.25" customHeight="1">
      <c r="A157" s="774"/>
      <c r="B157" s="1423"/>
      <c r="C157" s="1424"/>
      <c r="D157" s="1424" t="s">
        <v>382</v>
      </c>
      <c r="E157" s="839" t="str">
        <f>'Rekap Panjang Per Prog Per Prov'!AS10</f>
        <v>Fasilitasi dan Sosialisasi Pelaksanaan Perpres Nomor 30 Tahun 2011, Pembentukan Kelembagaan Komisi Provinsi Pengendalian Zoonosis dan Komisi Kabupaten/Kota Pengendalian Zoonosis, dan Percepatan Pengendalian Zoonosis</v>
      </c>
      <c r="F157" s="797">
        <f>'Rekap Panjang Per Prog Per Prov'!AS24</f>
        <v>300000000</v>
      </c>
      <c r="G157" s="774"/>
      <c r="H157" s="759"/>
      <c r="I157" s="753" t="s">
        <v>739</v>
      </c>
      <c r="J157" s="761" t="s">
        <v>611</v>
      </c>
    </row>
    <row r="158" spans="1:11" s="361" customFormat="1" ht="34.5" customHeight="1">
      <c r="A158" s="774"/>
      <c r="B158" s="1423"/>
      <c r="C158" s="1424"/>
      <c r="D158" s="1424" t="s">
        <v>386</v>
      </c>
      <c r="E158" s="839" t="str">
        <f>'Rekap Panjang Per Prog Per Prov'!AT10</f>
        <v>Peningkatan Kapasitas Aparat dalam Pengurangan Resiko Bencana di Daerah</v>
      </c>
      <c r="F158" s="797">
        <f>'Rekap Panjang Per Prog Per Prov'!AT24</f>
        <v>300000000</v>
      </c>
      <c r="G158" s="780"/>
      <c r="H158" s="781"/>
      <c r="I158" s="753" t="s">
        <v>720</v>
      </c>
      <c r="J158" s="761" t="s">
        <v>607</v>
      </c>
    </row>
    <row r="159" spans="1:11" s="361" customFormat="1" ht="18" customHeight="1" thickBot="1">
      <c r="A159" s="774"/>
      <c r="B159" s="1433"/>
      <c r="C159" s="1434"/>
      <c r="D159" s="1434"/>
      <c r="E159" s="864"/>
      <c r="F159" s="1166"/>
      <c r="G159" s="757"/>
      <c r="H159" s="1251"/>
      <c r="I159" s="1396"/>
      <c r="J159" s="768"/>
    </row>
    <row r="160" spans="1:11" s="356" customFormat="1" ht="20.100000000000001" customHeight="1">
      <c r="A160" s="1307" t="s">
        <v>399</v>
      </c>
      <c r="B160" s="1797" t="s">
        <v>400</v>
      </c>
      <c r="C160" s="1797"/>
      <c r="D160" s="1797"/>
      <c r="E160" s="1797"/>
      <c r="F160" s="1361">
        <f>SUM(F161:F209)</f>
        <v>25703958000</v>
      </c>
      <c r="G160" s="1273"/>
      <c r="H160" s="1826" t="s">
        <v>838</v>
      </c>
      <c r="I160" s="1100" t="s">
        <v>859</v>
      </c>
      <c r="J160" s="781"/>
      <c r="K160" s="1175">
        <f>'Rekap Panjang Per Prog Per Prov'!AV30</f>
        <v>25703958000</v>
      </c>
    </row>
    <row r="161" spans="1:10" s="361" customFormat="1">
      <c r="A161" s="774"/>
      <c r="B161" s="827" t="s">
        <v>380</v>
      </c>
      <c r="C161" s="1795" t="str">
        <f>'Rekap Panjang Per Prog Per Prov'!C7</f>
        <v xml:space="preserve">PROGRAM PENATAAN ADMINISTRASI KEPENDUDUKAN </v>
      </c>
      <c r="D161" s="1795"/>
      <c r="E161" s="1795"/>
      <c r="F161" s="776"/>
      <c r="G161" s="757" t="str">
        <f>'Rekap Panjang Per Prog Per Prov'!C11</f>
        <v>DITJEN DUKCAPIL</v>
      </c>
      <c r="H161" s="1803"/>
      <c r="I161" s="753"/>
      <c r="J161" s="758"/>
    </row>
    <row r="162" spans="1:10" s="361" customFormat="1" ht="31.5" customHeight="1">
      <c r="A162" s="774"/>
      <c r="B162" s="827"/>
      <c r="C162" s="358" t="s">
        <v>381</v>
      </c>
      <c r="D162" s="1789" t="str">
        <f>'Rekap Panjang Per Prog Per Prov'!C8</f>
        <v>Kegiatan Dukungan Manajemen dan Dukungan Teknis Lainnya Ditjen Kependudukan dan Pencatatan Sipil</v>
      </c>
      <c r="E162" s="1789"/>
      <c r="F162" s="776"/>
      <c r="G162" s="774"/>
      <c r="H162" s="1803"/>
      <c r="I162" s="753"/>
      <c r="J162" s="758"/>
    </row>
    <row r="163" spans="1:10" s="361" customFormat="1" ht="32.25" customHeight="1">
      <c r="A163" s="774"/>
      <c r="B163" s="827"/>
      <c r="C163" s="1435"/>
      <c r="D163" s="358" t="s">
        <v>382</v>
      </c>
      <c r="E163" s="840" t="str">
        <f>'Rekap Panjang Per Prog Per Prov'!C10</f>
        <v xml:space="preserve">Fasilitasi Koordinasi Penyelenggaraan Kependudukan dan Pencatatan Sipil </v>
      </c>
      <c r="F163" s="776">
        <f>'Rekap Panjang Per Prog Per Prov'!C30</f>
        <v>242715000</v>
      </c>
      <c r="G163" s="780"/>
      <c r="H163" s="1794"/>
      <c r="I163" s="753" t="s">
        <v>792</v>
      </c>
      <c r="J163" s="753" t="s">
        <v>600</v>
      </c>
    </row>
    <row r="164" spans="1:10" s="361" customFormat="1" ht="32.25" customHeight="1">
      <c r="A164" s="1436"/>
      <c r="B164" s="827" t="s">
        <v>383</v>
      </c>
      <c r="C164" s="1795" t="str">
        <f>'Rekap Panjang Per Prog Per Prov'!D7</f>
        <v xml:space="preserve">PROGRAM PENGAWASAN DAN PENINGKATAN AKUNTABILITAS APARATUR KEMENTERIAN DALAM NEGERI </v>
      </c>
      <c r="D164" s="1795"/>
      <c r="E164" s="1795"/>
      <c r="F164" s="776"/>
      <c r="G164" s="757" t="str">
        <f>'Rekap Panjang Per Prog Per Prov'!D11</f>
        <v>ITJEN</v>
      </c>
      <c r="H164" s="1251"/>
      <c r="I164" s="753"/>
      <c r="J164" s="758"/>
    </row>
    <row r="165" spans="1:10" s="361" customFormat="1" ht="31.5" customHeight="1">
      <c r="A165" s="1436"/>
      <c r="B165" s="827"/>
      <c r="C165" s="358" t="s">
        <v>381</v>
      </c>
      <c r="D165" s="1789" t="str">
        <f>'Rekap Panjang Per Prog Per Prov'!D8</f>
        <v xml:space="preserve">Kegiatan Dukungan Manajemen dan Dukungan Teknis Lainnya  Inspektorat Jenderal </v>
      </c>
      <c r="E165" s="1789"/>
      <c r="F165" s="776"/>
      <c r="G165" s="774"/>
      <c r="H165" s="759"/>
      <c r="I165" s="753"/>
      <c r="J165" s="758"/>
    </row>
    <row r="166" spans="1:10" s="361" customFormat="1" ht="33.75" customHeight="1">
      <c r="A166" s="1436"/>
      <c r="B166" s="827"/>
      <c r="C166" s="1435"/>
      <c r="D166" s="358" t="s">
        <v>382</v>
      </c>
      <c r="E166" s="840" t="str">
        <f>'Rekap Panjang Per Prog Per Prov'!D10</f>
        <v xml:space="preserve">Koordinasi Pembinaan dan Pengawasan Penyelenggaraan Pemerintahan Daerah </v>
      </c>
      <c r="F166" s="776">
        <f>'Rekap Panjang Per Prog Per Prov'!D30</f>
        <v>300000000</v>
      </c>
      <c r="G166" s="780"/>
      <c r="H166" s="781"/>
      <c r="I166" s="753" t="s">
        <v>755</v>
      </c>
      <c r="J166" s="753" t="s">
        <v>603</v>
      </c>
    </row>
    <row r="167" spans="1:10" s="361" customFormat="1" ht="16.5">
      <c r="A167" s="1436"/>
      <c r="B167" s="1419" t="s">
        <v>384</v>
      </c>
      <c r="C167" s="1804" t="str">
        <f>'Rekap Panjang Per Prog Per Prov'!E7</f>
        <v xml:space="preserve">PROGRAM PEMBINAAN KESATUAN BANGSA DAN POLITIK </v>
      </c>
      <c r="D167" s="1804"/>
      <c r="E167" s="1804"/>
      <c r="F167" s="779"/>
      <c r="G167" s="1822" t="str">
        <f>'Rekap Panjang Per Prog Per Prov'!E11</f>
        <v>DITJEN KESBANGPOL</v>
      </c>
      <c r="H167" s="1396"/>
      <c r="I167" s="753"/>
      <c r="J167" s="781"/>
    </row>
    <row r="168" spans="1:10" s="356" customFormat="1" ht="15.75" customHeight="1">
      <c r="A168" s="759"/>
      <c r="B168" s="827"/>
      <c r="C168" s="358" t="s">
        <v>381</v>
      </c>
      <c r="D168" s="1789" t="str">
        <f>'Rekap Panjang Per Prog Per Prov'!E8</f>
        <v>Kegiatan Fasilitasi Kewaspadaan Nasional</v>
      </c>
      <c r="E168" s="1789"/>
      <c r="F168" s="776"/>
      <c r="G168" s="1823"/>
      <c r="H168" s="1399"/>
      <c r="I168" s="753"/>
      <c r="J168" s="758"/>
    </row>
    <row r="169" spans="1:10" s="1420" customFormat="1" ht="36" customHeight="1">
      <c r="A169" s="1436"/>
      <c r="B169" s="827"/>
      <c r="C169" s="358"/>
      <c r="D169" s="358" t="s">
        <v>382</v>
      </c>
      <c r="E169" s="840" t="str">
        <f>'Rekap Panjang Per Prog Per Prov'!E10</f>
        <v xml:space="preserve">Penguatan dan Pemberdayaan Forum Kewaspadaan Dini Masyarakat (FKDM) </v>
      </c>
      <c r="F169" s="776">
        <f>'Rekap Panjang Per Prog Per Prov'!E30</f>
        <v>1200348000</v>
      </c>
      <c r="G169" s="780"/>
      <c r="H169" s="781"/>
      <c r="I169" s="753" t="s">
        <v>793</v>
      </c>
      <c r="J169" s="753" t="s">
        <v>601</v>
      </c>
    </row>
    <row r="170" spans="1:10" s="361" customFormat="1" ht="36.75" customHeight="1">
      <c r="A170" s="1436"/>
      <c r="B170" s="827" t="s">
        <v>385</v>
      </c>
      <c r="C170" s="1795" t="str">
        <f>'Rekap Panjang Per Prog Per Prov'!F7</f>
        <v xml:space="preserve">PROGRAM PENDIDIKAN DAN PELATIHAN APARATUR KEMENTERIAN DALAM NEGERI </v>
      </c>
      <c r="D170" s="1795"/>
      <c r="E170" s="1795"/>
      <c r="F170" s="776"/>
      <c r="G170" s="757" t="str">
        <f>'Rekap Panjang Per Prog Per Prov'!F11</f>
        <v>BADAN DIKLAT</v>
      </c>
      <c r="H170" s="1251"/>
      <c r="I170" s="753"/>
      <c r="J170" s="758"/>
    </row>
    <row r="171" spans="1:10" s="356" customFormat="1" ht="30" customHeight="1">
      <c r="A171" s="759"/>
      <c r="B171" s="827"/>
      <c r="C171" s="358" t="s">
        <v>381</v>
      </c>
      <c r="D171" s="1789" t="str">
        <f>'Rekap Panjang Per Prog Per Prov'!F8</f>
        <v xml:space="preserve">Kegiatan Dukungan Manajemen Dan Pelayanan Teknis Lainnya Badan Pendidikan Dan Pelatihan </v>
      </c>
      <c r="E171" s="1789"/>
      <c r="F171" s="776"/>
      <c r="G171" s="774"/>
      <c r="H171" s="759"/>
      <c r="I171" s="753"/>
      <c r="J171" s="758"/>
    </row>
    <row r="172" spans="1:10" s="1420" customFormat="1" ht="23.25" customHeight="1">
      <c r="A172" s="1436"/>
      <c r="B172" s="827"/>
      <c r="C172" s="358"/>
      <c r="D172" s="358" t="s">
        <v>382</v>
      </c>
      <c r="E172" s="840" t="str">
        <f>'Rekap Panjang Per Prog Per Prov'!F10</f>
        <v>Koordinasi Pembinaan Program Kediklatan</v>
      </c>
      <c r="F172" s="776">
        <f>'Rekap Panjang Per Prog Per Prov'!F30</f>
        <v>200000000</v>
      </c>
      <c r="G172" s="780"/>
      <c r="H172" s="781"/>
      <c r="I172" s="753" t="s">
        <v>794</v>
      </c>
      <c r="J172" s="753" t="s">
        <v>604</v>
      </c>
    </row>
    <row r="173" spans="1:10" s="1420" customFormat="1" ht="16.5" customHeight="1">
      <c r="A173" s="1436"/>
      <c r="B173" s="827" t="s">
        <v>393</v>
      </c>
      <c r="C173" s="1795" t="str">
        <f>'Rekap Panjang Per Prog Per Prov'!G7</f>
        <v xml:space="preserve">PROGRAM PENGELOLAAN DESENTRALISASI DAN OTONOMI DAERAH </v>
      </c>
      <c r="D173" s="1795"/>
      <c r="E173" s="1795"/>
      <c r="F173" s="776"/>
      <c r="G173" s="757" t="str">
        <f>'Rekap Panjang Per Prog Per Prov'!G11</f>
        <v>DITJEN OTDA</v>
      </c>
      <c r="H173" s="1251"/>
      <c r="I173" s="753"/>
      <c r="J173" s="758"/>
    </row>
    <row r="174" spans="1:10" s="1420" customFormat="1" ht="16.5">
      <c r="A174" s="1436"/>
      <c r="B174" s="827"/>
      <c r="C174" s="358" t="s">
        <v>381</v>
      </c>
      <c r="D174" s="1789" t="str">
        <f>'Rekap Panjang Per Prog Per Prov'!G8</f>
        <v>Kegiatan Penataan Urusan Pemerintahan Daerah Lingkup I</v>
      </c>
      <c r="E174" s="1789"/>
      <c r="F174" s="776"/>
      <c r="G174" s="774"/>
      <c r="H174" s="759"/>
      <c r="I174" s="753"/>
      <c r="J174" s="758"/>
    </row>
    <row r="175" spans="1:10" s="1420" customFormat="1" ht="36" customHeight="1">
      <c r="A175" s="1436"/>
      <c r="B175" s="827"/>
      <c r="C175" s="358"/>
      <c r="D175" s="358" t="s">
        <v>382</v>
      </c>
      <c r="E175" s="840" t="str">
        <f>'Rekap Panjang Per Prog Per Prov'!G10</f>
        <v xml:space="preserve">Fasilitasi Percepatan Penerapan Standar Pelayanan Minimal (SPM) di Daerah </v>
      </c>
      <c r="F175" s="776">
        <f>'Rekap Panjang Per Prog Per Prov'!G30</f>
        <v>585200000</v>
      </c>
      <c r="G175" s="780"/>
      <c r="H175" s="781"/>
      <c r="I175" s="753" t="s">
        <v>795</v>
      </c>
      <c r="J175" s="761" t="s">
        <v>662</v>
      </c>
    </row>
    <row r="176" spans="1:10" s="1420" customFormat="1" ht="16.5" customHeight="1">
      <c r="A176" s="1436"/>
      <c r="B176" s="827" t="s">
        <v>396</v>
      </c>
      <c r="C176" s="1795" t="str">
        <f>'Rekap Panjang Per Prog Per Prov'!J7</f>
        <v xml:space="preserve">PROGRAM BINA PEMBANGUNAN DAERAH </v>
      </c>
      <c r="D176" s="1795"/>
      <c r="E176" s="1795"/>
      <c r="F176" s="776"/>
      <c r="G176" s="1824" t="str">
        <f>'Rekap Panjang Per Prog Per Prov'!J11</f>
        <v>DITJEN BINA BANGDA</v>
      </c>
      <c r="H176" s="1250"/>
      <c r="I176" s="753"/>
      <c r="J176" s="784"/>
    </row>
    <row r="177" spans="1:10" s="1420" customFormat="1" ht="32.25" customHeight="1">
      <c r="A177" s="1436"/>
      <c r="B177" s="827"/>
      <c r="C177" s="358" t="s">
        <v>381</v>
      </c>
      <c r="D177" s="1789" t="str">
        <f>'Rekap Panjang Per Prog Per Prov'!J8</f>
        <v>Kegiatan Dukungan Manajemen dan Pelaksanaan Tugas Teknis Lainnya Ditjen Bina Bangda</v>
      </c>
      <c r="E177" s="1789"/>
      <c r="F177" s="776"/>
      <c r="G177" s="1825"/>
      <c r="H177" s="1421"/>
      <c r="I177" s="753"/>
      <c r="J177" s="758"/>
    </row>
    <row r="178" spans="1:10" s="1420" customFormat="1" ht="32.25" customHeight="1">
      <c r="A178" s="1436"/>
      <c r="B178" s="827"/>
      <c r="C178" s="1437"/>
      <c r="D178" s="358" t="s">
        <v>382</v>
      </c>
      <c r="E178" s="840" t="str">
        <f>'Rekap Panjang Per Prog Per Prov'!J10</f>
        <v>Penyusunan, Pengkajian dan Pengembangan Data dan Informasi SIPD di Daerah</v>
      </c>
      <c r="F178" s="776">
        <f>'Rekap Panjang Per Prog Per Prov'!J30</f>
        <v>598000000</v>
      </c>
      <c r="G178" s="774"/>
      <c r="H178" s="759"/>
      <c r="I178" s="753" t="s">
        <v>698</v>
      </c>
      <c r="J178" s="1793" t="s">
        <v>594</v>
      </c>
    </row>
    <row r="179" spans="1:10" s="1420" customFormat="1" ht="33" customHeight="1">
      <c r="A179" s="1436"/>
      <c r="B179" s="827"/>
      <c r="C179" s="1437"/>
      <c r="D179" s="358" t="s">
        <v>386</v>
      </c>
      <c r="E179" s="840" t="str">
        <f>'Rekap Panjang Per Prog Per Prov'!K10</f>
        <v xml:space="preserve">Penguatan Peran Provinsi dalam Pengendalian, Pelaporan dan Evaluasi Pemanfaatan Program Dana Alokasi Khusus (DAK) </v>
      </c>
      <c r="F179" s="776">
        <f>'Rekap Panjang Per Prog Per Prov'!K30</f>
        <v>650000000</v>
      </c>
      <c r="G179" s="774"/>
      <c r="H179" s="759"/>
      <c r="I179" s="753" t="s">
        <v>699</v>
      </c>
      <c r="J179" s="1794"/>
    </row>
    <row r="180" spans="1:10" s="1420" customFormat="1" ht="16.5">
      <c r="A180" s="1436"/>
      <c r="B180" s="827"/>
      <c r="C180" s="358" t="s">
        <v>387</v>
      </c>
      <c r="D180" s="1789" t="str">
        <f>'Rekap Panjang Per Prog Per Prov'!O8</f>
        <v>Kegiatan Fasilitasi Peningkatan Pertumbuhan Ekonomi Daerah</v>
      </c>
      <c r="E180" s="1789"/>
      <c r="F180" s="776"/>
      <c r="G180" s="774"/>
      <c r="H180" s="759"/>
      <c r="I180" s="753"/>
      <c r="J180" s="758"/>
    </row>
    <row r="181" spans="1:10" s="1420" customFormat="1" ht="24" customHeight="1">
      <c r="A181" s="1436"/>
      <c r="B181" s="1438"/>
      <c r="C181" s="1439"/>
      <c r="D181" s="863" t="s">
        <v>382</v>
      </c>
      <c r="E181" s="1440" t="str">
        <f>'Rekap Panjang Per Prog Per Prov'!O10</f>
        <v xml:space="preserve">Dukungan Operasional  Penyelenggaraan PTSP  </v>
      </c>
      <c r="F181" s="802">
        <f>'Rekap Panjang Per Prog Per Prov'!O30</f>
        <v>500000000</v>
      </c>
      <c r="G181" s="780"/>
      <c r="H181" s="781"/>
      <c r="I181" s="753" t="s">
        <v>796</v>
      </c>
      <c r="J181" s="753" t="s">
        <v>602</v>
      </c>
    </row>
    <row r="182" spans="1:10" s="360" customFormat="1" ht="15.75" customHeight="1">
      <c r="A182" s="774"/>
      <c r="B182" s="827" t="s">
        <v>519</v>
      </c>
      <c r="C182" s="1795" t="str">
        <f>'Rekap Panjang Per Prog Per Prov'!U7</f>
        <v xml:space="preserve">PROGRAM PEMBERDAYAAN MASYARAKAT DAN PEMERINTAHAN DESA </v>
      </c>
      <c r="D182" s="1795"/>
      <c r="E182" s="1795"/>
      <c r="F182" s="793"/>
      <c r="G182" s="757" t="str">
        <f>'Rekap Panjang Per Prog Per Prov'!U11</f>
        <v>DITJEN PMD</v>
      </c>
      <c r="H182" s="758"/>
      <c r="I182" s="753"/>
      <c r="J182" s="758"/>
    </row>
    <row r="183" spans="1:10" s="361" customFormat="1" ht="18" customHeight="1">
      <c r="A183" s="774"/>
      <c r="B183" s="828"/>
      <c r="C183" s="358" t="s">
        <v>381</v>
      </c>
      <c r="D183" s="1789" t="str">
        <f>'Rekap Panjang Per Prog Per Prov'!U8</f>
        <v>Kegiatan Dukungan Manajemen dan Dukungan Teknis Lainnya Ditjen PMD</v>
      </c>
      <c r="E183" s="1789"/>
      <c r="F183" s="794"/>
      <c r="G183" s="774"/>
      <c r="H183" s="758"/>
      <c r="I183" s="753"/>
      <c r="J183" s="758"/>
    </row>
    <row r="184" spans="1:10" s="361" customFormat="1" ht="31.5" customHeight="1">
      <c r="A184" s="774"/>
      <c r="B184" s="1423"/>
      <c r="C184" s="1424"/>
      <c r="D184" s="1424" t="s">
        <v>382</v>
      </c>
      <c r="E184" s="840" t="str">
        <f>'Rekap Panjang Per Prog Per Prov'!U10</f>
        <v>Penguatan Program dan Kelembagaan Pemberdayaan Masyarakat dan Pemerintahan Desa</v>
      </c>
      <c r="F184" s="797">
        <f>'Rekap Panjang Per Prog Per Prov'!U30</f>
        <v>153910000</v>
      </c>
      <c r="G184" s="774"/>
      <c r="H184" s="781"/>
      <c r="I184" s="753"/>
      <c r="J184" s="781"/>
    </row>
    <row r="185" spans="1:10" s="361" customFormat="1" ht="30" customHeight="1">
      <c r="A185" s="774"/>
      <c r="B185" s="828"/>
      <c r="C185" s="358" t="s">
        <v>387</v>
      </c>
      <c r="D185" s="1789" t="str">
        <f>'Rekap Panjang Per Prog Per Prov'!V8</f>
        <v>Kegiatan Peningkatan Kapasitas Penyelenggaraan Pemerintahan Desa dan Kelurahan</v>
      </c>
      <c r="E185" s="1789"/>
      <c r="F185" s="794"/>
      <c r="G185" s="774"/>
      <c r="H185" s="758"/>
      <c r="I185" s="753"/>
      <c r="J185" s="758"/>
    </row>
    <row r="186" spans="1:10" s="361" customFormat="1" ht="15.75" customHeight="1">
      <c r="A186" s="774"/>
      <c r="B186" s="1423"/>
      <c r="C186" s="1424"/>
      <c r="D186" s="1424" t="s">
        <v>382</v>
      </c>
      <c r="E186" s="840" t="str">
        <f>'Rekap Panjang Per Prog Per Prov'!V10</f>
        <v>Pelatihan Manajemen Pemerintahan Desa bagi Kepala Desa</v>
      </c>
      <c r="F186" s="797">
        <f>'Rekap Panjang Per Prog Per Prov'!V30</f>
        <v>176547000</v>
      </c>
      <c r="G186" s="774"/>
      <c r="H186" s="781"/>
      <c r="I186" s="753"/>
      <c r="J186" s="781"/>
    </row>
    <row r="187" spans="1:10" s="361" customFormat="1" ht="15.75" customHeight="1">
      <c r="A187" s="774"/>
      <c r="B187" s="828"/>
      <c r="C187" s="358" t="s">
        <v>388</v>
      </c>
      <c r="D187" s="1789" t="str">
        <f>'Rekap Panjang Per Prog Per Prov'!W8</f>
        <v>Kegiatan Peningkatan Kapasitas Kelembagaan dan Pelatihan Masyarakat</v>
      </c>
      <c r="E187" s="1789"/>
      <c r="F187" s="794"/>
      <c r="G187" s="774"/>
      <c r="H187" s="758"/>
      <c r="I187" s="753"/>
      <c r="J187" s="758"/>
    </row>
    <row r="188" spans="1:10" s="361" customFormat="1" ht="18" customHeight="1">
      <c r="A188" s="774"/>
      <c r="B188" s="1423"/>
      <c r="C188" s="1424"/>
      <c r="D188" s="1424" t="s">
        <v>382</v>
      </c>
      <c r="E188" s="840" t="str">
        <f>'Rekap Panjang Per Prog Per Prov'!W10</f>
        <v>Fasilitasi Penyusunan Profil Desa dan Kelurahan</v>
      </c>
      <c r="F188" s="797">
        <f>'Rekap Panjang Per Prog Per Prov'!W30</f>
        <v>404531000</v>
      </c>
      <c r="G188" s="774"/>
      <c r="H188" s="781"/>
      <c r="I188" s="753"/>
      <c r="J188" s="781"/>
    </row>
    <row r="189" spans="1:10" s="361" customFormat="1" ht="20.25" customHeight="1">
      <c r="A189" s="774"/>
      <c r="B189" s="828"/>
      <c r="C189" s="358" t="s">
        <v>389</v>
      </c>
      <c r="D189" s="1789" t="str">
        <f>'Rekap Panjang Per Prog Per Prov'!X8</f>
        <v>Kegiatan Peningkatan Kemandirian Masyarakat Perdesaan</v>
      </c>
      <c r="E189" s="1789"/>
      <c r="F189" s="794"/>
      <c r="G189" s="774"/>
      <c r="H189" s="758"/>
      <c r="I189" s="753"/>
      <c r="J189" s="758"/>
    </row>
    <row r="190" spans="1:10" s="361" customFormat="1" ht="15.75" customHeight="1">
      <c r="A190" s="774"/>
      <c r="B190" s="1423"/>
      <c r="C190" s="1424"/>
      <c r="D190" s="1424" t="s">
        <v>382</v>
      </c>
      <c r="E190" s="840" t="str">
        <f>'Rekap Panjang Per Prog Per Prov'!X10</f>
        <v>PNPM-Mandiri Perdesaan</v>
      </c>
      <c r="F190" s="797">
        <f>'Rekap Panjang Per Prog Per Prov'!X30</f>
        <v>14849109000</v>
      </c>
      <c r="G190" s="774"/>
      <c r="H190" s="781"/>
      <c r="I190" s="753"/>
      <c r="J190" s="781"/>
    </row>
    <row r="191" spans="1:10" s="361" customFormat="1" ht="20.25" customHeight="1">
      <c r="A191" s="774"/>
      <c r="B191" s="828"/>
      <c r="C191" s="358" t="s">
        <v>391</v>
      </c>
      <c r="D191" s="1789" t="str">
        <f>'Rekap Panjang Per Prog Per Prov'!Y8</f>
        <v>Kegiatan Fasilitasi Pemberdayaan Adat dan Sosial Budaya Masyarakat</v>
      </c>
      <c r="E191" s="1789"/>
      <c r="F191" s="794"/>
      <c r="G191" s="774"/>
      <c r="H191" s="758"/>
      <c r="I191" s="753"/>
      <c r="J191" s="758"/>
    </row>
    <row r="192" spans="1:10" s="361" customFormat="1" ht="31.5" customHeight="1">
      <c r="A192" s="774"/>
      <c r="B192" s="1423"/>
      <c r="C192" s="1424"/>
      <c r="D192" s="1424" t="s">
        <v>382</v>
      </c>
      <c r="E192" s="840" t="str">
        <f>'Rekap Panjang Per Prog Per Prov'!Y10</f>
        <v>Fasilitasi Penguatan Kelembagaan Komisi Penanggulangan HIV/AIDS di daerah</v>
      </c>
      <c r="F192" s="797">
        <f>'Rekap Panjang Per Prog Per Prov'!Y30</f>
        <v>83380000</v>
      </c>
      <c r="G192" s="774"/>
      <c r="H192" s="781"/>
      <c r="I192" s="753"/>
      <c r="J192" s="781"/>
    </row>
    <row r="193" spans="1:10" s="361" customFormat="1" ht="31.5" customHeight="1">
      <c r="A193" s="774"/>
      <c r="B193" s="1423"/>
      <c r="C193" s="1424"/>
      <c r="D193" s="1424" t="s">
        <v>386</v>
      </c>
      <c r="E193" s="840" t="str">
        <f>'Rekap Panjang Per Prog Per Prov'!AA10</f>
        <v xml:space="preserve">Fasilitasi Penguatan Sistem Informasi Posyandu di Daerah melalui Koordinasi dan Pelatihan Ulang </v>
      </c>
      <c r="F193" s="797">
        <f>'Rekap Panjang Per Prog Per Prov'!AA30</f>
        <v>68315000</v>
      </c>
      <c r="G193" s="774"/>
      <c r="H193" s="781"/>
      <c r="I193" s="753"/>
      <c r="J193" s="781"/>
    </row>
    <row r="194" spans="1:10" s="361" customFormat="1" ht="18" customHeight="1">
      <c r="A194" s="774"/>
      <c r="B194" s="828"/>
      <c r="C194" s="358" t="s">
        <v>392</v>
      </c>
      <c r="D194" s="1789" t="str">
        <f>'Rekap Panjang Per Prog Per Prov'!AB8</f>
        <v>Kegiatan Pengembangan Usaha Ekonomi Masyarakat</v>
      </c>
      <c r="E194" s="1789"/>
      <c r="F194" s="794"/>
      <c r="G194" s="774"/>
      <c r="H194" s="758"/>
      <c r="I194" s="753"/>
      <c r="J194" s="758"/>
    </row>
    <row r="195" spans="1:10" s="361" customFormat="1" ht="39.75" customHeight="1">
      <c r="A195" s="774"/>
      <c r="B195" s="1423"/>
      <c r="C195" s="1424"/>
      <c r="D195" s="1424" t="s">
        <v>382</v>
      </c>
      <c r="E195" s="840" t="str">
        <f>'Rekap Panjang Per Prog Per Prov'!AC10</f>
        <v xml:space="preserve">Penguatan Kelembagaan Tim Koordinasi Penanggulangan Kemiskinan Daerah (TKPKD) </v>
      </c>
      <c r="F195" s="797">
        <f>'Rekap Panjang Per Prog Per Prov'!AC30</f>
        <v>94430000</v>
      </c>
      <c r="G195" s="774"/>
      <c r="H195" s="781"/>
      <c r="I195" s="753"/>
      <c r="J195" s="781"/>
    </row>
    <row r="196" spans="1:10" s="361" customFormat="1" ht="22.5" customHeight="1">
      <c r="A196" s="1425"/>
      <c r="B196" s="1469"/>
      <c r="C196" s="875"/>
      <c r="D196" s="875" t="s">
        <v>386</v>
      </c>
      <c r="E196" s="1467" t="str">
        <f>'Rekap Panjang Per Prog Per Prov'!AD10</f>
        <v>Fasilitasi Penguatan Kelembagaan Pasar Desa</v>
      </c>
      <c r="F196" s="888">
        <f>'Rekap Panjang Per Prog Per Prov'!AD30</f>
        <v>150000000</v>
      </c>
      <c r="G196" s="1425"/>
      <c r="H196" s="781"/>
      <c r="I196" s="753"/>
      <c r="J196" s="781"/>
    </row>
    <row r="197" spans="1:10" s="360" customFormat="1" ht="18" customHeight="1">
      <c r="A197" s="774"/>
      <c r="B197" s="1419" t="s">
        <v>520</v>
      </c>
      <c r="C197" s="1798" t="str">
        <f>'Rekap Panjang Per Prog Per Prov'!AH7</f>
        <v xml:space="preserve">PROGRAM PENGUATAN PENYELENGGARAAN PEMERINTAHAN UMUM </v>
      </c>
      <c r="D197" s="1798"/>
      <c r="E197" s="1798"/>
      <c r="F197" s="795"/>
      <c r="G197" s="774" t="str">
        <f>'Rekap Panjang Per Prog Per Prov'!AH11</f>
        <v>DITJEN PUM</v>
      </c>
      <c r="H197" s="1251"/>
      <c r="I197" s="753"/>
      <c r="J197" s="758"/>
    </row>
    <row r="198" spans="1:10" s="361" customFormat="1" ht="30" customHeight="1">
      <c r="A198" s="774"/>
      <c r="B198" s="828"/>
      <c r="C198" s="358" t="s">
        <v>381</v>
      </c>
      <c r="D198" s="1789" t="str">
        <f>'Rekap Panjang Per Prog Per Prov'!AH8</f>
        <v>Kegiatan Penyelenggaraan Hubungan Pusat dan Daerah Serta Kerjasama Daerah</v>
      </c>
      <c r="E198" s="1789"/>
      <c r="F198" s="794"/>
      <c r="G198" s="774"/>
      <c r="H198" s="759"/>
      <c r="I198" s="753"/>
      <c r="J198" s="758"/>
    </row>
    <row r="199" spans="1:10" s="361" customFormat="1" ht="36" customHeight="1">
      <c r="A199" s="774"/>
      <c r="B199" s="1423"/>
      <c r="C199" s="1424"/>
      <c r="D199" s="1424" t="s">
        <v>382</v>
      </c>
      <c r="E199" s="840" t="str">
        <f>'Rekap Panjang Per Prog Per Prov'!AI10</f>
        <v>Peningkatan Peran Gubernur sebagai Wakil Pemerintah Pusat di Wilayah Provinsi</v>
      </c>
      <c r="F199" s="797">
        <f>'Rekap Panjang Per Prog Per Prov'!AI30</f>
        <v>3597473000</v>
      </c>
      <c r="G199" s="774"/>
      <c r="H199" s="781"/>
      <c r="I199" s="753" t="s">
        <v>701</v>
      </c>
      <c r="J199" s="761" t="s">
        <v>595</v>
      </c>
    </row>
    <row r="200" spans="1:10" s="361" customFormat="1" ht="30" customHeight="1">
      <c r="A200" s="774"/>
      <c r="B200" s="1423"/>
      <c r="C200" s="1424" t="s">
        <v>387</v>
      </c>
      <c r="D200" s="1796" t="str">
        <f>'Rekap Panjang Per Prog Per Prov'!AJ8</f>
        <v>Kegiatan Pengembangan dan Penataan Wilayah Administrasi dan Perbatasan</v>
      </c>
      <c r="E200" s="1796"/>
      <c r="F200" s="797"/>
      <c r="G200" s="774"/>
      <c r="H200" s="759"/>
      <c r="I200" s="753"/>
      <c r="J200" s="781"/>
    </row>
    <row r="201" spans="1:10" s="361" customFormat="1" ht="33.75" customHeight="1">
      <c r="A201" s="774"/>
      <c r="B201" s="1423"/>
      <c r="C201" s="1424"/>
      <c r="D201" s="1424" t="s">
        <v>382</v>
      </c>
      <c r="E201" s="840" t="str">
        <f>'Rekap Panjang Per Prog Per Prov'!AJ10</f>
        <v>Koordinasi dan Fasilitasi Penegasan Batas Daerah secara Pasti di Lapangan antar Daerah Provinsi, Kab/Kota</v>
      </c>
      <c r="F201" s="797">
        <f>'Rekap Panjang Per Prog Per Prov'!AJ30</f>
        <v>350000000</v>
      </c>
      <c r="G201" s="774"/>
      <c r="H201" s="759"/>
      <c r="I201" s="753" t="s">
        <v>701</v>
      </c>
      <c r="J201" s="1397" t="s">
        <v>605</v>
      </c>
    </row>
    <row r="202" spans="1:10" s="361" customFormat="1" ht="48" customHeight="1">
      <c r="A202" s="774"/>
      <c r="B202" s="1423"/>
      <c r="C202" s="1424"/>
      <c r="D202" s="1424" t="s">
        <v>386</v>
      </c>
      <c r="E202" s="840" t="str">
        <f>'Rekap Panjang Per Prog Per Prov'!AM10</f>
        <v>Fasilitasi Penegasan Status Hukum Batas antar Negara, Peningkatan Kapasitas Aparat, dan Peningkatan Kegiatan Sosekbud dengan Negara Tetangga</v>
      </c>
      <c r="F202" s="797">
        <f>'Rekap Panjang Per Prog Per Prov'!AM30</f>
        <v>400000000</v>
      </c>
      <c r="G202" s="774"/>
      <c r="H202" s="759"/>
      <c r="I202" s="753" t="s">
        <v>701</v>
      </c>
      <c r="J202" s="1400" t="s">
        <v>609</v>
      </c>
    </row>
    <row r="203" spans="1:10" s="361" customFormat="1" ht="31.5" customHeight="1">
      <c r="A203" s="774"/>
      <c r="B203" s="1423"/>
      <c r="C203" s="1424" t="s">
        <v>388</v>
      </c>
      <c r="D203" s="1796" t="str">
        <f>'Rekap Panjang Per Prog Per Prov'!AN8</f>
        <v>Kegiatan Pembinaan Ketenteraman, Ketertiban dan Perlindungan Masyarakat</v>
      </c>
      <c r="E203" s="1796"/>
      <c r="F203" s="797"/>
      <c r="G203" s="774"/>
      <c r="H203" s="759"/>
      <c r="I203" s="753"/>
      <c r="J203" s="781"/>
    </row>
    <row r="204" spans="1:10" s="361" customFormat="1" ht="24.75" customHeight="1">
      <c r="A204" s="774"/>
      <c r="B204" s="1423"/>
      <c r="C204" s="1424"/>
      <c r="D204" s="1424" t="s">
        <v>382</v>
      </c>
      <c r="E204" s="840" t="str">
        <f>'Rekap Panjang Per Prog Per Prov'!AN10</f>
        <v>Fasilitasi Pencitraan Satpol PP di Daerah</v>
      </c>
      <c r="F204" s="797">
        <f>'Rekap Panjang Per Prog Per Prov'!AN30</f>
        <v>350000000</v>
      </c>
      <c r="G204" s="774"/>
      <c r="H204" s="759"/>
      <c r="I204" s="753" t="s">
        <v>738</v>
      </c>
      <c r="J204" s="761" t="s">
        <v>597</v>
      </c>
    </row>
    <row r="205" spans="1:10" s="361" customFormat="1" ht="24" customHeight="1">
      <c r="A205" s="774"/>
      <c r="B205" s="828"/>
      <c r="C205" s="358" t="s">
        <v>389</v>
      </c>
      <c r="D205" s="1789" t="str">
        <f>'Rekap Panjang Per Prog Per Prov'!AP8</f>
        <v>Kegiatan Pembinaan dan Pengembangan Kawasan dan Pertanahan</v>
      </c>
      <c r="E205" s="1789"/>
      <c r="F205" s="794"/>
      <c r="G205" s="774"/>
      <c r="H205" s="759"/>
      <c r="I205" s="753"/>
      <c r="J205" s="758"/>
    </row>
    <row r="206" spans="1:10" s="361" customFormat="1" ht="35.25" customHeight="1">
      <c r="A206" s="774"/>
      <c r="B206" s="1423"/>
      <c r="C206" s="1424"/>
      <c r="D206" s="1424" t="s">
        <v>382</v>
      </c>
      <c r="E206" s="840" t="str">
        <f>'Rekap Panjang Per Prog Per Prov'!AP10</f>
        <v xml:space="preserve">Peningkatan Kapasitas Aparat Pemerintah Daerah dalam Pengelolaan Kawasan Sumber Daya Alam </v>
      </c>
      <c r="F206" s="797">
        <f>'Rekap Panjang Per Prog Per Prov'!AP30</f>
        <v>400000000</v>
      </c>
      <c r="G206" s="774"/>
      <c r="H206" s="759"/>
      <c r="I206" s="753" t="s">
        <v>797</v>
      </c>
      <c r="J206" s="1397" t="s">
        <v>608</v>
      </c>
    </row>
    <row r="207" spans="1:10" s="361" customFormat="1" ht="17.25" customHeight="1">
      <c r="A207" s="774"/>
      <c r="B207" s="828"/>
      <c r="C207" s="358" t="s">
        <v>391</v>
      </c>
      <c r="D207" s="1789" t="str">
        <f>'Rekap Panjang Per Prog Per Prov'!AR8</f>
        <v>Kegiatan Fasilitasi Pencegahan dan Penanggulangan Bencana</v>
      </c>
      <c r="E207" s="1789"/>
      <c r="F207" s="794"/>
      <c r="G207" s="774"/>
      <c r="H207" s="759"/>
      <c r="I207" s="753"/>
      <c r="J207" s="758"/>
    </row>
    <row r="208" spans="1:10" s="361" customFormat="1" ht="47.25" customHeight="1">
      <c r="A208" s="774"/>
      <c r="B208" s="1423"/>
      <c r="C208" s="1424"/>
      <c r="D208" s="1424" t="s">
        <v>382</v>
      </c>
      <c r="E208" s="840" t="str">
        <f>'Rekap Panjang Per Prog Per Prov'!AR10</f>
        <v>Fasilitasi Peningkatan Kapasitas Pemerintahan Kabupaten/Kota dalam Penyelenggaraan Pencegahan dan Penanggulangan Kebakaran untuk Mendukung Pengurangan Resiko Kebakaran</v>
      </c>
      <c r="F208" s="797">
        <f>'Rekap Panjang Per Prog Per Prov'!AR30</f>
        <v>350000000</v>
      </c>
      <c r="G208" s="780"/>
      <c r="H208" s="781"/>
      <c r="I208" s="753" t="s">
        <v>720</v>
      </c>
      <c r="J208" s="761" t="s">
        <v>607</v>
      </c>
    </row>
    <row r="209" spans="1:11" s="361" customFormat="1" ht="9.75" customHeight="1" thickBot="1">
      <c r="A209" s="1105"/>
      <c r="B209" s="1433"/>
      <c r="C209" s="1441"/>
      <c r="D209" s="1441"/>
      <c r="E209" s="1442"/>
      <c r="F209" s="1276"/>
      <c r="G209" s="757"/>
      <c r="H209" s="1251"/>
      <c r="I209" s="1396"/>
      <c r="J209" s="768"/>
    </row>
    <row r="210" spans="1:11" s="356" customFormat="1" ht="20.100000000000001" customHeight="1">
      <c r="A210" s="1307">
        <v>5</v>
      </c>
      <c r="B210" s="1398" t="s">
        <v>403</v>
      </c>
      <c r="C210" s="1398"/>
      <c r="D210" s="1398"/>
      <c r="E210" s="1309"/>
      <c r="F210" s="1283">
        <f>SUM(F211:F260)</f>
        <v>22297648000</v>
      </c>
      <c r="G210" s="1273"/>
      <c r="H210" s="1827" t="s">
        <v>839</v>
      </c>
      <c r="I210" s="1100" t="s">
        <v>860</v>
      </c>
      <c r="J210" s="781"/>
      <c r="K210" s="1175">
        <f>'Rekap Panjang Per Prog Per Prov'!AV31</f>
        <v>22297648000</v>
      </c>
    </row>
    <row r="211" spans="1:11" s="361" customFormat="1">
      <c r="A211" s="774"/>
      <c r="B211" s="827" t="s">
        <v>380</v>
      </c>
      <c r="C211" s="1795" t="str">
        <f>'Rekap Panjang Per Prog Per Prov'!C7</f>
        <v xml:space="preserve">PROGRAM PENATAAN ADMINISTRASI KEPENDUDUKAN </v>
      </c>
      <c r="D211" s="1795"/>
      <c r="E211" s="1795"/>
      <c r="F211" s="776"/>
      <c r="G211" s="757" t="str">
        <f>'Rekap Panjang Per Prog Per Prov'!C11</f>
        <v>DITJEN DUKCAPIL</v>
      </c>
      <c r="H211" s="1828"/>
      <c r="I211" s="753"/>
      <c r="J211" s="758"/>
    </row>
    <row r="212" spans="1:11" s="361" customFormat="1" ht="30" customHeight="1">
      <c r="A212" s="774"/>
      <c r="B212" s="827"/>
      <c r="C212" s="358" t="s">
        <v>381</v>
      </c>
      <c r="D212" s="1789" t="str">
        <f>'Rekap Panjang Per Prog Per Prov'!C8</f>
        <v>Kegiatan Dukungan Manajemen dan Dukungan Teknis Lainnya Ditjen Kependudukan dan Pencatatan Sipil</v>
      </c>
      <c r="E212" s="1789"/>
      <c r="F212" s="776"/>
      <c r="G212" s="774"/>
      <c r="H212" s="1828"/>
      <c r="I212" s="753"/>
      <c r="J212" s="758"/>
    </row>
    <row r="213" spans="1:11" s="361" customFormat="1" ht="34.5" customHeight="1">
      <c r="A213" s="774"/>
      <c r="B213" s="827"/>
      <c r="C213" s="1435"/>
      <c r="D213" s="358" t="s">
        <v>382</v>
      </c>
      <c r="E213" s="840" t="str">
        <f>'Rekap Panjang Per Prog Per Prov'!C10</f>
        <v xml:space="preserve">Fasilitasi Koordinasi Penyelenggaraan Kependudukan dan Pencatatan Sipil </v>
      </c>
      <c r="F213" s="776">
        <f>'Rekap Panjang Per Prog Per Prov'!C31</f>
        <v>206379000</v>
      </c>
      <c r="G213" s="780"/>
      <c r="H213" s="1829"/>
      <c r="I213" s="753" t="s">
        <v>713</v>
      </c>
      <c r="J213" s="753" t="s">
        <v>600</v>
      </c>
    </row>
    <row r="214" spans="1:11" s="361" customFormat="1" ht="34.5" customHeight="1">
      <c r="A214" s="1436"/>
      <c r="B214" s="827" t="s">
        <v>383</v>
      </c>
      <c r="C214" s="1795" t="str">
        <f>'Rekap Panjang Per Prog Per Prov'!D7</f>
        <v xml:space="preserve">PROGRAM PENGAWASAN DAN PENINGKATAN AKUNTABILITAS APARATUR KEMENTERIAN DALAM NEGERI </v>
      </c>
      <c r="D214" s="1795"/>
      <c r="E214" s="1800"/>
      <c r="F214" s="776"/>
      <c r="G214" s="757" t="str">
        <f>'Rekap Panjang Per Prog Per Prov'!D11</f>
        <v>ITJEN</v>
      </c>
      <c r="H214" s="1251"/>
      <c r="I214" s="753"/>
      <c r="J214" s="758"/>
    </row>
    <row r="215" spans="1:11" s="361" customFormat="1" ht="32.25" customHeight="1">
      <c r="A215" s="1436"/>
      <c r="B215" s="827"/>
      <c r="C215" s="358" t="s">
        <v>381</v>
      </c>
      <c r="D215" s="1789" t="str">
        <f>'Rekap Panjang Per Prog Per Prov'!D8</f>
        <v xml:space="preserve">Kegiatan Dukungan Manajemen dan Dukungan Teknis Lainnya  Inspektorat Jenderal </v>
      </c>
      <c r="E215" s="1789"/>
      <c r="F215" s="776"/>
      <c r="G215" s="774"/>
      <c r="H215" s="759"/>
      <c r="I215" s="753"/>
      <c r="J215" s="758"/>
    </row>
    <row r="216" spans="1:11" s="361" customFormat="1" ht="34.5" customHeight="1">
      <c r="A216" s="1436"/>
      <c r="B216" s="827"/>
      <c r="C216" s="1435"/>
      <c r="D216" s="358" t="s">
        <v>382</v>
      </c>
      <c r="E216" s="840" t="str">
        <f>'Rekap Panjang Per Prog Per Prov'!D10</f>
        <v xml:space="preserve">Koordinasi Pembinaan dan Pengawasan Penyelenggaraan Pemerintahan Daerah </v>
      </c>
      <c r="F216" s="776">
        <f>'Rekap Panjang Per Prog Per Prov'!D31</f>
        <v>270000000</v>
      </c>
      <c r="G216" s="780"/>
      <c r="H216" s="781"/>
      <c r="I216" s="753" t="s">
        <v>783</v>
      </c>
      <c r="J216" s="753" t="s">
        <v>603</v>
      </c>
    </row>
    <row r="217" spans="1:11" s="361" customFormat="1" ht="16.5">
      <c r="A217" s="1436"/>
      <c r="B217" s="827" t="s">
        <v>384</v>
      </c>
      <c r="C217" s="1802" t="str">
        <f>'Rekap Panjang Per Prog Per Prov'!E7</f>
        <v xml:space="preserve">PROGRAM PEMBINAAN KESATUAN BANGSA DAN POLITIK </v>
      </c>
      <c r="D217" s="1802"/>
      <c r="E217" s="1802"/>
      <c r="F217" s="776"/>
      <c r="G217" s="1822" t="str">
        <f>'Rekap Panjang Per Prog Per Prov'!E11</f>
        <v>DITJEN KESBANGPOL</v>
      </c>
      <c r="H217" s="1396"/>
      <c r="I217" s="753"/>
      <c r="J217" s="758"/>
    </row>
    <row r="218" spans="1:11" s="361" customFormat="1" ht="16.5">
      <c r="A218" s="1436"/>
      <c r="B218" s="827"/>
      <c r="C218" s="358" t="s">
        <v>381</v>
      </c>
      <c r="D218" s="1789" t="str">
        <f>'Rekap Panjang Per Prog Per Prov'!E8</f>
        <v>Kegiatan Fasilitasi Kewaspadaan Nasional</v>
      </c>
      <c r="E218" s="1789"/>
      <c r="F218" s="776"/>
      <c r="G218" s="1823"/>
      <c r="H218" s="1399"/>
      <c r="I218" s="753"/>
      <c r="J218" s="758"/>
    </row>
    <row r="219" spans="1:11" s="361" customFormat="1" ht="30.75" customHeight="1">
      <c r="A219" s="1436"/>
      <c r="B219" s="827"/>
      <c r="C219" s="1435"/>
      <c r="D219" s="358" t="s">
        <v>382</v>
      </c>
      <c r="E219" s="840" t="str">
        <f>'Rekap Panjang Per Prog Per Prov'!E10</f>
        <v xml:space="preserve">Penguatan dan Pemberdayaan Forum Kewaspadaan Dini Masyarakat (FKDM) </v>
      </c>
      <c r="F219" s="776">
        <f>'Rekap Panjang Per Prog Per Prov'!E31</f>
        <v>578099000</v>
      </c>
      <c r="G219" s="780"/>
      <c r="H219" s="781"/>
      <c r="I219" s="753" t="s">
        <v>714</v>
      </c>
      <c r="J219" s="753" t="s">
        <v>601</v>
      </c>
    </row>
    <row r="220" spans="1:11" s="361" customFormat="1" ht="32.25" customHeight="1">
      <c r="A220" s="1436"/>
      <c r="B220" s="827" t="s">
        <v>385</v>
      </c>
      <c r="C220" s="1795" t="str">
        <f>'Rekap Panjang Per Prog Per Prov'!F7</f>
        <v xml:space="preserve">PROGRAM PENDIDIKAN DAN PELATIHAN APARATUR KEMENTERIAN DALAM NEGERI </v>
      </c>
      <c r="D220" s="1795"/>
      <c r="E220" s="1795"/>
      <c r="F220" s="776"/>
      <c r="G220" s="757" t="str">
        <f>'Rekap Panjang Per Prog Per Prov'!F11</f>
        <v>BADAN DIKLAT</v>
      </c>
      <c r="H220" s="1251"/>
      <c r="I220" s="753"/>
      <c r="J220" s="758"/>
    </row>
    <row r="221" spans="1:11" s="356" customFormat="1" ht="34.5" customHeight="1">
      <c r="A221" s="759"/>
      <c r="B221" s="827"/>
      <c r="C221" s="358" t="s">
        <v>381</v>
      </c>
      <c r="D221" s="1789" t="str">
        <f>'Rekap Panjang Per Prog Per Prov'!F8</f>
        <v xml:space="preserve">Kegiatan Dukungan Manajemen Dan Pelayanan Teknis Lainnya Badan Pendidikan Dan Pelatihan </v>
      </c>
      <c r="E221" s="1789"/>
      <c r="F221" s="776"/>
      <c r="G221" s="774"/>
      <c r="H221" s="759"/>
      <c r="I221" s="753"/>
      <c r="J221" s="753"/>
    </row>
    <row r="222" spans="1:11" s="1420" customFormat="1" ht="21" customHeight="1">
      <c r="A222" s="1436"/>
      <c r="B222" s="827"/>
      <c r="C222" s="358"/>
      <c r="D222" s="358" t="s">
        <v>382</v>
      </c>
      <c r="E222" s="840" t="str">
        <f>'Rekap Panjang Per Prog Per Prov'!F10</f>
        <v>Koordinasi Pembinaan Program Kediklatan</v>
      </c>
      <c r="F222" s="776">
        <f>'Rekap Panjang Per Prog Per Prov'!F31</f>
        <v>200000000</v>
      </c>
      <c r="G222" s="780"/>
      <c r="H222" s="781"/>
      <c r="I222" s="753" t="s">
        <v>715</v>
      </c>
      <c r="J222" s="753" t="s">
        <v>604</v>
      </c>
    </row>
    <row r="223" spans="1:11" s="361" customFormat="1" ht="34.5" customHeight="1">
      <c r="A223" s="1436"/>
      <c r="B223" s="827" t="s">
        <v>393</v>
      </c>
      <c r="C223" s="1795" t="str">
        <f>'Rekap Panjang Per Prog Per Prov'!G7</f>
        <v xml:space="preserve">PROGRAM PENGELOLAAN DESENTRALISASI DAN OTONOMI DAERAH </v>
      </c>
      <c r="D223" s="1795"/>
      <c r="E223" s="1795"/>
      <c r="F223" s="776"/>
      <c r="G223" s="757" t="str">
        <f>'Rekap Panjang Per Prog Per Prov'!G11</f>
        <v>DITJEN OTDA</v>
      </c>
      <c r="H223" s="1251"/>
      <c r="I223" s="753"/>
      <c r="J223" s="758"/>
    </row>
    <row r="224" spans="1:11" s="356" customFormat="1">
      <c r="A224" s="759"/>
      <c r="B224" s="827"/>
      <c r="C224" s="358" t="s">
        <v>381</v>
      </c>
      <c r="D224" s="1789" t="str">
        <f>'Rekap Panjang Per Prog Per Prov'!G8</f>
        <v>Kegiatan Penataan Urusan Pemerintahan Daerah Lingkup I</v>
      </c>
      <c r="E224" s="1789"/>
      <c r="F224" s="776"/>
      <c r="G224" s="774"/>
      <c r="H224" s="759"/>
      <c r="I224" s="753"/>
      <c r="J224" s="758"/>
    </row>
    <row r="225" spans="1:10" s="1420" customFormat="1" ht="36.75" customHeight="1">
      <c r="A225" s="1436"/>
      <c r="B225" s="827"/>
      <c r="C225" s="358"/>
      <c r="D225" s="358" t="s">
        <v>382</v>
      </c>
      <c r="E225" s="840" t="str">
        <f>'Rekap Panjang Per Prog Per Prov'!G10</f>
        <v xml:space="preserve">Fasilitasi Percepatan Penerapan Standar Pelayanan Minimal (SPM) di Daerah </v>
      </c>
      <c r="F225" s="776">
        <f>'Rekap Panjang Per Prog Per Prov'!G31</f>
        <v>494250000</v>
      </c>
      <c r="G225" s="780"/>
      <c r="H225" s="781"/>
      <c r="I225" s="753" t="s">
        <v>716</v>
      </c>
      <c r="J225" s="761" t="s">
        <v>662</v>
      </c>
    </row>
    <row r="226" spans="1:10" s="1420" customFormat="1" ht="16.5" customHeight="1">
      <c r="A226" s="1436"/>
      <c r="B226" s="1419" t="s">
        <v>396</v>
      </c>
      <c r="C226" s="1798" t="str">
        <f>'Rekap Panjang Per Prog Per Prov'!J7</f>
        <v xml:space="preserve">PROGRAM BINA PEMBANGUNAN DAERAH </v>
      </c>
      <c r="D226" s="1798"/>
      <c r="E226" s="1798"/>
      <c r="F226" s="779"/>
      <c r="G226" s="1824" t="str">
        <f>'Rekap Panjang Per Prog Per Prov'!J11</f>
        <v>DITJEN BINA BANGDA</v>
      </c>
      <c r="H226" s="1250"/>
      <c r="I226" s="753"/>
      <c r="J226" s="809"/>
    </row>
    <row r="227" spans="1:10" s="1420" customFormat="1" ht="31.5" customHeight="1">
      <c r="A227" s="1436"/>
      <c r="B227" s="827"/>
      <c r="C227" s="358" t="s">
        <v>381</v>
      </c>
      <c r="D227" s="1789" t="str">
        <f>'Rekap Panjang Per Prog Per Prov'!J8</f>
        <v>Kegiatan Dukungan Manajemen dan Pelaksanaan Tugas Teknis Lainnya Ditjen Bina Bangda</v>
      </c>
      <c r="E227" s="1789"/>
      <c r="F227" s="776"/>
      <c r="G227" s="1825"/>
      <c r="H227" s="1421"/>
      <c r="I227" s="753"/>
      <c r="J227" s="758"/>
    </row>
    <row r="228" spans="1:10" s="1420" customFormat="1" ht="36.75" customHeight="1">
      <c r="A228" s="1436"/>
      <c r="B228" s="827"/>
      <c r="C228" s="1437"/>
      <c r="D228" s="358" t="s">
        <v>382</v>
      </c>
      <c r="E228" s="840" t="str">
        <f>'Rekap Panjang Per Prog Per Prov'!K10</f>
        <v xml:space="preserve">Penguatan Peran Provinsi dalam Pengendalian, Pelaporan dan Evaluasi Pemanfaatan Program Dana Alokasi Khusus (DAK) </v>
      </c>
      <c r="F228" s="776">
        <f>'Rekap Panjang Per Prog Per Prov'!K31</f>
        <v>600000000</v>
      </c>
      <c r="G228" s="774"/>
      <c r="H228" s="759"/>
      <c r="I228" s="753" t="s">
        <v>698</v>
      </c>
      <c r="J228" s="1396" t="s">
        <v>594</v>
      </c>
    </row>
    <row r="229" spans="1:10" s="1420" customFormat="1" ht="18.75" customHeight="1">
      <c r="A229" s="1436"/>
      <c r="B229" s="827"/>
      <c r="C229" s="358" t="s">
        <v>387</v>
      </c>
      <c r="D229" s="1789" t="str">
        <f>'Rekap Panjang Per Prog Per Prov'!O8</f>
        <v>Kegiatan Fasilitasi Peningkatan Pertumbuhan Ekonomi Daerah</v>
      </c>
      <c r="E229" s="1789"/>
      <c r="F229" s="776"/>
      <c r="G229" s="774"/>
      <c r="H229" s="759"/>
      <c r="I229" s="753"/>
      <c r="J229" s="758"/>
    </row>
    <row r="230" spans="1:10" s="1420" customFormat="1" ht="19.5" customHeight="1">
      <c r="A230" s="1436"/>
      <c r="B230" s="827"/>
      <c r="C230" s="1437"/>
      <c r="D230" s="358" t="s">
        <v>382</v>
      </c>
      <c r="E230" s="840" t="str">
        <f>'Rekap Panjang Per Prog Per Prov'!O10</f>
        <v xml:space="preserve">Dukungan Operasional  Penyelenggaraan PTSP  </v>
      </c>
      <c r="F230" s="776">
        <f>'Rekap Panjang Per Prog Per Prov'!O31</f>
        <v>500000000</v>
      </c>
      <c r="G230" s="774"/>
      <c r="H230" s="759"/>
      <c r="I230" s="753" t="s">
        <v>716</v>
      </c>
      <c r="J230" s="753" t="s">
        <v>602</v>
      </c>
    </row>
    <row r="231" spans="1:10" s="1420" customFormat="1" ht="16.5">
      <c r="A231" s="1436"/>
      <c r="B231" s="827"/>
      <c r="C231" s="358" t="s">
        <v>388</v>
      </c>
      <c r="D231" s="1789" t="str">
        <f>'Rekap Panjang Per Prog Per Prov'!Q8</f>
        <v>Kegiatan Fasilitasi Pengembangan Wilayah Terpadu</v>
      </c>
      <c r="E231" s="1789"/>
      <c r="F231" s="776"/>
      <c r="G231" s="774"/>
      <c r="H231" s="759"/>
      <c r="I231" s="753"/>
      <c r="J231" s="758"/>
    </row>
    <row r="232" spans="1:10" s="1420" customFormat="1" ht="36" customHeight="1">
      <c r="A232" s="1436"/>
      <c r="B232" s="1438"/>
      <c r="C232" s="1439"/>
      <c r="D232" s="863" t="s">
        <v>382</v>
      </c>
      <c r="E232" s="1440" t="str">
        <f>'Rekap Panjang Per Prog Per Prov'!Q10</f>
        <v>Penguatan Kelembagaan dalam Pengelolaan dan Pengembangan Wilayah Pesisir, Laut dan Pulau-pulau kecil</v>
      </c>
      <c r="F232" s="802">
        <f>'Rekap Panjang Per Prog Per Prov'!Q31</f>
        <v>475000000</v>
      </c>
      <c r="G232" s="780"/>
      <c r="H232" s="781"/>
      <c r="I232" s="753" t="s">
        <v>698</v>
      </c>
      <c r="J232" s="1396" t="s">
        <v>594</v>
      </c>
    </row>
    <row r="233" spans="1:10" s="360" customFormat="1" ht="15.75" customHeight="1">
      <c r="A233" s="774"/>
      <c r="B233" s="827" t="s">
        <v>519</v>
      </c>
      <c r="C233" s="1795" t="str">
        <f>'Rekap Panjang Per Prog Per Prov'!U7</f>
        <v xml:space="preserve">PROGRAM PEMBERDAYAAN MASYARAKAT DAN PEMERINTAHAN DESA </v>
      </c>
      <c r="D233" s="1795"/>
      <c r="E233" s="1795"/>
      <c r="F233" s="793"/>
      <c r="G233" s="757" t="str">
        <f>'Rekap Panjang Per Prog Per Prov'!U11</f>
        <v>DITJEN PMD</v>
      </c>
      <c r="H233" s="758"/>
      <c r="I233" s="753"/>
      <c r="J233" s="758"/>
    </row>
    <row r="234" spans="1:10" s="361" customFormat="1" ht="27.75" customHeight="1">
      <c r="A234" s="774"/>
      <c r="B234" s="828"/>
      <c r="C234" s="358" t="s">
        <v>381</v>
      </c>
      <c r="D234" s="1789" t="str">
        <f>'Rekap Panjang Per Prog Per Prov'!U8</f>
        <v>Kegiatan Dukungan Manajemen dan Dukungan Teknis Lainnya Ditjen PMD</v>
      </c>
      <c r="E234" s="1789"/>
      <c r="F234" s="794"/>
      <c r="G234" s="774"/>
      <c r="H234" s="758"/>
      <c r="I234" s="753"/>
      <c r="J234" s="758"/>
    </row>
    <row r="235" spans="1:10" s="361" customFormat="1" ht="31.5" customHeight="1">
      <c r="A235" s="774"/>
      <c r="B235" s="1423"/>
      <c r="C235" s="1424"/>
      <c r="D235" s="1424" t="s">
        <v>382</v>
      </c>
      <c r="E235" s="840" t="str">
        <f>'Rekap Panjang Per Prog Per Prov'!U10</f>
        <v>Penguatan Program dan Kelembagaan Pemberdayaan Masyarakat dan Pemerintahan Desa</v>
      </c>
      <c r="F235" s="797">
        <f>'Rekap Panjang Per Prog Per Prov'!U31</f>
        <v>153890000</v>
      </c>
      <c r="G235" s="774"/>
      <c r="H235" s="781"/>
      <c r="I235" s="753"/>
      <c r="J235" s="781"/>
    </row>
    <row r="236" spans="1:10" s="361" customFormat="1" ht="30" customHeight="1">
      <c r="A236" s="774"/>
      <c r="B236" s="828"/>
      <c r="C236" s="358" t="s">
        <v>387</v>
      </c>
      <c r="D236" s="1789" t="str">
        <f>'Rekap Panjang Per Prog Per Prov'!V8</f>
        <v>Kegiatan Peningkatan Kapasitas Penyelenggaraan Pemerintahan Desa dan Kelurahan</v>
      </c>
      <c r="E236" s="1789"/>
      <c r="F236" s="794"/>
      <c r="G236" s="774"/>
      <c r="H236" s="758"/>
      <c r="I236" s="753"/>
      <c r="J236" s="758"/>
    </row>
    <row r="237" spans="1:10" s="361" customFormat="1" ht="15.75" customHeight="1">
      <c r="A237" s="774"/>
      <c r="B237" s="1423"/>
      <c r="C237" s="1424"/>
      <c r="D237" s="1424" t="s">
        <v>382</v>
      </c>
      <c r="E237" s="840" t="str">
        <f>'Rekap Panjang Per Prog Per Prov'!V10</f>
        <v>Pelatihan Manajemen Pemerintahan Desa bagi Kepala Desa</v>
      </c>
      <c r="F237" s="797">
        <f>'Rekap Panjang Per Prog Per Prov'!V31</f>
        <v>173964000</v>
      </c>
      <c r="G237" s="774"/>
      <c r="H237" s="781"/>
      <c r="I237" s="753"/>
      <c r="J237" s="781"/>
    </row>
    <row r="238" spans="1:10" s="361" customFormat="1" ht="15.75" customHeight="1">
      <c r="A238" s="774"/>
      <c r="B238" s="828"/>
      <c r="C238" s="358" t="s">
        <v>388</v>
      </c>
      <c r="D238" s="1789" t="str">
        <f>'Rekap Panjang Per Prog Per Prov'!W8</f>
        <v>Kegiatan Peningkatan Kapasitas Kelembagaan dan Pelatihan Masyarakat</v>
      </c>
      <c r="E238" s="1789"/>
      <c r="F238" s="794"/>
      <c r="G238" s="774"/>
      <c r="H238" s="758"/>
      <c r="I238" s="753"/>
      <c r="J238" s="758"/>
    </row>
    <row r="239" spans="1:10" s="361" customFormat="1" ht="15.75" customHeight="1">
      <c r="A239" s="774"/>
      <c r="B239" s="1423"/>
      <c r="C239" s="1424"/>
      <c r="D239" s="1424" t="s">
        <v>382</v>
      </c>
      <c r="E239" s="840" t="str">
        <f>'Rekap Panjang Per Prog Per Prov'!W10</f>
        <v>Fasilitasi Penyusunan Profil Desa dan Kelurahan</v>
      </c>
      <c r="F239" s="797">
        <f>'Rekap Panjang Per Prog Per Prov'!W31</f>
        <v>762916000</v>
      </c>
      <c r="G239" s="774"/>
      <c r="H239" s="781"/>
      <c r="I239" s="753"/>
      <c r="J239" s="781"/>
    </row>
    <row r="240" spans="1:10" s="361" customFormat="1" ht="15.75" customHeight="1">
      <c r="A240" s="774"/>
      <c r="B240" s="828"/>
      <c r="C240" s="358" t="s">
        <v>389</v>
      </c>
      <c r="D240" s="1789" t="str">
        <f>'Rekap Panjang Per Prog Per Prov'!X8</f>
        <v>Kegiatan Peningkatan Kemandirian Masyarakat Perdesaan</v>
      </c>
      <c r="E240" s="1789"/>
      <c r="F240" s="794"/>
      <c r="G240" s="774"/>
      <c r="H240" s="758"/>
      <c r="I240" s="753"/>
      <c r="J240" s="758"/>
    </row>
    <row r="241" spans="1:10" s="361" customFormat="1" ht="15.75" customHeight="1">
      <c r="A241" s="774"/>
      <c r="B241" s="1423"/>
      <c r="C241" s="1424"/>
      <c r="D241" s="1424" t="s">
        <v>382</v>
      </c>
      <c r="E241" s="840" t="str">
        <f>'Rekap Panjang Per Prog Per Prov'!X10</f>
        <v>PNPM-Mandiri Perdesaan</v>
      </c>
      <c r="F241" s="797">
        <f>'Rekap Panjang Per Prog Per Prov'!X31</f>
        <v>11626508000</v>
      </c>
      <c r="G241" s="774"/>
      <c r="H241" s="781"/>
      <c r="I241" s="753"/>
      <c r="J241" s="781"/>
    </row>
    <row r="242" spans="1:10" s="361" customFormat="1" ht="15.75" customHeight="1">
      <c r="A242" s="774"/>
      <c r="B242" s="828"/>
      <c r="C242" s="358" t="s">
        <v>391</v>
      </c>
      <c r="D242" s="1789" t="str">
        <f>'Rekap Panjang Per Prog Per Prov'!Y8</f>
        <v>Kegiatan Fasilitasi Pemberdayaan Adat dan Sosial Budaya Masyarakat</v>
      </c>
      <c r="E242" s="1789"/>
      <c r="F242" s="794"/>
      <c r="G242" s="774"/>
      <c r="H242" s="758"/>
      <c r="I242" s="753"/>
      <c r="J242" s="758"/>
    </row>
    <row r="243" spans="1:10" s="361" customFormat="1" ht="31.5" customHeight="1">
      <c r="A243" s="1425"/>
      <c r="B243" s="1469"/>
      <c r="C243" s="875"/>
      <c r="D243" s="875" t="s">
        <v>382</v>
      </c>
      <c r="E243" s="1467" t="str">
        <f>'Rekap Panjang Per Prog Per Prov'!Y10</f>
        <v>Fasilitasi Penguatan Kelembagaan Komisi Penanggulangan HIV/AIDS di daerah</v>
      </c>
      <c r="F243" s="888">
        <f>'Rekap Panjang Per Prog Per Prov'!Y31</f>
        <v>85830000</v>
      </c>
      <c r="G243" s="1425"/>
      <c r="H243" s="781"/>
      <c r="I243" s="753"/>
      <c r="J243" s="781"/>
    </row>
    <row r="244" spans="1:10" s="361" customFormat="1" ht="31.5" customHeight="1">
      <c r="A244" s="774"/>
      <c r="B244" s="1423"/>
      <c r="C244" s="1424"/>
      <c r="D244" s="1424" t="s">
        <v>386</v>
      </c>
      <c r="E244" s="1448" t="str">
        <f>'Rekap Panjang Per Prog Per Prov'!AA10</f>
        <v xml:space="preserve">Fasilitasi Penguatan Sistem Informasi Posyandu di Daerah melalui Koordinasi dan Pelatihan Ulang </v>
      </c>
      <c r="F244" s="797">
        <f>'Rekap Panjang Per Prog Per Prov'!AA31</f>
        <v>60500000</v>
      </c>
      <c r="G244" s="774"/>
      <c r="H244" s="781"/>
      <c r="I244" s="753"/>
      <c r="J244" s="781"/>
    </row>
    <row r="245" spans="1:10" s="361" customFormat="1" ht="15.75" customHeight="1">
      <c r="A245" s="774"/>
      <c r="B245" s="828"/>
      <c r="C245" s="358" t="s">
        <v>392</v>
      </c>
      <c r="D245" s="1789" t="str">
        <f>'Rekap Panjang Per Prog Per Prov'!AB8</f>
        <v>Kegiatan Pengembangan Usaha Ekonomi Masyarakat</v>
      </c>
      <c r="E245" s="1789"/>
      <c r="F245" s="794"/>
      <c r="G245" s="774"/>
      <c r="H245" s="758"/>
      <c r="I245" s="753"/>
      <c r="J245" s="758"/>
    </row>
    <row r="246" spans="1:10" s="361" customFormat="1">
      <c r="A246" s="774"/>
      <c r="B246" s="1423"/>
      <c r="C246" s="1424"/>
      <c r="D246" s="1424" t="s">
        <v>382</v>
      </c>
      <c r="E246" s="840" t="str">
        <f>'Rekap Panjang Per Prog Per Prov'!AB10</f>
        <v xml:space="preserve">Pelatihan Kapasitas Kelembagaan UED SP/BUMDesa </v>
      </c>
      <c r="F246" s="797">
        <f>'Rekap Panjang Per Prog Per Prov'!AB31</f>
        <v>508200000</v>
      </c>
      <c r="G246" s="774"/>
      <c r="H246" s="781"/>
      <c r="I246" s="753"/>
      <c r="J246" s="781"/>
    </row>
    <row r="247" spans="1:10" s="361" customFormat="1" ht="31.5" customHeight="1">
      <c r="A247" s="774"/>
      <c r="B247" s="1423"/>
      <c r="C247" s="1424"/>
      <c r="D247" s="1424" t="s">
        <v>386</v>
      </c>
      <c r="E247" s="840" t="str">
        <f>'Rekap Panjang Per Prog Per Prov'!AC10</f>
        <v xml:space="preserve">Penguatan Kelembagaan Tim Koordinasi Penanggulangan Kemiskinan Daerah (TKPKD) </v>
      </c>
      <c r="F247" s="797">
        <f>'Rekap Panjang Per Prog Per Prov'!AC31</f>
        <v>95715000</v>
      </c>
      <c r="G247" s="774"/>
      <c r="H247" s="781"/>
      <c r="I247" s="753"/>
      <c r="J247" s="781"/>
    </row>
    <row r="248" spans="1:10" s="361" customFormat="1" ht="15.75" customHeight="1">
      <c r="A248" s="774"/>
      <c r="B248" s="1423"/>
      <c r="C248" s="1424"/>
      <c r="D248" s="1424" t="s">
        <v>390</v>
      </c>
      <c r="E248" s="840" t="str">
        <f>'Rekap Panjang Per Prog Per Prov'!AD10</f>
        <v>Fasilitasi Penguatan Kelembagaan Pasar Desa</v>
      </c>
      <c r="F248" s="797">
        <f>'Rekap Panjang Per Prog Per Prov'!AD31</f>
        <v>150000000</v>
      </c>
      <c r="G248" s="780"/>
      <c r="H248" s="781"/>
      <c r="I248" s="753"/>
      <c r="J248" s="781"/>
    </row>
    <row r="249" spans="1:10" s="360" customFormat="1" ht="18.75" customHeight="1">
      <c r="A249" s="774"/>
      <c r="B249" s="827" t="s">
        <v>520</v>
      </c>
      <c r="C249" s="1795" t="str">
        <f>'Rekap Panjang Per Prog Per Prov'!AH7</f>
        <v xml:space="preserve">PROGRAM PENGUATAN PENYELENGGARAAN PEMERINTAHAN UMUM </v>
      </c>
      <c r="D249" s="1795"/>
      <c r="E249" s="1795"/>
      <c r="F249" s="793"/>
      <c r="G249" s="757" t="str">
        <f>'Rekap Panjang Per Prog Per Prov'!AH11</f>
        <v>DITJEN PUM</v>
      </c>
      <c r="H249" s="1251"/>
      <c r="I249" s="753"/>
      <c r="J249" s="758"/>
    </row>
    <row r="250" spans="1:10" s="361" customFormat="1" ht="30" customHeight="1">
      <c r="A250" s="774"/>
      <c r="B250" s="828"/>
      <c r="C250" s="358" t="s">
        <v>381</v>
      </c>
      <c r="D250" s="1789" t="str">
        <f>'Rekap Panjang Per Prog Per Prov'!AH8</f>
        <v>Kegiatan Penyelenggaraan Hubungan Pusat dan Daerah Serta Kerjasama Daerah</v>
      </c>
      <c r="E250" s="1789"/>
      <c r="F250" s="794"/>
      <c r="G250" s="774"/>
      <c r="H250" s="759"/>
      <c r="I250" s="753"/>
      <c r="J250" s="758"/>
    </row>
    <row r="251" spans="1:10" s="361" customFormat="1" ht="36.75" customHeight="1">
      <c r="A251" s="774"/>
      <c r="B251" s="1423"/>
      <c r="C251" s="1424"/>
      <c r="D251" s="1424" t="s">
        <v>382</v>
      </c>
      <c r="E251" s="840" t="str">
        <f>'Rekap Panjang Per Prog Per Prov'!AI10</f>
        <v>Peningkatan Peran Gubernur sebagai Wakil Pemerintah Pusat di Wilayah Provinsi</v>
      </c>
      <c r="F251" s="797">
        <f>'Rekap Panjang Per Prog Per Prov'!AI31</f>
        <v>3656397000</v>
      </c>
      <c r="G251" s="774"/>
      <c r="H251" s="759"/>
      <c r="I251" s="753" t="s">
        <v>717</v>
      </c>
      <c r="J251" s="761" t="s">
        <v>595</v>
      </c>
    </row>
    <row r="252" spans="1:10" s="361" customFormat="1" ht="30" customHeight="1">
      <c r="A252" s="774"/>
      <c r="B252" s="828"/>
      <c r="C252" s="358" t="s">
        <v>387</v>
      </c>
      <c r="D252" s="1789" t="str">
        <f>'Rekap Panjang Per Prog Per Prov'!AJ8</f>
        <v>Kegiatan Pengembangan dan Penataan Wilayah Administrasi dan Perbatasan</v>
      </c>
      <c r="E252" s="1789"/>
      <c r="F252" s="794"/>
      <c r="G252" s="774"/>
      <c r="H252" s="759"/>
      <c r="I252" s="753"/>
      <c r="J252" s="758"/>
    </row>
    <row r="253" spans="1:10" s="361" customFormat="1" ht="37.5" customHeight="1">
      <c r="A253" s="774"/>
      <c r="B253" s="1423"/>
      <c r="C253" s="1424"/>
      <c r="D253" s="1424" t="s">
        <v>382</v>
      </c>
      <c r="E253" s="840" t="str">
        <f>'Rekap Panjang Per Prog Per Prov'!AJ10</f>
        <v>Koordinasi dan Fasilitasi Penegasan Batas Daerah secara Pasti di Lapangan antar Daerah Provinsi, Kab/Kota</v>
      </c>
      <c r="F253" s="797">
        <f>'Rekap Panjang Per Prog Per Prov'!AJ31</f>
        <v>250000000</v>
      </c>
      <c r="G253" s="774"/>
      <c r="H253" s="759"/>
      <c r="I253" s="753" t="s">
        <v>718</v>
      </c>
      <c r="J253" s="753" t="s">
        <v>605</v>
      </c>
    </row>
    <row r="254" spans="1:10" s="361" customFormat="1" ht="20.25" customHeight="1">
      <c r="A254" s="774"/>
      <c r="B254" s="1430"/>
      <c r="C254" s="1431"/>
      <c r="D254" s="1431" t="s">
        <v>386</v>
      </c>
      <c r="E254" s="1440" t="str">
        <f>'Rekap Panjang Per Prog Per Prov'!AL10</f>
        <v>Pembakuan dan Pembinaan Nama Rupabumi Unsur Alami</v>
      </c>
      <c r="F254" s="796">
        <f>'Rekap Panjang Per Prog Per Prov'!AL31</f>
        <v>400000000</v>
      </c>
      <c r="G254" s="774"/>
      <c r="H254" s="759"/>
      <c r="I254" s="753" t="s">
        <v>717</v>
      </c>
      <c r="J254" s="1400" t="s">
        <v>612</v>
      </c>
    </row>
    <row r="255" spans="1:10" s="361" customFormat="1" ht="51.75" customHeight="1">
      <c r="A255" s="774"/>
      <c r="B255" s="828"/>
      <c r="C255" s="358"/>
      <c r="D255" s="358" t="s">
        <v>390</v>
      </c>
      <c r="E255" s="840" t="str">
        <f>'Rekap Panjang Per Prog Per Prov'!AM10</f>
        <v>Fasilitasi Penegasan Status Hukum Batas antar Negara, Peningkatan Kapasitas Aparat, dan Peningkatan Kegiatan Sosekbud dengan Negara Tetangga</v>
      </c>
      <c r="F255" s="794">
        <f>'Rekap Panjang Per Prog Per Prov'!AM31</f>
        <v>400000000</v>
      </c>
      <c r="G255" s="774"/>
      <c r="H255" s="759"/>
      <c r="I255" s="753" t="s">
        <v>718</v>
      </c>
      <c r="J255" s="1397" t="s">
        <v>609</v>
      </c>
    </row>
    <row r="256" spans="1:10" s="361" customFormat="1" ht="31.5" customHeight="1">
      <c r="A256" s="774"/>
      <c r="B256" s="828"/>
      <c r="C256" s="358" t="s">
        <v>388</v>
      </c>
      <c r="D256" s="1789" t="str">
        <f>'Rekap Panjang Per Prog Per Prov'!AN8</f>
        <v>Kegiatan Pembinaan Ketenteraman, Ketertiban dan Perlindungan Masyarakat</v>
      </c>
      <c r="E256" s="1789"/>
      <c r="F256" s="794"/>
      <c r="G256" s="774"/>
      <c r="H256" s="759"/>
      <c r="I256" s="753"/>
      <c r="J256" s="758"/>
    </row>
    <row r="257" spans="1:11" s="361" customFormat="1" ht="24.75" customHeight="1">
      <c r="A257" s="774"/>
      <c r="B257" s="1423"/>
      <c r="C257" s="1424"/>
      <c r="D257" s="1424" t="s">
        <v>382</v>
      </c>
      <c r="E257" s="840" t="str">
        <f>'Rekap Panjang Per Prog Per Prov'!AN10</f>
        <v>Fasilitasi Pencitraan Satpol PP di Daerah</v>
      </c>
      <c r="F257" s="797">
        <f>'Rekap Panjang Per Prog Per Prov'!AN31</f>
        <v>350000000</v>
      </c>
      <c r="G257" s="774"/>
      <c r="H257" s="759"/>
      <c r="I257" s="753" t="s">
        <v>719</v>
      </c>
      <c r="J257" s="761" t="s">
        <v>597</v>
      </c>
    </row>
    <row r="258" spans="1:11" s="361" customFormat="1">
      <c r="A258" s="774"/>
      <c r="B258" s="828"/>
      <c r="C258" s="358" t="s">
        <v>389</v>
      </c>
      <c r="D258" s="1789" t="str">
        <f>'Rekap Panjang Per Prog Per Prov'!AR8</f>
        <v>Kegiatan Fasilitasi Pencegahan dan Penanggulangan Bencana</v>
      </c>
      <c r="E258" s="1789"/>
      <c r="F258" s="794"/>
      <c r="G258" s="774"/>
      <c r="H258" s="759"/>
      <c r="I258" s="753"/>
      <c r="J258" s="758"/>
    </row>
    <row r="259" spans="1:11" s="361" customFormat="1" ht="68.25" customHeight="1">
      <c r="A259" s="774"/>
      <c r="B259" s="1423"/>
      <c r="C259" s="1424"/>
      <c r="D259" s="1424" t="s">
        <v>382</v>
      </c>
      <c r="E259" s="840" t="str">
        <f>'Rekap Panjang Per Prog Per Prov'!AS10</f>
        <v>Fasilitasi dan Sosialisasi Pelaksanaan Perpres Nomor 30 Tahun 2011, Pembentukan Kelembagaan Komisi Provinsi Pengendalian Zoonosis dan Komisi Kabupaten/Kota Pengendalian Zoonosis, dan Percepatan Pengendalian Zoonosis</v>
      </c>
      <c r="F259" s="797">
        <f>'Rekap Panjang Per Prog Per Prov'!AS31</f>
        <v>300000000</v>
      </c>
      <c r="G259" s="780"/>
      <c r="H259" s="781"/>
      <c r="I259" s="753" t="s">
        <v>720</v>
      </c>
      <c r="J259" s="761" t="s">
        <v>611</v>
      </c>
    </row>
    <row r="260" spans="1:11" s="361" customFormat="1" ht="12" customHeight="1" thickBot="1">
      <c r="A260" s="774"/>
      <c r="B260" s="1433"/>
      <c r="C260" s="1443"/>
      <c r="D260" s="1439"/>
      <c r="E260" s="1440"/>
      <c r="F260" s="802"/>
      <c r="G260" s="757"/>
      <c r="H260" s="1251"/>
      <c r="I260" s="1396"/>
      <c r="J260" s="768"/>
    </row>
    <row r="261" spans="1:11" s="356" customFormat="1" ht="20.100000000000001" customHeight="1">
      <c r="A261" s="1307">
        <v>6</v>
      </c>
      <c r="B261" s="1797" t="s">
        <v>405</v>
      </c>
      <c r="C261" s="1797"/>
      <c r="D261" s="1797"/>
      <c r="E261" s="1797"/>
      <c r="F261" s="1283">
        <f>SUM(F262:F310)</f>
        <v>26474784000</v>
      </c>
      <c r="G261" s="1273"/>
      <c r="H261" s="1827" t="s">
        <v>840</v>
      </c>
      <c r="I261" s="1100" t="s">
        <v>891</v>
      </c>
      <c r="J261" s="781"/>
      <c r="K261" s="1175">
        <f>'Rekap Panjang Per Prog Per Prov'!AV36</f>
        <v>26474784000</v>
      </c>
    </row>
    <row r="262" spans="1:11" s="361" customFormat="1">
      <c r="A262" s="774"/>
      <c r="B262" s="827" t="s">
        <v>380</v>
      </c>
      <c r="C262" s="1795" t="str">
        <f>'Rekap Panjang Per Prog Per Prov'!C7</f>
        <v xml:space="preserve">PROGRAM PENATAAN ADMINISTRASI KEPENDUDUKAN </v>
      </c>
      <c r="D262" s="1795"/>
      <c r="E262" s="1795"/>
      <c r="F262" s="776"/>
      <c r="G262" s="757" t="str">
        <f>'Rekap Panjang Per Prog Per Prov'!C11</f>
        <v>DITJEN DUKCAPIL</v>
      </c>
      <c r="H262" s="1828"/>
      <c r="I262" s="753"/>
      <c r="J262" s="758"/>
    </row>
    <row r="263" spans="1:11" s="361" customFormat="1" ht="33" customHeight="1">
      <c r="A263" s="774"/>
      <c r="B263" s="827"/>
      <c r="C263" s="358" t="s">
        <v>381</v>
      </c>
      <c r="D263" s="1789" t="str">
        <f>'Rekap Panjang Per Prog Per Prov'!C8</f>
        <v>Kegiatan Dukungan Manajemen dan Dukungan Teknis Lainnya Ditjen Kependudukan dan Pencatatan Sipil</v>
      </c>
      <c r="E263" s="1789"/>
      <c r="F263" s="776"/>
      <c r="G263" s="774"/>
      <c r="H263" s="1828"/>
      <c r="I263" s="753"/>
      <c r="J263" s="758"/>
    </row>
    <row r="264" spans="1:11" s="361" customFormat="1" ht="37.5" customHeight="1">
      <c r="A264" s="774"/>
      <c r="B264" s="827"/>
      <c r="C264" s="1435"/>
      <c r="D264" s="358" t="s">
        <v>382</v>
      </c>
      <c r="E264" s="840" t="str">
        <f>'Rekap Panjang Per Prog Per Prov'!C10</f>
        <v xml:space="preserve">Fasilitasi Koordinasi Penyelenggaraan Kependudukan dan Pencatatan Sipil </v>
      </c>
      <c r="F264" s="776">
        <f>'Rekap Panjang Per Prog Per Prov'!C36</f>
        <v>200529000</v>
      </c>
      <c r="G264" s="780"/>
      <c r="H264" s="1829"/>
      <c r="I264" s="753" t="s">
        <v>706</v>
      </c>
      <c r="J264" s="753" t="s">
        <v>600</v>
      </c>
    </row>
    <row r="265" spans="1:11" s="361" customFormat="1" ht="35.25" customHeight="1">
      <c r="A265" s="1436"/>
      <c r="B265" s="827" t="s">
        <v>383</v>
      </c>
      <c r="C265" s="1795" t="str">
        <f>'Rekap Panjang Per Prog Per Prov'!D7</f>
        <v xml:space="preserve">PROGRAM PENGAWASAN DAN PENINGKATAN AKUNTABILITAS APARATUR KEMENTERIAN DALAM NEGERI </v>
      </c>
      <c r="D265" s="1795"/>
      <c r="E265" s="1795"/>
      <c r="F265" s="776"/>
      <c r="G265" s="757" t="str">
        <f>'Rekap Panjang Per Prog Per Prov'!D11</f>
        <v>ITJEN</v>
      </c>
      <c r="H265" s="1251"/>
      <c r="I265" s="753"/>
      <c r="J265" s="758"/>
    </row>
    <row r="266" spans="1:11" s="361" customFormat="1" ht="33.75" customHeight="1">
      <c r="A266" s="1436"/>
      <c r="B266" s="827"/>
      <c r="C266" s="358" t="s">
        <v>381</v>
      </c>
      <c r="D266" s="1789" t="str">
        <f>'Rekap Panjang Per Prog Per Prov'!D8</f>
        <v xml:space="preserve">Kegiatan Dukungan Manajemen dan Dukungan Teknis Lainnya  Inspektorat Jenderal </v>
      </c>
      <c r="E266" s="1789"/>
      <c r="F266" s="776"/>
      <c r="G266" s="774"/>
      <c r="H266" s="759"/>
      <c r="I266" s="753"/>
      <c r="J266" s="758"/>
    </row>
    <row r="267" spans="1:11" s="361" customFormat="1" ht="34.5" customHeight="1">
      <c r="A267" s="1436"/>
      <c r="B267" s="827"/>
      <c r="C267" s="1435"/>
      <c r="D267" s="358" t="s">
        <v>382</v>
      </c>
      <c r="E267" s="840" t="str">
        <f>'Rekap Panjang Per Prog Per Prov'!D10</f>
        <v xml:space="preserve">Koordinasi Pembinaan dan Pengawasan Penyelenggaraan Pemerintahan Daerah </v>
      </c>
      <c r="F267" s="776">
        <f>'Rekap Panjang Per Prog Per Prov'!D36</f>
        <v>270000000</v>
      </c>
      <c r="G267" s="780"/>
      <c r="H267" s="781"/>
      <c r="I267" s="753" t="s">
        <v>755</v>
      </c>
      <c r="J267" s="753" t="s">
        <v>603</v>
      </c>
    </row>
    <row r="268" spans="1:11" s="361" customFormat="1" ht="16.5">
      <c r="A268" s="1436"/>
      <c r="B268" s="827" t="s">
        <v>384</v>
      </c>
      <c r="C268" s="1802" t="str">
        <f>'Rekap Panjang Per Prog Per Prov'!E7</f>
        <v xml:space="preserve">PROGRAM PEMBINAAN KESATUAN BANGSA DAN POLITIK </v>
      </c>
      <c r="D268" s="1802"/>
      <c r="E268" s="1802"/>
      <c r="F268" s="776"/>
      <c r="G268" s="1822" t="str">
        <f>'Rekap Panjang Per Prog Per Prov'!E11</f>
        <v>DITJEN KESBANGPOL</v>
      </c>
      <c r="H268" s="1396"/>
      <c r="I268" s="753"/>
      <c r="J268" s="758"/>
    </row>
    <row r="269" spans="1:11" s="356" customFormat="1">
      <c r="A269" s="759"/>
      <c r="B269" s="827"/>
      <c r="C269" s="358" t="s">
        <v>381</v>
      </c>
      <c r="D269" s="1789" t="str">
        <f>'Rekap Panjang Per Prog Per Prov'!E8</f>
        <v>Kegiatan Fasilitasi Kewaspadaan Nasional</v>
      </c>
      <c r="E269" s="1789"/>
      <c r="F269" s="776"/>
      <c r="G269" s="1823"/>
      <c r="H269" s="1399"/>
      <c r="I269" s="753"/>
      <c r="J269" s="758"/>
    </row>
    <row r="270" spans="1:11" s="1420" customFormat="1" ht="36.75" customHeight="1">
      <c r="A270" s="1436"/>
      <c r="B270" s="827"/>
      <c r="C270" s="358"/>
      <c r="D270" s="358" t="s">
        <v>382</v>
      </c>
      <c r="E270" s="840" t="str">
        <f>'Rekap Panjang Per Prog Per Prov'!E10</f>
        <v xml:space="preserve">Penguatan dan Pemberdayaan Forum Kewaspadaan Dini Masyarakat (FKDM) </v>
      </c>
      <c r="F270" s="776">
        <f>'Rekap Panjang Per Prog Per Prov'!E36</f>
        <v>972364000</v>
      </c>
      <c r="G270" s="780"/>
      <c r="H270" s="781"/>
      <c r="I270" s="753" t="s">
        <v>714</v>
      </c>
      <c r="J270" s="753" t="s">
        <v>601</v>
      </c>
    </row>
    <row r="271" spans="1:11" s="361" customFormat="1" ht="34.5" customHeight="1">
      <c r="A271" s="1436"/>
      <c r="B271" s="827" t="s">
        <v>385</v>
      </c>
      <c r="C271" s="1795" t="str">
        <f>'Rekap Panjang Per Prog Per Prov'!F7</f>
        <v xml:space="preserve">PROGRAM PENDIDIKAN DAN PELATIHAN APARATUR KEMENTERIAN DALAM NEGERI </v>
      </c>
      <c r="D271" s="1814"/>
      <c r="E271" s="1814"/>
      <c r="F271" s="776"/>
      <c r="G271" s="757" t="str">
        <f>'Rekap Panjang Per Prog Per Prov'!F11</f>
        <v>BADAN DIKLAT</v>
      </c>
      <c r="H271" s="1251"/>
      <c r="I271" s="753"/>
      <c r="J271" s="758"/>
    </row>
    <row r="272" spans="1:11" s="356" customFormat="1" ht="33" customHeight="1">
      <c r="A272" s="759"/>
      <c r="B272" s="827"/>
      <c r="C272" s="358" t="s">
        <v>381</v>
      </c>
      <c r="D272" s="1789" t="str">
        <f>'Rekap Panjang Per Prog Per Prov'!F8</f>
        <v xml:space="preserve">Kegiatan Dukungan Manajemen Dan Pelayanan Teknis Lainnya Badan Pendidikan Dan Pelatihan </v>
      </c>
      <c r="E272" s="1789"/>
      <c r="F272" s="776"/>
      <c r="G272" s="774"/>
      <c r="H272" s="759"/>
      <c r="I272" s="753"/>
      <c r="J272" s="758"/>
    </row>
    <row r="273" spans="1:10" s="1420" customFormat="1" ht="21.75" customHeight="1">
      <c r="A273" s="1436"/>
      <c r="B273" s="827"/>
      <c r="C273" s="358"/>
      <c r="D273" s="358" t="s">
        <v>382</v>
      </c>
      <c r="E273" s="840" t="str">
        <f>'Rekap Panjang Per Prog Per Prov'!F10</f>
        <v>Koordinasi Pembinaan Program Kediklatan</v>
      </c>
      <c r="F273" s="776">
        <f>'Rekap Panjang Per Prog Per Prov'!F36</f>
        <v>200000000</v>
      </c>
      <c r="G273" s="780"/>
      <c r="H273" s="781"/>
      <c r="I273" s="753" t="s">
        <v>696</v>
      </c>
      <c r="J273" s="753" t="s">
        <v>604</v>
      </c>
    </row>
    <row r="274" spans="1:10" s="1420" customFormat="1" ht="16.5" customHeight="1">
      <c r="A274" s="1436"/>
      <c r="B274" s="827" t="s">
        <v>393</v>
      </c>
      <c r="C274" s="1795" t="str">
        <f>'Rekap Panjang Per Prog Per Prov'!G7</f>
        <v xml:space="preserve">PROGRAM PENGELOLAAN DESENTRALISASI DAN OTONOMI DAERAH </v>
      </c>
      <c r="D274" s="1795"/>
      <c r="E274" s="1795"/>
      <c r="F274" s="776"/>
      <c r="G274" s="1444" t="str">
        <f>'Rekap Panjang Per Prog Per Prov'!G11</f>
        <v>DITJEN OTDA</v>
      </c>
      <c r="H274" s="1445"/>
      <c r="I274" s="753"/>
      <c r="J274" s="784"/>
    </row>
    <row r="275" spans="1:10" s="1420" customFormat="1" ht="16.5">
      <c r="A275" s="1436"/>
      <c r="B275" s="827"/>
      <c r="C275" s="358" t="s">
        <v>381</v>
      </c>
      <c r="D275" s="1789" t="str">
        <f>'Rekap Panjang Per Prog Per Prov'!G8</f>
        <v>Kegiatan Penataan Urusan Pemerintahan Daerah Lingkup I</v>
      </c>
      <c r="E275" s="1789"/>
      <c r="F275" s="776"/>
      <c r="G275" s="774"/>
      <c r="H275" s="759"/>
      <c r="I275" s="753"/>
      <c r="J275" s="758"/>
    </row>
    <row r="276" spans="1:10" s="1420" customFormat="1" ht="33.75" customHeight="1">
      <c r="A276" s="1436"/>
      <c r="B276" s="827"/>
      <c r="C276" s="358"/>
      <c r="D276" s="358" t="s">
        <v>382</v>
      </c>
      <c r="E276" s="840" t="str">
        <f>'Rekap Panjang Per Prog Per Prov'!G10</f>
        <v xml:space="preserve">Fasilitasi Percepatan Penerapan Standar Pelayanan Minimal (SPM) di Daerah </v>
      </c>
      <c r="F276" s="776">
        <f>'Rekap Panjang Per Prog Per Prov'!G36</f>
        <v>558500000</v>
      </c>
      <c r="G276" s="780"/>
      <c r="H276" s="781"/>
      <c r="I276" s="753" t="s">
        <v>706</v>
      </c>
      <c r="J276" s="761" t="s">
        <v>662</v>
      </c>
    </row>
    <row r="277" spans="1:10" s="1420" customFormat="1" ht="16.5" customHeight="1">
      <c r="A277" s="1436"/>
      <c r="B277" s="827" t="s">
        <v>396</v>
      </c>
      <c r="C277" s="1795" t="str">
        <f>'Rekap Panjang Per Prog Per Prov'!J7</f>
        <v xml:space="preserve">PROGRAM BINA PEMBANGUNAN DAERAH </v>
      </c>
      <c r="D277" s="1795"/>
      <c r="E277" s="1795"/>
      <c r="F277" s="776"/>
      <c r="G277" s="1824" t="str">
        <f>'Rekap Panjang Per Prog Per Prov'!J11</f>
        <v>DITJEN BINA BANGDA</v>
      </c>
      <c r="H277" s="1250"/>
      <c r="I277" s="753"/>
      <c r="J277" s="784"/>
    </row>
    <row r="278" spans="1:10" s="1420" customFormat="1" ht="32.25" customHeight="1">
      <c r="A278" s="1436"/>
      <c r="B278" s="827"/>
      <c r="C278" s="358" t="s">
        <v>381</v>
      </c>
      <c r="D278" s="1789" t="str">
        <f>'Rekap Panjang Per Prog Per Prov'!J8</f>
        <v>Kegiatan Dukungan Manajemen dan Pelaksanaan Tugas Teknis Lainnya Ditjen Bina Bangda</v>
      </c>
      <c r="E278" s="1789"/>
      <c r="F278" s="776"/>
      <c r="G278" s="1825"/>
      <c r="H278" s="1421"/>
      <c r="I278" s="753"/>
      <c r="J278" s="758"/>
    </row>
    <row r="279" spans="1:10" s="1420" customFormat="1" ht="32.25" customHeight="1">
      <c r="A279" s="1436"/>
      <c r="B279" s="827"/>
      <c r="C279" s="358"/>
      <c r="D279" s="358" t="s">
        <v>382</v>
      </c>
      <c r="E279" s="840" t="str">
        <f>'Rekap Panjang Per Prog Per Prov'!J10</f>
        <v>Penyusunan, Pengkajian dan Pengembangan Data dan Informasi SIPD di Daerah</v>
      </c>
      <c r="F279" s="776">
        <f>'Rekap Panjang Per Prog Per Prov'!J36</f>
        <v>495000000</v>
      </c>
      <c r="G279" s="774"/>
      <c r="H279" s="759"/>
      <c r="I279" s="753" t="s">
        <v>698</v>
      </c>
      <c r="J279" s="1793" t="s">
        <v>594</v>
      </c>
    </row>
    <row r="280" spans="1:10" s="1420" customFormat="1" ht="30.75" customHeight="1">
      <c r="A280" s="1436"/>
      <c r="B280" s="827"/>
      <c r="C280" s="1437"/>
      <c r="D280" s="358" t="s">
        <v>386</v>
      </c>
      <c r="E280" s="840" t="str">
        <f>'Rekap Panjang Per Prog Per Prov'!K10</f>
        <v xml:space="preserve">Penguatan Peran Provinsi dalam Pengendalian, Pelaporan dan Evaluasi Pemanfaatan Program Dana Alokasi Khusus (DAK) </v>
      </c>
      <c r="F280" s="776">
        <f>'Rekap Panjang Per Prog Per Prov'!K36</f>
        <v>500000000</v>
      </c>
      <c r="G280" s="774"/>
      <c r="H280" s="759"/>
      <c r="I280" s="753" t="s">
        <v>698</v>
      </c>
      <c r="J280" s="1794"/>
    </row>
    <row r="281" spans="1:10" s="1420" customFormat="1" ht="16.5">
      <c r="A281" s="1436"/>
      <c r="B281" s="827"/>
      <c r="C281" s="358" t="s">
        <v>387</v>
      </c>
      <c r="D281" s="1789" t="str">
        <f>'Rekap Panjang Per Prog Per Prov'!O8</f>
        <v>Kegiatan Fasilitasi Peningkatan Pertumbuhan Ekonomi Daerah</v>
      </c>
      <c r="E281" s="1789"/>
      <c r="F281" s="776"/>
      <c r="G281" s="774"/>
      <c r="H281" s="759"/>
      <c r="I281" s="753"/>
      <c r="J281" s="758"/>
    </row>
    <row r="282" spans="1:10" s="1420" customFormat="1" ht="17.25" customHeight="1">
      <c r="A282" s="1436"/>
      <c r="B282" s="827"/>
      <c r="C282" s="1437"/>
      <c r="D282" s="358" t="s">
        <v>382</v>
      </c>
      <c r="E282" s="840" t="str">
        <f>'Rekap Panjang Per Prog Per Prov'!O10</f>
        <v xml:space="preserve">Dukungan Operasional  Penyelenggaraan PTSP  </v>
      </c>
      <c r="F282" s="776">
        <f>'Rekap Panjang Per Prog Per Prov'!O36</f>
        <v>400000000</v>
      </c>
      <c r="G282" s="774"/>
      <c r="H282" s="759"/>
      <c r="I282" s="753" t="s">
        <v>765</v>
      </c>
      <c r="J282" s="753" t="s">
        <v>602</v>
      </c>
    </row>
    <row r="283" spans="1:10" s="1420" customFormat="1" ht="16.5">
      <c r="A283" s="1436"/>
      <c r="B283" s="827"/>
      <c r="C283" s="358" t="s">
        <v>388</v>
      </c>
      <c r="D283" s="1789" t="str">
        <f>'Rekap Panjang Per Prog Per Prov'!Q8</f>
        <v>Kegiatan Fasilitasi Pengembangan Wilayah Terpadu</v>
      </c>
      <c r="E283" s="1789"/>
      <c r="F283" s="776"/>
      <c r="G283" s="774"/>
      <c r="H283" s="759"/>
      <c r="I283" s="753"/>
      <c r="J283" s="758"/>
    </row>
    <row r="284" spans="1:10" s="1420" customFormat="1" ht="35.25" customHeight="1">
      <c r="A284" s="1436"/>
      <c r="B284" s="1446"/>
      <c r="C284" s="1437"/>
      <c r="D284" s="358" t="s">
        <v>382</v>
      </c>
      <c r="E284" s="840" t="str">
        <f>'Rekap Panjang Per Prog Per Prov'!Q10</f>
        <v>Penguatan Kelembagaan dalam Pengelolaan dan Pengembangan Wilayah Pesisir, Laut dan Pulau-pulau kecil</v>
      </c>
      <c r="F284" s="776">
        <f>'Rekap Panjang Per Prog Per Prov'!Q36</f>
        <v>300000000</v>
      </c>
      <c r="G284" s="780"/>
      <c r="H284" s="781"/>
      <c r="I284" s="753" t="s">
        <v>698</v>
      </c>
      <c r="J284" s="753" t="s">
        <v>594</v>
      </c>
    </row>
    <row r="285" spans="1:10" s="360" customFormat="1" ht="15.75" customHeight="1">
      <c r="A285" s="774"/>
      <c r="B285" s="1419" t="s">
        <v>519</v>
      </c>
      <c r="C285" s="1798" t="str">
        <f>'Rekap Panjang Per Prog Per Prov'!U7</f>
        <v xml:space="preserve">PROGRAM PEMBERDAYAAN MASYARAKAT DAN PEMERINTAHAN DESA </v>
      </c>
      <c r="D285" s="1798"/>
      <c r="E285" s="1798"/>
      <c r="F285" s="795"/>
      <c r="G285" s="757" t="str">
        <f>'Rekap Panjang Per Prog Per Prov'!U11</f>
        <v>DITJEN PMD</v>
      </c>
      <c r="H285" s="781"/>
      <c r="I285" s="753"/>
      <c r="J285" s="781"/>
    </row>
    <row r="286" spans="1:10" s="361" customFormat="1" ht="20.25" customHeight="1">
      <c r="A286" s="774"/>
      <c r="B286" s="828"/>
      <c r="C286" s="358" t="s">
        <v>381</v>
      </c>
      <c r="D286" s="1789" t="str">
        <f>'Rekap Panjang Per Prog Per Prov'!U8</f>
        <v>Kegiatan Dukungan Manajemen dan Dukungan Teknis Lainnya Ditjen PMD</v>
      </c>
      <c r="E286" s="1789"/>
      <c r="F286" s="794"/>
      <c r="G286" s="774"/>
      <c r="H286" s="758"/>
      <c r="I286" s="753"/>
      <c r="J286" s="758"/>
    </row>
    <row r="287" spans="1:10" s="361" customFormat="1" ht="31.5" customHeight="1">
      <c r="A287" s="774"/>
      <c r="B287" s="1423"/>
      <c r="C287" s="1424"/>
      <c r="D287" s="1424" t="s">
        <v>382</v>
      </c>
      <c r="E287" s="840" t="str">
        <f>'Rekap Panjang Per Prog Per Prov'!U10</f>
        <v>Penguatan Program dan Kelembagaan Pemberdayaan Masyarakat dan Pemerintahan Desa</v>
      </c>
      <c r="F287" s="797">
        <f>'Rekap Panjang Per Prog Per Prov'!U36</f>
        <v>154690000</v>
      </c>
      <c r="G287" s="774"/>
      <c r="H287" s="781"/>
      <c r="I287" s="753"/>
      <c r="J287" s="781"/>
    </row>
    <row r="288" spans="1:10" s="361" customFormat="1" ht="30" customHeight="1">
      <c r="A288" s="774"/>
      <c r="B288" s="828"/>
      <c r="C288" s="358" t="s">
        <v>387</v>
      </c>
      <c r="D288" s="1789" t="str">
        <f>'Rekap Panjang Per Prog Per Prov'!V8</f>
        <v>Kegiatan Peningkatan Kapasitas Penyelenggaraan Pemerintahan Desa dan Kelurahan</v>
      </c>
      <c r="E288" s="1789"/>
      <c r="F288" s="794"/>
      <c r="G288" s="774"/>
      <c r="H288" s="758"/>
      <c r="I288" s="753"/>
      <c r="J288" s="758"/>
    </row>
    <row r="289" spans="1:10" s="361" customFormat="1" ht="15.75" customHeight="1">
      <c r="A289" s="1425"/>
      <c r="B289" s="1469"/>
      <c r="C289" s="875"/>
      <c r="D289" s="875" t="s">
        <v>382</v>
      </c>
      <c r="E289" s="1467" t="str">
        <f>'Rekap Panjang Per Prog Per Prov'!V10</f>
        <v>Pelatihan Manajemen Pemerintahan Desa bagi Kepala Desa</v>
      </c>
      <c r="F289" s="888">
        <f>'Rekap Panjang Per Prog Per Prov'!V36</f>
        <v>175905000</v>
      </c>
      <c r="G289" s="1425"/>
      <c r="H289" s="781"/>
      <c r="I289" s="753"/>
      <c r="J289" s="781"/>
    </row>
    <row r="290" spans="1:10" s="361" customFormat="1" ht="15.75" customHeight="1">
      <c r="A290" s="774"/>
      <c r="B290" s="1423"/>
      <c r="C290" s="1424" t="s">
        <v>388</v>
      </c>
      <c r="D290" s="1796" t="str">
        <f>'Rekap Panjang Per Prog Per Prov'!W8</f>
        <v>Kegiatan Peningkatan Kapasitas Kelembagaan dan Pelatihan Masyarakat</v>
      </c>
      <c r="E290" s="1796"/>
      <c r="F290" s="797"/>
      <c r="G290" s="774"/>
      <c r="H290" s="758"/>
      <c r="I290" s="753"/>
      <c r="J290" s="758"/>
    </row>
    <row r="291" spans="1:10" s="361" customFormat="1" ht="15.75" customHeight="1">
      <c r="A291" s="774"/>
      <c r="B291" s="1423"/>
      <c r="C291" s="1424"/>
      <c r="D291" s="1424" t="s">
        <v>382</v>
      </c>
      <c r="E291" s="840" t="str">
        <f>'Rekap Panjang Per Prog Per Prov'!W10</f>
        <v>Fasilitasi Penyusunan Profil Desa dan Kelurahan</v>
      </c>
      <c r="F291" s="797">
        <f>'Rekap Panjang Per Prog Per Prov'!W36</f>
        <v>683203000</v>
      </c>
      <c r="G291" s="774"/>
      <c r="H291" s="781"/>
      <c r="I291" s="753"/>
      <c r="J291" s="781"/>
    </row>
    <row r="292" spans="1:10" s="361" customFormat="1" ht="15.75" customHeight="1">
      <c r="A292" s="774"/>
      <c r="B292" s="828"/>
      <c r="C292" s="358" t="s">
        <v>389</v>
      </c>
      <c r="D292" s="1789" t="str">
        <f>'Rekap Panjang Per Prog Per Prov'!X8</f>
        <v>Kegiatan Peningkatan Kemandirian Masyarakat Perdesaan</v>
      </c>
      <c r="E292" s="1789"/>
      <c r="F292" s="794"/>
      <c r="G292" s="774"/>
      <c r="H292" s="758"/>
      <c r="I292" s="753"/>
      <c r="J292" s="758"/>
    </row>
    <row r="293" spans="1:10" s="361" customFormat="1" ht="15.75" customHeight="1">
      <c r="A293" s="774"/>
      <c r="B293" s="1423"/>
      <c r="C293" s="1424"/>
      <c r="D293" s="1424" t="s">
        <v>382</v>
      </c>
      <c r="E293" s="840" t="str">
        <f>'Rekap Panjang Per Prog Per Prov'!X10</f>
        <v>PNPM-Mandiri Perdesaan</v>
      </c>
      <c r="F293" s="797">
        <f>'Rekap Panjang Per Prog Per Prov'!X36</f>
        <v>16643065000</v>
      </c>
      <c r="G293" s="774"/>
      <c r="H293" s="781"/>
      <c r="I293" s="753"/>
      <c r="J293" s="781"/>
    </row>
    <row r="294" spans="1:10" s="361" customFormat="1" ht="15.75" customHeight="1">
      <c r="A294" s="774"/>
      <c r="B294" s="828"/>
      <c r="C294" s="358" t="s">
        <v>391</v>
      </c>
      <c r="D294" s="1789" t="str">
        <f>'Rekap Panjang Per Prog Per Prov'!Y8</f>
        <v>Kegiatan Fasilitasi Pemberdayaan Adat dan Sosial Budaya Masyarakat</v>
      </c>
      <c r="E294" s="1789"/>
      <c r="F294" s="794"/>
      <c r="G294" s="774"/>
      <c r="H294" s="758"/>
      <c r="I294" s="753"/>
      <c r="J294" s="758"/>
    </row>
    <row r="295" spans="1:10" s="361" customFormat="1" ht="31.5" customHeight="1">
      <c r="A295" s="774"/>
      <c r="B295" s="1423"/>
      <c r="C295" s="1424"/>
      <c r="D295" s="1424" t="s">
        <v>382</v>
      </c>
      <c r="E295" s="840" t="str">
        <f>'Rekap Panjang Per Prog Per Prov'!Y10</f>
        <v>Fasilitasi Penguatan Kelembagaan Komisi Penanggulangan HIV/AIDS di daerah</v>
      </c>
      <c r="F295" s="797">
        <f>'Rekap Panjang Per Prog Per Prov'!Y36</f>
        <v>83480000</v>
      </c>
      <c r="G295" s="774"/>
      <c r="H295" s="781"/>
      <c r="I295" s="753"/>
      <c r="J295" s="781"/>
    </row>
    <row r="296" spans="1:10" s="361" customFormat="1" ht="31.5" customHeight="1">
      <c r="A296" s="774"/>
      <c r="B296" s="1423"/>
      <c r="C296" s="1424"/>
      <c r="D296" s="1424" t="s">
        <v>386</v>
      </c>
      <c r="E296" s="840" t="str">
        <f>'Rekap Panjang Per Prog Per Prov'!AA10</f>
        <v xml:space="preserve">Fasilitasi Penguatan Sistem Informasi Posyandu di Daerah melalui Koordinasi dan Pelatihan Ulang </v>
      </c>
      <c r="F296" s="797">
        <f>'Rekap Panjang Per Prog Per Prov'!AA36</f>
        <v>66318000</v>
      </c>
      <c r="G296" s="774"/>
      <c r="H296" s="781"/>
      <c r="I296" s="753"/>
      <c r="J296" s="781"/>
    </row>
    <row r="297" spans="1:10" s="361" customFormat="1" ht="15.75" customHeight="1">
      <c r="A297" s="774"/>
      <c r="B297" s="828"/>
      <c r="C297" s="358" t="s">
        <v>392</v>
      </c>
      <c r="D297" s="1789" t="str">
        <f>'Rekap Panjang Per Prog Per Prov'!AB8</f>
        <v>Kegiatan Pengembangan Usaha Ekonomi Masyarakat</v>
      </c>
      <c r="E297" s="1789"/>
      <c r="F297" s="794"/>
      <c r="G297" s="774"/>
      <c r="H297" s="758"/>
      <c r="I297" s="753"/>
      <c r="J297" s="758"/>
    </row>
    <row r="298" spans="1:10" s="361" customFormat="1" ht="31.5" customHeight="1">
      <c r="A298" s="774"/>
      <c r="B298" s="1423"/>
      <c r="C298" s="1424"/>
      <c r="D298" s="1424" t="s">
        <v>382</v>
      </c>
      <c r="E298" s="840" t="str">
        <f>'Rekap Panjang Per Prog Per Prov'!AC10</f>
        <v xml:space="preserve">Penguatan Kelembagaan Tim Koordinasi Penanggulangan Kemiskinan Daerah (TKPKD) </v>
      </c>
      <c r="F298" s="797">
        <f>'Rekap Panjang Per Prog Per Prov'!AC36</f>
        <v>93040000</v>
      </c>
      <c r="G298" s="774"/>
      <c r="H298" s="781"/>
      <c r="I298" s="753"/>
      <c r="J298" s="781"/>
    </row>
    <row r="299" spans="1:10" s="361" customFormat="1" ht="15.75" customHeight="1">
      <c r="A299" s="774"/>
      <c r="B299" s="1423"/>
      <c r="C299" s="1424"/>
      <c r="D299" s="1424" t="s">
        <v>386</v>
      </c>
      <c r="E299" s="840" t="str">
        <f>'Rekap Panjang Per Prog Per Prov'!AD10</f>
        <v>Fasilitasi Penguatan Kelembagaan Pasar Desa</v>
      </c>
      <c r="F299" s="797">
        <f>'Rekap Panjang Per Prog Per Prov'!AD36</f>
        <v>150000000</v>
      </c>
      <c r="G299" s="780"/>
      <c r="H299" s="781"/>
      <c r="I299" s="753"/>
      <c r="J299" s="781"/>
    </row>
    <row r="300" spans="1:10" s="360" customFormat="1" ht="19.5" customHeight="1">
      <c r="A300" s="774"/>
      <c r="B300" s="827" t="s">
        <v>520</v>
      </c>
      <c r="C300" s="1795" t="str">
        <f>'Rekap Panjang Per Prog Per Prov'!AH7</f>
        <v xml:space="preserve">PROGRAM PENGUATAN PENYELENGGARAAN PEMERINTAHAN UMUM </v>
      </c>
      <c r="D300" s="1795"/>
      <c r="E300" s="1795"/>
      <c r="F300" s="793"/>
      <c r="G300" s="757" t="str">
        <f>'Rekap Panjang Per Prog Per Prov'!AH11</f>
        <v>DITJEN PUM</v>
      </c>
      <c r="H300" s="1251"/>
      <c r="I300" s="753"/>
      <c r="J300" s="758"/>
    </row>
    <row r="301" spans="1:10" s="361" customFormat="1" ht="30" customHeight="1">
      <c r="A301" s="774"/>
      <c r="B301" s="828"/>
      <c r="C301" s="358" t="s">
        <v>381</v>
      </c>
      <c r="D301" s="1789" t="str">
        <f>'Rekap Panjang Per Prog Per Prov'!AH8</f>
        <v>Kegiatan Penyelenggaraan Hubungan Pusat dan Daerah Serta Kerjasama Daerah</v>
      </c>
      <c r="E301" s="1789"/>
      <c r="F301" s="794"/>
      <c r="G301" s="774"/>
      <c r="H301" s="759"/>
      <c r="I301" s="753"/>
      <c r="J301" s="758"/>
    </row>
    <row r="302" spans="1:10" s="361" customFormat="1" ht="30" customHeight="1">
      <c r="A302" s="774"/>
      <c r="B302" s="1423"/>
      <c r="C302" s="1424"/>
      <c r="D302" s="1424" t="s">
        <v>382</v>
      </c>
      <c r="E302" s="840" t="str">
        <f>'Rekap Panjang Per Prog Per Prov'!AI10</f>
        <v>Peningkatan Peran Gubernur sebagai Wakil Pemerintah Pusat di Wilayah Provinsi</v>
      </c>
      <c r="F302" s="797">
        <f>'Rekap Panjang Per Prog Per Prov'!AI36</f>
        <v>3003690000</v>
      </c>
      <c r="G302" s="774"/>
      <c r="H302" s="759"/>
      <c r="I302" s="753" t="s">
        <v>706</v>
      </c>
      <c r="J302" s="1790" t="s">
        <v>595</v>
      </c>
    </row>
    <row r="303" spans="1:10" s="361" customFormat="1" ht="21.75" customHeight="1">
      <c r="A303" s="774"/>
      <c r="B303" s="1423"/>
      <c r="C303" s="1424"/>
      <c r="D303" s="1424" t="s">
        <v>386</v>
      </c>
      <c r="E303" s="840" t="str">
        <f>'Rekap Panjang Per Prog Per Prov'!AH10</f>
        <v>Pengembangan Kerjasama Daerah</v>
      </c>
      <c r="F303" s="797">
        <f>'Rekap Panjang Per Prog Per Prov'!AH36</f>
        <v>375000000</v>
      </c>
      <c r="G303" s="774"/>
      <c r="H303" s="781"/>
      <c r="I303" s="753" t="s">
        <v>706</v>
      </c>
      <c r="J303" s="1791"/>
    </row>
    <row r="304" spans="1:10" s="361" customFormat="1" ht="30" customHeight="1">
      <c r="A304" s="774"/>
      <c r="B304" s="1423"/>
      <c r="C304" s="1424" t="s">
        <v>387</v>
      </c>
      <c r="D304" s="1796" t="str">
        <f>'Rekap Panjang Per Prog Per Prov'!AJ8</f>
        <v>Kegiatan Pengembangan dan Penataan Wilayah Administrasi dan Perbatasan</v>
      </c>
      <c r="E304" s="1796"/>
      <c r="F304" s="797"/>
      <c r="G304" s="774"/>
      <c r="H304" s="759"/>
      <c r="I304" s="753"/>
      <c r="J304" s="781"/>
    </row>
    <row r="305" spans="1:11" s="361" customFormat="1" ht="34.5" customHeight="1">
      <c r="A305" s="774"/>
      <c r="B305" s="1430"/>
      <c r="C305" s="1431"/>
      <c r="D305" s="1431" t="s">
        <v>382</v>
      </c>
      <c r="E305" s="1440" t="str">
        <f>'Rekap Panjang Per Prog Per Prov'!AJ10</f>
        <v>Koordinasi dan Fasilitasi Penegasan Batas Daerah secara Pasti di Lapangan antar Daerah Provinsi, Kab/Kota</v>
      </c>
      <c r="F305" s="796">
        <f>'Rekap Panjang Per Prog Per Prov'!AJ36</f>
        <v>350000000</v>
      </c>
      <c r="G305" s="774"/>
      <c r="H305" s="759"/>
      <c r="I305" s="753" t="s">
        <v>706</v>
      </c>
      <c r="J305" s="1400" t="s">
        <v>605</v>
      </c>
    </row>
    <row r="306" spans="1:11" s="361" customFormat="1" ht="34.5" customHeight="1">
      <c r="A306" s="774"/>
      <c r="B306" s="1447"/>
      <c r="C306" s="358" t="s">
        <v>388</v>
      </c>
      <c r="D306" s="1789" t="str">
        <f>'Rekap Panjang Per Prog Per Prov'!AN8</f>
        <v>Kegiatan Pembinaan Ketenteraman, Ketertiban dan Perlindungan Masyarakat</v>
      </c>
      <c r="E306" s="1789"/>
      <c r="F306" s="794"/>
      <c r="G306" s="774"/>
      <c r="H306" s="759"/>
      <c r="I306" s="753"/>
      <c r="J306" s="781"/>
    </row>
    <row r="307" spans="1:11" s="361" customFormat="1" ht="37.5" customHeight="1">
      <c r="A307" s="774"/>
      <c r="B307" s="1423"/>
      <c r="C307" s="1424"/>
      <c r="D307" s="1424" t="s">
        <v>382</v>
      </c>
      <c r="E307" s="840" t="str">
        <f>'Rekap Panjang Per Prog Per Prov'!AO10</f>
        <v xml:space="preserve">Peningkatan Kapasitas SDM Polisi Pamong Praja  dalam Penyelenggaraan Ketertiban Umum dan Ketenteraman Masyarakat </v>
      </c>
      <c r="F307" s="797">
        <f>'Rekap Panjang Per Prog Per Prov'!AO36</f>
        <v>450000000</v>
      </c>
      <c r="G307" s="774"/>
      <c r="H307" s="781"/>
      <c r="I307" s="753" t="s">
        <v>766</v>
      </c>
      <c r="J307" s="761" t="s">
        <v>607</v>
      </c>
    </row>
    <row r="308" spans="1:11" s="361" customFormat="1" ht="21" customHeight="1">
      <c r="A308" s="774"/>
      <c r="B308" s="1447"/>
      <c r="C308" s="358" t="s">
        <v>389</v>
      </c>
      <c r="D308" s="1789" t="str">
        <f>'Rekap Panjang Per Prog Per Prov'!AR8</f>
        <v>Kegiatan Fasilitasi Pencegahan dan Penanggulangan Bencana</v>
      </c>
      <c r="E308" s="1789"/>
      <c r="F308" s="794"/>
      <c r="G308" s="774"/>
      <c r="H308" s="759"/>
      <c r="I308" s="753"/>
      <c r="J308" s="781"/>
    </row>
    <row r="309" spans="1:11" s="361" customFormat="1" ht="38.25" customHeight="1">
      <c r="A309" s="774"/>
      <c r="B309" s="1423"/>
      <c r="C309" s="1424"/>
      <c r="D309" s="1424" t="s">
        <v>382</v>
      </c>
      <c r="E309" s="840" t="str">
        <f>'Rekap Panjang Per Prog Per Prov'!AT10</f>
        <v>Peningkatan Kapasitas Aparat dalam Pengurangan Resiko Bencana di Daerah</v>
      </c>
      <c r="F309" s="797">
        <f>'Rekap Panjang Per Prog Per Prov'!AT36</f>
        <v>350000000</v>
      </c>
      <c r="G309" s="780"/>
      <c r="H309" s="781"/>
      <c r="I309" s="753" t="s">
        <v>766</v>
      </c>
      <c r="J309" s="761" t="s">
        <v>607</v>
      </c>
    </row>
    <row r="310" spans="1:11" s="361" customFormat="1" ht="10.5" customHeight="1" thickBot="1">
      <c r="A310" s="774"/>
      <c r="B310" s="1433"/>
      <c r="C310" s="1443"/>
      <c r="D310" s="1443"/>
      <c r="E310" s="1440"/>
      <c r="F310" s="802"/>
      <c r="G310" s="757"/>
      <c r="H310" s="1251"/>
      <c r="I310" s="1396"/>
      <c r="J310" s="768"/>
    </row>
    <row r="311" spans="1:11" s="356" customFormat="1" ht="20.100000000000001" customHeight="1">
      <c r="A311" s="1307">
        <v>7</v>
      </c>
      <c r="B311" s="1813" t="s">
        <v>407</v>
      </c>
      <c r="C311" s="1813"/>
      <c r="D311" s="1813"/>
      <c r="E311" s="1813"/>
      <c r="F311" s="1283">
        <f>SUM(F312:F362)</f>
        <v>34274257000</v>
      </c>
      <c r="G311" s="1273"/>
      <c r="H311" s="1827" t="s">
        <v>841</v>
      </c>
      <c r="I311" s="1100" t="s">
        <v>861</v>
      </c>
      <c r="J311" s="781"/>
      <c r="K311" s="1175">
        <f>'Rekap Panjang Per Prog Per Prov'!AV37</f>
        <v>34274257000</v>
      </c>
    </row>
    <row r="312" spans="1:11" s="361" customFormat="1">
      <c r="A312" s="774"/>
      <c r="B312" s="827" t="s">
        <v>380</v>
      </c>
      <c r="C312" s="1795" t="str">
        <f>'Rekap Panjang Per Prog Per Prov'!C7</f>
        <v xml:space="preserve">PROGRAM PENATAAN ADMINISTRASI KEPENDUDUKAN </v>
      </c>
      <c r="D312" s="1795"/>
      <c r="E312" s="1795"/>
      <c r="F312" s="776"/>
      <c r="G312" s="757" t="str">
        <f>'Rekap Panjang Per Prog Per Prov'!C11</f>
        <v>DITJEN DUKCAPIL</v>
      </c>
      <c r="H312" s="1828"/>
      <c r="I312" s="753"/>
      <c r="J312" s="758"/>
    </row>
    <row r="313" spans="1:11" s="361" customFormat="1" ht="31.5" customHeight="1">
      <c r="A313" s="774"/>
      <c r="B313" s="827"/>
      <c r="C313" s="358" t="s">
        <v>381</v>
      </c>
      <c r="D313" s="1789" t="str">
        <f>'Rekap Panjang Per Prog Per Prov'!C8</f>
        <v>Kegiatan Dukungan Manajemen dan Dukungan Teknis Lainnya Ditjen Kependudukan dan Pencatatan Sipil</v>
      </c>
      <c r="E313" s="1789"/>
      <c r="F313" s="776"/>
      <c r="G313" s="774"/>
      <c r="H313" s="1828"/>
      <c r="I313" s="753"/>
      <c r="J313" s="758"/>
    </row>
    <row r="314" spans="1:11" s="361" customFormat="1" ht="36.75" customHeight="1">
      <c r="A314" s="774"/>
      <c r="B314" s="827"/>
      <c r="C314" s="1435"/>
      <c r="D314" s="358" t="s">
        <v>382</v>
      </c>
      <c r="E314" s="840" t="str">
        <f>'Rekap Panjang Per Prog Per Prov'!C10</f>
        <v xml:space="preserve">Fasilitasi Koordinasi Penyelenggaraan Kependudukan dan Pencatatan Sipil </v>
      </c>
      <c r="F314" s="776">
        <f>'Rekap Panjang Per Prog Per Prov'!C37</f>
        <v>270552000</v>
      </c>
      <c r="G314" s="780"/>
      <c r="H314" s="1829"/>
      <c r="I314" s="753" t="s">
        <v>706</v>
      </c>
      <c r="J314" s="753" t="s">
        <v>600</v>
      </c>
    </row>
    <row r="315" spans="1:11" s="361" customFormat="1" ht="34.5" customHeight="1">
      <c r="A315" s="1436"/>
      <c r="B315" s="827" t="s">
        <v>383</v>
      </c>
      <c r="C315" s="1795" t="str">
        <f>'Rekap Panjang Per Prog Per Prov'!D7</f>
        <v xml:space="preserve">PROGRAM PENGAWASAN DAN PENINGKATAN AKUNTABILITAS APARATUR KEMENTERIAN DALAM NEGERI </v>
      </c>
      <c r="D315" s="1795"/>
      <c r="E315" s="1795"/>
      <c r="F315" s="776"/>
      <c r="G315" s="757" t="str">
        <f>'Rekap Panjang Per Prog Per Prov'!D11</f>
        <v>ITJEN</v>
      </c>
      <c r="H315" s="1251"/>
      <c r="I315" s="753"/>
      <c r="J315" s="758"/>
    </row>
    <row r="316" spans="1:11" s="361" customFormat="1" ht="31.5" customHeight="1">
      <c r="A316" s="1436"/>
      <c r="B316" s="827"/>
      <c r="C316" s="358" t="s">
        <v>381</v>
      </c>
      <c r="D316" s="1789" t="str">
        <f>'Rekap Panjang Per Prog Per Prov'!D8</f>
        <v xml:space="preserve">Kegiatan Dukungan Manajemen dan Dukungan Teknis Lainnya  Inspektorat Jenderal </v>
      </c>
      <c r="E316" s="1789"/>
      <c r="F316" s="776"/>
      <c r="G316" s="774"/>
      <c r="H316" s="759"/>
      <c r="I316" s="753"/>
      <c r="J316" s="758"/>
    </row>
    <row r="317" spans="1:11" s="361" customFormat="1" ht="38.25" customHeight="1">
      <c r="A317" s="1436"/>
      <c r="B317" s="827"/>
      <c r="C317" s="1435"/>
      <c r="D317" s="358" t="s">
        <v>382</v>
      </c>
      <c r="E317" s="840" t="str">
        <f>'Rekap Panjang Per Prog Per Prov'!D10</f>
        <v xml:space="preserve">Koordinasi Pembinaan dan Pengawasan Penyelenggaraan Pemerintahan Daerah </v>
      </c>
      <c r="F317" s="776">
        <f>'Rekap Panjang Per Prog Per Prov'!D37</f>
        <v>300000000</v>
      </c>
      <c r="G317" s="780"/>
      <c r="H317" s="781"/>
      <c r="I317" s="753" t="s">
        <v>755</v>
      </c>
      <c r="J317" s="753" t="s">
        <v>603</v>
      </c>
    </row>
    <row r="318" spans="1:11" s="361" customFormat="1" ht="16.5">
      <c r="A318" s="1436"/>
      <c r="B318" s="827" t="s">
        <v>384</v>
      </c>
      <c r="C318" s="1802" t="str">
        <f>'Rekap Panjang Per Prog Per Prov'!E7</f>
        <v xml:space="preserve">PROGRAM PEMBINAAN KESATUAN BANGSA DAN POLITIK </v>
      </c>
      <c r="D318" s="1802"/>
      <c r="E318" s="1802"/>
      <c r="F318" s="776"/>
      <c r="G318" s="1822" t="str">
        <f>'Rekap Panjang Per Prog Per Prov'!E11</f>
        <v>DITJEN KESBANGPOL</v>
      </c>
      <c r="H318" s="1396"/>
      <c r="I318" s="753"/>
      <c r="J318" s="758"/>
    </row>
    <row r="319" spans="1:11" s="356" customFormat="1">
      <c r="A319" s="759"/>
      <c r="B319" s="827"/>
      <c r="C319" s="358" t="s">
        <v>381</v>
      </c>
      <c r="D319" s="1789" t="str">
        <f>'Rekap Panjang Per Prog Per Prov'!E8</f>
        <v>Kegiatan Fasilitasi Kewaspadaan Nasional</v>
      </c>
      <c r="E319" s="1789"/>
      <c r="F319" s="776"/>
      <c r="G319" s="1823"/>
      <c r="H319" s="1399"/>
      <c r="I319" s="753"/>
      <c r="J319" s="758"/>
    </row>
    <row r="320" spans="1:11" s="1420" customFormat="1" ht="33" customHeight="1">
      <c r="A320" s="1436"/>
      <c r="B320" s="827"/>
      <c r="C320" s="358"/>
      <c r="D320" s="358" t="s">
        <v>382</v>
      </c>
      <c r="E320" s="840" t="str">
        <f>'Rekap Panjang Per Prog Per Prov'!E10</f>
        <v xml:space="preserve">Penguatan dan Pemberdayaan Forum Kewaspadaan Dini Masyarakat (FKDM) </v>
      </c>
      <c r="F320" s="776">
        <f>'Rekap Panjang Per Prog Per Prov'!E37</f>
        <v>1478496000</v>
      </c>
      <c r="G320" s="780"/>
      <c r="H320" s="781"/>
      <c r="I320" s="753" t="s">
        <v>756</v>
      </c>
      <c r="J320" s="753" t="s">
        <v>601</v>
      </c>
    </row>
    <row r="321" spans="1:10" s="361" customFormat="1" ht="20.25" customHeight="1">
      <c r="A321" s="1436"/>
      <c r="B321" s="827" t="s">
        <v>385</v>
      </c>
      <c r="C321" s="1795" t="str">
        <f>'Rekap Panjang Per Prog Per Prov'!G7</f>
        <v xml:space="preserve">PROGRAM PENGELOLAAN DESENTRALISASI DAN OTONOMI DAERAH </v>
      </c>
      <c r="D321" s="1795"/>
      <c r="E321" s="1795"/>
      <c r="F321" s="776"/>
      <c r="G321" s="757" t="str">
        <f>'Rekap Panjang Per Prog Per Prov'!G11</f>
        <v>DITJEN OTDA</v>
      </c>
      <c r="H321" s="758"/>
      <c r="I321" s="753"/>
      <c r="J321" s="758"/>
    </row>
    <row r="322" spans="1:10" s="356" customFormat="1">
      <c r="A322" s="759"/>
      <c r="B322" s="827"/>
      <c r="C322" s="358" t="s">
        <v>381</v>
      </c>
      <c r="D322" s="1789" t="str">
        <f>'Rekap Panjang Per Prog Per Prov'!G8</f>
        <v>Kegiatan Penataan Urusan Pemerintahan Daerah Lingkup I</v>
      </c>
      <c r="E322" s="1789"/>
      <c r="F322" s="776"/>
      <c r="G322" s="774"/>
      <c r="H322" s="758"/>
      <c r="I322" s="753"/>
      <c r="J322" s="758"/>
    </row>
    <row r="323" spans="1:10" s="1420" customFormat="1" ht="36" customHeight="1">
      <c r="A323" s="1436"/>
      <c r="B323" s="827"/>
      <c r="C323" s="358"/>
      <c r="D323" s="358" t="s">
        <v>382</v>
      </c>
      <c r="E323" s="840" t="str">
        <f>'Rekap Panjang Per Prog Per Prov'!G10</f>
        <v xml:space="preserve">Fasilitasi Percepatan Penerapan Standar Pelayanan Minimal (SPM) di Daerah </v>
      </c>
      <c r="F323" s="776">
        <f>'Rekap Panjang Per Prog Per Prov'!G37</f>
        <v>614600000</v>
      </c>
      <c r="G323" s="780"/>
      <c r="H323" s="758"/>
      <c r="I323" s="753" t="s">
        <v>787</v>
      </c>
      <c r="J323" s="761" t="s">
        <v>662</v>
      </c>
    </row>
    <row r="324" spans="1:10" s="1420" customFormat="1" ht="16.5" customHeight="1">
      <c r="A324" s="1436"/>
      <c r="B324" s="827" t="s">
        <v>393</v>
      </c>
      <c r="C324" s="1795" t="str">
        <f>'Rekap Panjang Per Prog Per Prov'!J7</f>
        <v xml:space="preserve">PROGRAM BINA PEMBANGUNAN DAERAH </v>
      </c>
      <c r="D324" s="1795"/>
      <c r="E324" s="1795"/>
      <c r="F324" s="776"/>
      <c r="G324" s="1824" t="str">
        <f>'Rekap Panjang Per Prog Per Prov'!J11</f>
        <v>DITJEN BINA BANGDA</v>
      </c>
      <c r="H324" s="1250"/>
      <c r="I324" s="753"/>
      <c r="J324" s="784"/>
    </row>
    <row r="325" spans="1:10" s="1420" customFormat="1" ht="32.25" customHeight="1">
      <c r="A325" s="1436"/>
      <c r="B325" s="827"/>
      <c r="C325" s="358" t="s">
        <v>381</v>
      </c>
      <c r="D325" s="1789" t="str">
        <f>'Rekap Panjang Per Prog Per Prov'!J8</f>
        <v>Kegiatan Dukungan Manajemen dan Pelaksanaan Tugas Teknis Lainnya Ditjen Bina Bangda</v>
      </c>
      <c r="E325" s="1789"/>
      <c r="F325" s="776"/>
      <c r="G325" s="1825"/>
      <c r="H325" s="1421"/>
      <c r="I325" s="753"/>
      <c r="J325" s="758"/>
    </row>
    <row r="326" spans="1:10" s="1420" customFormat="1" ht="32.25" customHeight="1">
      <c r="A326" s="1436"/>
      <c r="B326" s="827"/>
      <c r="C326" s="358"/>
      <c r="D326" s="358" t="s">
        <v>382</v>
      </c>
      <c r="E326" s="840" t="str">
        <f>'Rekap Panjang Per Prog Per Prov'!J10</f>
        <v>Penyusunan, Pengkajian dan Pengembangan Data dan Informasi SIPD di Daerah</v>
      </c>
      <c r="F326" s="776">
        <f>'Rekap Panjang Per Prog Per Prov'!J37</f>
        <v>500000000</v>
      </c>
      <c r="G326" s="774"/>
      <c r="H326" s="759"/>
      <c r="I326" s="753" t="s">
        <v>698</v>
      </c>
      <c r="J326" s="1793" t="s">
        <v>594</v>
      </c>
    </row>
    <row r="327" spans="1:10" s="1420" customFormat="1" ht="30.75" customHeight="1">
      <c r="A327" s="1436"/>
      <c r="B327" s="827"/>
      <c r="C327" s="1437"/>
      <c r="D327" s="358" t="s">
        <v>386</v>
      </c>
      <c r="E327" s="840" t="str">
        <f>'Rekap Panjang Per Prog Per Prov'!K10</f>
        <v xml:space="preserve">Penguatan Peran Provinsi dalam Pengendalian, Pelaporan dan Evaluasi Pemanfaatan Program Dana Alokasi Khusus (DAK) </v>
      </c>
      <c r="F327" s="776">
        <f>'Rekap Panjang Per Prog Per Prov'!K37</f>
        <v>600000000</v>
      </c>
      <c r="G327" s="774"/>
      <c r="H327" s="759"/>
      <c r="I327" s="753" t="s">
        <v>698</v>
      </c>
      <c r="J327" s="1794"/>
    </row>
    <row r="328" spans="1:10" s="1420" customFormat="1" ht="16.5">
      <c r="A328" s="1436"/>
      <c r="B328" s="827"/>
      <c r="C328" s="358" t="s">
        <v>387</v>
      </c>
      <c r="D328" s="1792" t="str">
        <f>'Rekap Panjang Per Prog Per Prov'!O8</f>
        <v>Kegiatan Fasilitasi Peningkatan Pertumbuhan Ekonomi Daerah</v>
      </c>
      <c r="E328" s="1789"/>
      <c r="F328" s="776"/>
      <c r="G328" s="774"/>
      <c r="H328" s="759"/>
      <c r="I328" s="753"/>
      <c r="J328" s="758"/>
    </row>
    <row r="329" spans="1:10" s="1420" customFormat="1" ht="19.5" customHeight="1">
      <c r="A329" s="1436"/>
      <c r="B329" s="827"/>
      <c r="C329" s="1437"/>
      <c r="D329" s="358" t="s">
        <v>382</v>
      </c>
      <c r="E329" s="840" t="str">
        <f>'Rekap Panjang Per Prog Per Prov'!O10</f>
        <v xml:space="preserve">Dukungan Operasional  Penyelenggaraan PTSP  </v>
      </c>
      <c r="F329" s="776">
        <f>'Rekap Panjang Per Prog Per Prov'!O37</f>
        <v>400000000</v>
      </c>
      <c r="G329" s="774"/>
      <c r="H329" s="759"/>
      <c r="I329" s="753" t="s">
        <v>757</v>
      </c>
      <c r="J329" s="753" t="s">
        <v>602</v>
      </c>
    </row>
    <row r="330" spans="1:10" s="1420" customFormat="1" ht="16.5">
      <c r="A330" s="1436"/>
      <c r="B330" s="827"/>
      <c r="C330" s="358" t="s">
        <v>388</v>
      </c>
      <c r="D330" s="1789" t="str">
        <f>'Rekap Panjang Per Prog Per Prov'!P8</f>
        <v>Kegiatan Fasilitasi  Perencanaan Pembangunan Daerah</v>
      </c>
      <c r="E330" s="1789"/>
      <c r="F330" s="776"/>
      <c r="G330" s="774"/>
      <c r="H330" s="759"/>
      <c r="I330" s="753"/>
      <c r="J330" s="758"/>
    </row>
    <row r="331" spans="1:10" s="1420" customFormat="1" ht="36.75" customHeight="1">
      <c r="A331" s="1436"/>
      <c r="B331" s="1438"/>
      <c r="C331" s="1439"/>
      <c r="D331" s="863" t="s">
        <v>382</v>
      </c>
      <c r="E331" s="1440" t="str">
        <f>'Rekap Panjang Per Prog Per Prov'!P10</f>
        <v>Pengendalian dan Evaluasi Rencana Pembangunan Tahunan Kabupaten/Kota TA. 2013</v>
      </c>
      <c r="F331" s="802">
        <f>'Rekap Panjang Per Prog Per Prov'!P37</f>
        <v>1067756000</v>
      </c>
      <c r="G331" s="780"/>
      <c r="H331" s="781"/>
      <c r="I331" s="753" t="s">
        <v>698</v>
      </c>
      <c r="J331" s="1396" t="s">
        <v>594</v>
      </c>
    </row>
    <row r="332" spans="1:10" s="360" customFormat="1" ht="15.75" customHeight="1">
      <c r="A332" s="774"/>
      <c r="B332" s="827" t="s">
        <v>396</v>
      </c>
      <c r="C332" s="1795" t="str">
        <f>'Rekap Panjang Per Prog Per Prov'!U7</f>
        <v xml:space="preserve">PROGRAM PEMBERDAYAAN MASYARAKAT DAN PEMERINTAHAN DESA </v>
      </c>
      <c r="D332" s="1795"/>
      <c r="E332" s="1795"/>
      <c r="F332" s="793"/>
      <c r="G332" s="757" t="str">
        <f>'Rekap Panjang Per Prog Per Prov'!U11</f>
        <v>DITJEN PMD</v>
      </c>
      <c r="H332" s="758"/>
      <c r="I332" s="753"/>
      <c r="J332" s="758"/>
    </row>
    <row r="333" spans="1:10" s="361" customFormat="1" ht="20.25" customHeight="1">
      <c r="A333" s="774"/>
      <c r="B333" s="828"/>
      <c r="C333" s="358" t="s">
        <v>381</v>
      </c>
      <c r="D333" s="1789" t="str">
        <f>'Rekap Panjang Per Prog Per Prov'!U8</f>
        <v>Kegiatan Dukungan Manajemen dan Dukungan Teknis Lainnya Ditjen PMD</v>
      </c>
      <c r="E333" s="1789"/>
      <c r="F333" s="794"/>
      <c r="G333" s="774"/>
      <c r="H333" s="758"/>
      <c r="I333" s="753"/>
      <c r="J333" s="758"/>
    </row>
    <row r="334" spans="1:10" s="361" customFormat="1" ht="31.5" customHeight="1">
      <c r="A334" s="774"/>
      <c r="B334" s="1423"/>
      <c r="C334" s="1424"/>
      <c r="D334" s="1424" t="s">
        <v>382</v>
      </c>
      <c r="E334" s="840" t="str">
        <f>'Rekap Panjang Per Prog Per Prov'!U10</f>
        <v>Penguatan Program dan Kelembagaan Pemberdayaan Masyarakat dan Pemerintahan Desa</v>
      </c>
      <c r="F334" s="797">
        <f>'Rekap Panjang Per Prog Per Prov'!U37</f>
        <v>155070000</v>
      </c>
      <c r="G334" s="774"/>
      <c r="H334" s="781"/>
      <c r="I334" s="753"/>
      <c r="J334" s="781"/>
    </row>
    <row r="335" spans="1:10" s="361" customFormat="1" ht="30" customHeight="1">
      <c r="A335" s="774"/>
      <c r="B335" s="828"/>
      <c r="C335" s="358" t="s">
        <v>387</v>
      </c>
      <c r="D335" s="1789" t="str">
        <f>'Rekap Panjang Per Prog Per Prov'!V8</f>
        <v>Kegiatan Peningkatan Kapasitas Penyelenggaraan Pemerintahan Desa dan Kelurahan</v>
      </c>
      <c r="E335" s="1789"/>
      <c r="F335" s="794"/>
      <c r="G335" s="774"/>
      <c r="H335" s="758"/>
      <c r="I335" s="753"/>
      <c r="J335" s="758"/>
    </row>
    <row r="336" spans="1:10" s="361" customFormat="1" ht="15.75" customHeight="1">
      <c r="A336" s="774"/>
      <c r="B336" s="1423"/>
      <c r="C336" s="1424"/>
      <c r="D336" s="1424" t="s">
        <v>382</v>
      </c>
      <c r="E336" s="840" t="str">
        <f>'Rekap Panjang Per Prog Per Prov'!V10</f>
        <v>Pelatihan Manajemen Pemerintahan Desa bagi Kepala Desa</v>
      </c>
      <c r="F336" s="797">
        <f>'Rekap Panjang Per Prog Per Prov'!V37</f>
        <v>163947000</v>
      </c>
      <c r="G336" s="774"/>
      <c r="H336" s="781"/>
      <c r="I336" s="753"/>
      <c r="J336" s="781"/>
    </row>
    <row r="337" spans="1:11" s="361" customFormat="1" ht="15.75" customHeight="1">
      <c r="A337" s="774"/>
      <c r="B337" s="828"/>
      <c r="C337" s="358" t="s">
        <v>388</v>
      </c>
      <c r="D337" s="1789" t="str">
        <f>'Rekap Panjang Per Prog Per Prov'!W8</f>
        <v>Kegiatan Peningkatan Kapasitas Kelembagaan dan Pelatihan Masyarakat</v>
      </c>
      <c r="E337" s="1789"/>
      <c r="F337" s="794"/>
      <c r="G337" s="774"/>
      <c r="H337" s="758"/>
      <c r="I337" s="753"/>
      <c r="J337" s="758"/>
    </row>
    <row r="338" spans="1:11" s="361" customFormat="1" ht="15.75" customHeight="1">
      <c r="A338" s="774"/>
      <c r="B338" s="1423"/>
      <c r="C338" s="1424"/>
      <c r="D338" s="1424" t="s">
        <v>382</v>
      </c>
      <c r="E338" s="840" t="str">
        <f>'Rekap Panjang Per Prog Per Prov'!W10</f>
        <v>Fasilitasi Penyusunan Profil Desa dan Kelurahan</v>
      </c>
      <c r="F338" s="797">
        <f>'Rekap Panjang Per Prog Per Prov'!W37</f>
        <v>1008039000</v>
      </c>
      <c r="G338" s="774"/>
      <c r="H338" s="781"/>
      <c r="I338" s="753"/>
      <c r="J338" s="781"/>
    </row>
    <row r="339" spans="1:11" s="361" customFormat="1" ht="15.75" customHeight="1">
      <c r="A339" s="774"/>
      <c r="B339" s="828"/>
      <c r="C339" s="358" t="s">
        <v>389</v>
      </c>
      <c r="D339" s="1789" t="str">
        <f>'Rekap Panjang Per Prog Per Prov'!X8</f>
        <v>Kegiatan Peningkatan Kemandirian Masyarakat Perdesaan</v>
      </c>
      <c r="E339" s="1789"/>
      <c r="F339" s="794"/>
      <c r="G339" s="774"/>
      <c r="H339" s="758"/>
      <c r="I339" s="753"/>
      <c r="J339" s="758"/>
    </row>
    <row r="340" spans="1:11" s="361" customFormat="1" ht="15.75" customHeight="1">
      <c r="A340" s="1425"/>
      <c r="B340" s="1469"/>
      <c r="C340" s="875"/>
      <c r="D340" s="875" t="s">
        <v>382</v>
      </c>
      <c r="E340" s="1467" t="str">
        <f>'Rekap Panjang Per Prog Per Prov'!X10</f>
        <v>PNPM-Mandiri Perdesaan</v>
      </c>
      <c r="F340" s="888">
        <f>'Rekap Panjang Per Prog Per Prov'!X37</f>
        <v>20574452000</v>
      </c>
      <c r="G340" s="1425"/>
      <c r="H340" s="781"/>
      <c r="I340" s="753"/>
      <c r="J340" s="781"/>
    </row>
    <row r="341" spans="1:11" s="361" customFormat="1" ht="18.75" customHeight="1">
      <c r="A341" s="774"/>
      <c r="B341" s="1423"/>
      <c r="C341" s="1424" t="s">
        <v>391</v>
      </c>
      <c r="D341" s="1796" t="str">
        <f>'Rekap Panjang Per Prog Per Prov'!Y8</f>
        <v>Kegiatan Fasilitasi Pemberdayaan Adat dan Sosial Budaya Masyarakat</v>
      </c>
      <c r="E341" s="1796"/>
      <c r="F341" s="797"/>
      <c r="G341" s="774"/>
      <c r="H341" s="758"/>
      <c r="I341" s="753"/>
      <c r="J341" s="758"/>
    </row>
    <row r="342" spans="1:11" s="361" customFormat="1" ht="31.5" customHeight="1">
      <c r="A342" s="774"/>
      <c r="B342" s="1423"/>
      <c r="C342" s="1424"/>
      <c r="D342" s="1424" t="s">
        <v>382</v>
      </c>
      <c r="E342" s="840" t="str">
        <f>'Rekap Panjang Per Prog Per Prov'!Y10</f>
        <v>Fasilitasi Penguatan Kelembagaan Komisi Penanggulangan HIV/AIDS di daerah</v>
      </c>
      <c r="F342" s="797">
        <f>'Rekap Panjang Per Prog Per Prov'!Y37</f>
        <v>90750000</v>
      </c>
      <c r="G342" s="774"/>
      <c r="H342" s="781"/>
      <c r="I342" s="753"/>
      <c r="J342" s="781"/>
    </row>
    <row r="343" spans="1:11" s="361" customFormat="1" ht="33.75" customHeight="1">
      <c r="A343" s="774"/>
      <c r="B343" s="1423"/>
      <c r="C343" s="1424"/>
      <c r="D343" s="1424" t="s">
        <v>386</v>
      </c>
      <c r="E343" s="840" t="str">
        <f>'Rekap Panjang Per Prog Per Prov'!AA10</f>
        <v xml:space="preserve">Fasilitasi Penguatan Sistem Informasi Posyandu di Daerah melalui Koordinasi dan Pelatihan Ulang </v>
      </c>
      <c r="F343" s="797">
        <f>'Rekap Panjang Per Prog Per Prov'!AA37</f>
        <v>70600000</v>
      </c>
      <c r="G343" s="774"/>
      <c r="H343" s="781"/>
      <c r="I343" s="753"/>
      <c r="J343" s="781"/>
    </row>
    <row r="344" spans="1:11" s="361" customFormat="1" ht="18" customHeight="1">
      <c r="A344" s="774"/>
      <c r="B344" s="828"/>
      <c r="C344" s="358" t="s">
        <v>392</v>
      </c>
      <c r="D344" s="1789" t="str">
        <f>'Rekap Panjang Per Prog Per Prov'!AB8</f>
        <v>Kegiatan Pengembangan Usaha Ekonomi Masyarakat</v>
      </c>
      <c r="E344" s="1789"/>
      <c r="F344" s="794"/>
      <c r="G344" s="774"/>
      <c r="H344" s="758"/>
      <c r="I344" s="753"/>
      <c r="J344" s="758"/>
    </row>
    <row r="345" spans="1:11" s="361" customFormat="1" ht="31.5" customHeight="1">
      <c r="A345" s="774"/>
      <c r="B345" s="1423"/>
      <c r="C345" s="1424"/>
      <c r="D345" s="1424" t="s">
        <v>382</v>
      </c>
      <c r="E345" s="840" t="str">
        <f>'Rekap Panjang Per Prog Per Prov'!AC10</f>
        <v xml:space="preserve">Penguatan Kelembagaan Tim Koordinasi Penanggulangan Kemiskinan Daerah (TKPKD) </v>
      </c>
      <c r="F345" s="797">
        <f>'Rekap Panjang Per Prog Per Prov'!AC37</f>
        <v>51200000</v>
      </c>
      <c r="G345" s="774"/>
      <c r="H345" s="781"/>
      <c r="I345" s="753"/>
      <c r="J345" s="781"/>
    </row>
    <row r="346" spans="1:11" s="361" customFormat="1" ht="15.75" customHeight="1">
      <c r="A346" s="774"/>
      <c r="B346" s="1423"/>
      <c r="C346" s="1424"/>
      <c r="D346" s="1424" t="s">
        <v>386</v>
      </c>
      <c r="E346" s="840" t="str">
        <f>'Rekap Panjang Per Prog Per Prov'!AD10</f>
        <v>Fasilitasi Penguatan Kelembagaan Pasar Desa</v>
      </c>
      <c r="F346" s="797">
        <f>'Rekap Panjang Per Prog Per Prov'!AD37</f>
        <v>150000000</v>
      </c>
      <c r="G346" s="780"/>
      <c r="H346" s="781"/>
      <c r="I346" s="753"/>
      <c r="J346" s="781"/>
    </row>
    <row r="347" spans="1:11" s="360" customFormat="1" ht="21" customHeight="1">
      <c r="A347" s="774"/>
      <c r="B347" s="827" t="s">
        <v>519</v>
      </c>
      <c r="C347" s="1795" t="str">
        <f>'Rekap Panjang Per Prog Per Prov'!AH7</f>
        <v xml:space="preserve">PROGRAM PENGUATAN PENYELENGGARAAN PEMERINTAHAN UMUM </v>
      </c>
      <c r="D347" s="1795"/>
      <c r="E347" s="1795"/>
      <c r="F347" s="793"/>
      <c r="G347" s="757" t="str">
        <f>'Rekap Panjang Per Prog Per Prov'!AH11</f>
        <v>DITJEN PUM</v>
      </c>
      <c r="H347" s="1251"/>
      <c r="I347" s="753"/>
      <c r="J347" s="758"/>
    </row>
    <row r="348" spans="1:11" s="361" customFormat="1" ht="30" customHeight="1">
      <c r="A348" s="774"/>
      <c r="B348" s="828"/>
      <c r="C348" s="358" t="s">
        <v>381</v>
      </c>
      <c r="D348" s="1789" t="str">
        <f>'Rekap Panjang Per Prog Per Prov'!AH8</f>
        <v>Kegiatan Penyelenggaraan Hubungan Pusat dan Daerah Serta Kerjasama Daerah</v>
      </c>
      <c r="E348" s="1789"/>
      <c r="F348" s="794"/>
      <c r="G348" s="774"/>
      <c r="H348" s="759"/>
      <c r="I348" s="753"/>
      <c r="J348" s="758"/>
    </row>
    <row r="349" spans="1:11" s="361" customFormat="1" ht="33.75" customHeight="1">
      <c r="A349" s="774"/>
      <c r="B349" s="1423"/>
      <c r="C349" s="1424"/>
      <c r="D349" s="1424" t="s">
        <v>382</v>
      </c>
      <c r="E349" s="840" t="str">
        <f>'Rekap Panjang Per Prog Per Prov'!AI10</f>
        <v>Peningkatan Peran Gubernur sebagai Wakil Pemerintah Pusat di Wilayah Provinsi</v>
      </c>
      <c r="F349" s="797">
        <f>'Rekap Panjang Per Prog Per Prov'!AI37</f>
        <v>3549685000</v>
      </c>
      <c r="G349" s="774"/>
      <c r="H349" s="759"/>
      <c r="I349" s="753" t="s">
        <v>706</v>
      </c>
      <c r="J349" s="1790" t="s">
        <v>595</v>
      </c>
      <c r="K349" s="753" t="s">
        <v>788</v>
      </c>
    </row>
    <row r="350" spans="1:11" s="361" customFormat="1" ht="21.75" customHeight="1">
      <c r="A350" s="774"/>
      <c r="B350" s="1423"/>
      <c r="C350" s="1424"/>
      <c r="D350" s="1424" t="s">
        <v>386</v>
      </c>
      <c r="E350" s="840" t="str">
        <f>'Rekap Panjang Per Prog Per Prov'!AH10</f>
        <v>Pengembangan Kerjasama Daerah</v>
      </c>
      <c r="F350" s="797">
        <f>'Rekap Panjang Per Prog Per Prov'!AH37</f>
        <v>400000000</v>
      </c>
      <c r="G350" s="774"/>
      <c r="H350" s="759"/>
      <c r="I350" s="753" t="s">
        <v>788</v>
      </c>
      <c r="J350" s="1791"/>
    </row>
    <row r="351" spans="1:11" s="361" customFormat="1" ht="30" customHeight="1">
      <c r="A351" s="774"/>
      <c r="B351" s="828"/>
      <c r="C351" s="358" t="s">
        <v>387</v>
      </c>
      <c r="D351" s="1789" t="str">
        <f>'Rekap Panjang Per Prog Per Prov'!AJ8</f>
        <v>Kegiatan Pengembangan dan Penataan Wilayah Administrasi dan Perbatasan</v>
      </c>
      <c r="E351" s="1789"/>
      <c r="F351" s="794"/>
      <c r="G351" s="774"/>
      <c r="H351" s="759"/>
      <c r="I351" s="753"/>
      <c r="J351" s="758"/>
    </row>
    <row r="352" spans="1:11" s="361" customFormat="1" ht="34.5" customHeight="1">
      <c r="A352" s="774"/>
      <c r="B352" s="1423"/>
      <c r="C352" s="1424"/>
      <c r="D352" s="1424" t="s">
        <v>382</v>
      </c>
      <c r="E352" s="840" t="str">
        <f>'Rekap Panjang Per Prog Per Prov'!AJ10</f>
        <v>Koordinasi dan Fasilitasi Penegasan Batas Daerah secara Pasti di Lapangan antar Daerah Provinsi, Kab/Kota</v>
      </c>
      <c r="F352" s="797">
        <f>'Rekap Panjang Per Prog Per Prov'!AJ37</f>
        <v>350000000</v>
      </c>
      <c r="G352" s="774"/>
      <c r="H352" s="759"/>
      <c r="I352" s="753" t="s">
        <v>706</v>
      </c>
      <c r="J352" s="1397" t="s">
        <v>605</v>
      </c>
    </row>
    <row r="353" spans="1:11" s="361" customFormat="1" ht="21" customHeight="1">
      <c r="A353" s="774"/>
      <c r="B353" s="1423"/>
      <c r="C353" s="1424"/>
      <c r="D353" s="1424" t="s">
        <v>386</v>
      </c>
      <c r="E353" s="840" t="str">
        <f>'Rekap Panjang Per Prog Per Prov'!AL10</f>
        <v>Pembakuan dan Pembinaan Nama Rupabumi Unsur Alami</v>
      </c>
      <c r="F353" s="797">
        <f>'Rekap Panjang Per Prog Per Prov'!AL37</f>
        <v>579160000</v>
      </c>
      <c r="G353" s="774"/>
      <c r="H353" s="759"/>
      <c r="I353" s="753" t="s">
        <v>706</v>
      </c>
      <c r="J353" s="753" t="s">
        <v>612</v>
      </c>
    </row>
    <row r="354" spans="1:11" s="361" customFormat="1" ht="31.5" customHeight="1">
      <c r="A354" s="774"/>
      <c r="B354" s="828"/>
      <c r="C354" s="358" t="s">
        <v>388</v>
      </c>
      <c r="D354" s="1789" t="str">
        <f>'Rekap Panjang Per Prog Per Prov'!AN8</f>
        <v>Kegiatan Pembinaan Ketenteraman, Ketertiban dan Perlindungan Masyarakat</v>
      </c>
      <c r="E354" s="1789"/>
      <c r="F354" s="794"/>
      <c r="G354" s="774"/>
      <c r="H354" s="759"/>
      <c r="I354" s="753"/>
      <c r="J354" s="758"/>
    </row>
    <row r="355" spans="1:11" s="361" customFormat="1" ht="39.75" customHeight="1">
      <c r="A355" s="774"/>
      <c r="B355" s="1423"/>
      <c r="C355" s="1424"/>
      <c r="D355" s="1424" t="s">
        <v>382</v>
      </c>
      <c r="E355" s="840" t="str">
        <f>'Rekap Panjang Per Prog Per Prov'!AO10</f>
        <v xml:space="preserve">Peningkatan Kapasitas SDM Polisi Pamong Praja  dalam Penyelenggaraan Ketertiban Umum dan Ketenteraman Masyarakat </v>
      </c>
      <c r="F355" s="797">
        <f>'Rekap Panjang Per Prog Per Prov'!AO37</f>
        <v>499950000</v>
      </c>
      <c r="G355" s="774"/>
      <c r="H355" s="759"/>
      <c r="I355" s="753" t="s">
        <v>719</v>
      </c>
      <c r="J355" s="761" t="s">
        <v>597</v>
      </c>
    </row>
    <row r="356" spans="1:11" s="361" customFormat="1">
      <c r="A356" s="774"/>
      <c r="B356" s="828"/>
      <c r="C356" s="358" t="s">
        <v>389</v>
      </c>
      <c r="D356" s="1789" t="str">
        <f>'Rekap Panjang Per Prog Per Prov'!AP8</f>
        <v>Kegiatan Pembinaan dan Pengembangan Kawasan dan Pertanahan</v>
      </c>
      <c r="E356" s="1789"/>
      <c r="F356" s="794"/>
      <c r="G356" s="774"/>
      <c r="H356" s="759"/>
      <c r="I356" s="753"/>
      <c r="J356" s="758"/>
    </row>
    <row r="357" spans="1:11" s="361" customFormat="1" ht="33" customHeight="1">
      <c r="A357" s="774"/>
      <c r="B357" s="828"/>
      <c r="C357" s="358"/>
      <c r="D357" s="358" t="s">
        <v>382</v>
      </c>
      <c r="E357" s="840" t="str">
        <f>'Rekap Panjang Per Prog Per Prov'!AP10</f>
        <v xml:space="preserve">Peningkatan Kapasitas Aparat Pemerintah Daerah dalam Pengelolaan Kawasan Sumber Daya Alam </v>
      </c>
      <c r="F357" s="794">
        <f>'Rekap Panjang Per Prog Per Prov'!AP37</f>
        <v>400000000</v>
      </c>
      <c r="G357" s="774"/>
      <c r="H357" s="781"/>
      <c r="I357" s="753" t="s">
        <v>728</v>
      </c>
      <c r="J357" s="753" t="s">
        <v>608</v>
      </c>
    </row>
    <row r="358" spans="1:11" s="361" customFormat="1">
      <c r="A358" s="774"/>
      <c r="B358" s="1423"/>
      <c r="C358" s="1424" t="s">
        <v>391</v>
      </c>
      <c r="D358" s="1796" t="str">
        <f>'Rekap Panjang Per Prog Per Prov'!AR8</f>
        <v>Kegiatan Fasilitasi Pencegahan dan Penanggulangan Bencana</v>
      </c>
      <c r="E358" s="1796"/>
      <c r="F358" s="797"/>
      <c r="G358" s="774"/>
      <c r="H358" s="759"/>
      <c r="I358" s="753"/>
      <c r="J358" s="781"/>
    </row>
    <row r="359" spans="1:11" s="361" customFormat="1" ht="51" customHeight="1">
      <c r="A359" s="774"/>
      <c r="B359" s="1423"/>
      <c r="C359" s="1424"/>
      <c r="D359" s="1424" t="s">
        <v>382</v>
      </c>
      <c r="E359" s="840" t="str">
        <f>'Rekap Panjang Per Prog Per Prov'!AR10</f>
        <v>Fasilitasi Peningkatan Kapasitas Pemerintahan Kabupaten/Kota dalam Penyelenggaraan Pencegahan dan Penanggulangan Kebakaran untuk Mendukung Pengurangan Resiko Kebakaran</v>
      </c>
      <c r="F359" s="797">
        <f>'Rekap Panjang Per Prog Per Prov'!AR37</f>
        <v>350000000</v>
      </c>
      <c r="G359" s="774"/>
      <c r="H359" s="759"/>
      <c r="I359" s="753" t="s">
        <v>720</v>
      </c>
      <c r="J359" s="889" t="s">
        <v>607</v>
      </c>
    </row>
    <row r="360" spans="1:11" s="361" customFormat="1" ht="67.5" customHeight="1">
      <c r="A360" s="774"/>
      <c r="B360" s="1423"/>
      <c r="C360" s="1424"/>
      <c r="D360" s="1424" t="s">
        <v>386</v>
      </c>
      <c r="E360" s="1448" t="str">
        <f>'Rekap Panjang Per Prog Per Prov'!AS10</f>
        <v>Fasilitasi dan Sosialisasi Pelaksanaan Perpres Nomor 30 Tahun 2011, Pembentukan Kelembagaan Komisi Provinsi Pengendalian Zoonosis dan Komisi Kabupaten/Kota Pengendalian Zoonosis, dan Percepatan Pengendalian Zoonosis</v>
      </c>
      <c r="F360" s="797">
        <f>'Rekap Panjang Per Prog Per Prov'!AS37</f>
        <v>300000000</v>
      </c>
      <c r="G360" s="774"/>
      <c r="H360" s="759"/>
      <c r="I360" s="753" t="s">
        <v>739</v>
      </c>
      <c r="J360" s="1395" t="s">
        <v>611</v>
      </c>
    </row>
    <row r="361" spans="1:11" s="361" customFormat="1" ht="35.25" customHeight="1">
      <c r="A361" s="774"/>
      <c r="B361" s="1423"/>
      <c r="C361" s="1424"/>
      <c r="D361" s="1424" t="s">
        <v>390</v>
      </c>
      <c r="E361" s="840" t="str">
        <f>'Rekap Panjang Per Prog Per Prov'!AT10</f>
        <v>Peningkatan Kapasitas Aparat dalam Pengurangan Resiko Bencana di Daerah</v>
      </c>
      <c r="F361" s="797">
        <f>'Rekap Panjang Per Prog Per Prov'!AT37</f>
        <v>350000000</v>
      </c>
      <c r="G361" s="780"/>
      <c r="H361" s="781"/>
      <c r="I361" s="753" t="s">
        <v>720</v>
      </c>
      <c r="J361" s="761" t="s">
        <v>607</v>
      </c>
    </row>
    <row r="362" spans="1:11" s="361" customFormat="1" ht="13.5" customHeight="1" thickBot="1">
      <c r="A362" s="774"/>
      <c r="B362" s="1430"/>
      <c r="C362" s="1431"/>
      <c r="D362" s="1431"/>
      <c r="E362" s="1449"/>
      <c r="F362" s="796"/>
      <c r="G362" s="774"/>
      <c r="H362" s="759"/>
      <c r="I362" s="1396"/>
      <c r="J362" s="811"/>
    </row>
    <row r="363" spans="1:11" s="356" customFormat="1" ht="20.100000000000001" customHeight="1">
      <c r="A363" s="1310" t="s">
        <v>408</v>
      </c>
      <c r="B363" s="1813" t="s">
        <v>521</v>
      </c>
      <c r="C363" s="1813"/>
      <c r="D363" s="1813"/>
      <c r="E363" s="1813"/>
      <c r="F363" s="1283">
        <f>SUM(F364:F412)</f>
        <v>14268165000</v>
      </c>
      <c r="G363" s="1273"/>
      <c r="H363" s="1826" t="s">
        <v>850</v>
      </c>
      <c r="I363" s="1100" t="s">
        <v>862</v>
      </c>
      <c r="J363" s="781"/>
      <c r="K363" s="1175">
        <f>'Rekap Panjang Per Prog Per Prov'!AV38</f>
        <v>14268165000</v>
      </c>
    </row>
    <row r="364" spans="1:11" s="361" customFormat="1">
      <c r="A364" s="774"/>
      <c r="B364" s="827" t="s">
        <v>380</v>
      </c>
      <c r="C364" s="1795" t="str">
        <f>'Rekap Panjang Per Prog Per Prov'!C7</f>
        <v xml:space="preserve">PROGRAM PENATAAN ADMINISTRASI KEPENDUDUKAN </v>
      </c>
      <c r="D364" s="1795"/>
      <c r="E364" s="1795"/>
      <c r="F364" s="776"/>
      <c r="G364" s="757" t="str">
        <f>'Rekap Panjang Per Prog Per Prov'!C11</f>
        <v>DITJEN DUKCAPIL</v>
      </c>
      <c r="H364" s="1803"/>
      <c r="I364" s="753"/>
      <c r="J364" s="758"/>
    </row>
    <row r="365" spans="1:11" s="361" customFormat="1" ht="30.75" customHeight="1">
      <c r="A365" s="774"/>
      <c r="B365" s="827"/>
      <c r="C365" s="358" t="s">
        <v>381</v>
      </c>
      <c r="D365" s="1789" t="str">
        <f>'Rekap Panjang Per Prog Per Prov'!C8</f>
        <v>Kegiatan Dukungan Manajemen dan Dukungan Teknis Lainnya Ditjen Kependudukan dan Pencatatan Sipil</v>
      </c>
      <c r="E365" s="1789"/>
      <c r="F365" s="776"/>
      <c r="G365" s="774"/>
      <c r="H365" s="1803"/>
      <c r="I365" s="753"/>
      <c r="J365" s="758"/>
    </row>
    <row r="366" spans="1:11" s="361" customFormat="1" ht="38.25" customHeight="1">
      <c r="A366" s="774"/>
      <c r="B366" s="827"/>
      <c r="C366" s="1435"/>
      <c r="D366" s="358" t="s">
        <v>382</v>
      </c>
      <c r="E366" s="840" t="str">
        <f>'Rekap Panjang Per Prog Per Prov'!C10</f>
        <v xml:space="preserve">Fasilitasi Koordinasi Penyelenggaraan Kependudukan dan Pencatatan Sipil </v>
      </c>
      <c r="F366" s="776">
        <f>'Rekap Panjang Per Prog Per Prov'!C38</f>
        <v>203523000</v>
      </c>
      <c r="G366" s="780"/>
      <c r="H366" s="1794"/>
      <c r="I366" s="753" t="s">
        <v>706</v>
      </c>
      <c r="J366" s="753" t="s">
        <v>600</v>
      </c>
    </row>
    <row r="367" spans="1:11" s="361" customFormat="1" ht="36.75" customHeight="1">
      <c r="A367" s="1436"/>
      <c r="B367" s="827" t="s">
        <v>383</v>
      </c>
      <c r="C367" s="1795" t="str">
        <f>'Rekap Panjang Per Prog Per Prov'!D7</f>
        <v xml:space="preserve">PROGRAM PENGAWASAN DAN PENINGKATAN AKUNTABILITAS APARATUR KEMENTERIAN DALAM NEGERI </v>
      </c>
      <c r="D367" s="1795"/>
      <c r="E367" s="1795"/>
      <c r="F367" s="776"/>
      <c r="G367" s="757" t="str">
        <f>'Rekap Panjang Per Prog Per Prov'!D11</f>
        <v>ITJEN</v>
      </c>
      <c r="H367" s="1251"/>
      <c r="I367" s="753"/>
      <c r="J367" s="758"/>
    </row>
    <row r="368" spans="1:11" s="361" customFormat="1" ht="30.75" customHeight="1">
      <c r="A368" s="1436"/>
      <c r="B368" s="827"/>
      <c r="C368" s="358" t="s">
        <v>381</v>
      </c>
      <c r="D368" s="1789" t="str">
        <f>'Rekap Panjang Per Prog Per Prov'!D8</f>
        <v xml:space="preserve">Kegiatan Dukungan Manajemen dan Dukungan Teknis Lainnya  Inspektorat Jenderal </v>
      </c>
      <c r="E368" s="1789"/>
      <c r="F368" s="776"/>
      <c r="G368" s="774"/>
      <c r="H368" s="759"/>
      <c r="I368" s="753"/>
      <c r="J368" s="758"/>
    </row>
    <row r="369" spans="1:10" s="361" customFormat="1" ht="35.25" customHeight="1">
      <c r="A369" s="1436"/>
      <c r="B369" s="827"/>
      <c r="C369" s="1435"/>
      <c r="D369" s="358" t="s">
        <v>382</v>
      </c>
      <c r="E369" s="840" t="str">
        <f>'Rekap Panjang Per Prog Per Prov'!D10</f>
        <v xml:space="preserve">Koordinasi Pembinaan dan Pengawasan Penyelenggaraan Pemerintahan Daerah </v>
      </c>
      <c r="F369" s="776">
        <f>'Rekap Panjang Per Prog Per Prov'!D38</f>
        <v>300000000</v>
      </c>
      <c r="G369" s="780"/>
      <c r="H369" s="781"/>
      <c r="I369" s="753" t="s">
        <v>758</v>
      </c>
      <c r="J369" s="753" t="s">
        <v>603</v>
      </c>
    </row>
    <row r="370" spans="1:10" s="361" customFormat="1" ht="16.5">
      <c r="A370" s="1436"/>
      <c r="B370" s="827" t="s">
        <v>384</v>
      </c>
      <c r="C370" s="1802" t="str">
        <f>'Rekap Panjang Per Prog Per Prov'!E7</f>
        <v xml:space="preserve">PROGRAM PEMBINAAN KESATUAN BANGSA DAN POLITIK </v>
      </c>
      <c r="D370" s="1802"/>
      <c r="E370" s="1802"/>
      <c r="F370" s="776"/>
      <c r="G370" s="1822" t="str">
        <f>'Rekap Panjang Per Prog Per Prov'!E11</f>
        <v>DITJEN KESBANGPOL</v>
      </c>
      <c r="H370" s="1396"/>
      <c r="I370" s="753"/>
      <c r="J370" s="758"/>
    </row>
    <row r="371" spans="1:10" s="356" customFormat="1">
      <c r="A371" s="759"/>
      <c r="B371" s="827"/>
      <c r="C371" s="358" t="s">
        <v>381</v>
      </c>
      <c r="D371" s="1789" t="str">
        <f>'Rekap Panjang Per Prog Per Prov'!E8</f>
        <v>Kegiatan Fasilitasi Kewaspadaan Nasional</v>
      </c>
      <c r="E371" s="1789"/>
      <c r="F371" s="776"/>
      <c r="G371" s="1823"/>
      <c r="H371" s="1399"/>
      <c r="I371" s="753"/>
      <c r="J371" s="758"/>
    </row>
    <row r="372" spans="1:10" s="1420" customFormat="1" ht="35.25" customHeight="1">
      <c r="A372" s="1436"/>
      <c r="B372" s="827"/>
      <c r="C372" s="358"/>
      <c r="D372" s="358" t="s">
        <v>382</v>
      </c>
      <c r="E372" s="840" t="str">
        <f>'Rekap Panjang Per Prog Per Prov'!E10</f>
        <v xml:space="preserve">Penguatan dan Pemberdayaan Forum Kewaspadaan Dini Masyarakat (FKDM) </v>
      </c>
      <c r="F372" s="776">
        <f>'Rekap Panjang Per Prog Per Prov'!E38</f>
        <v>635794000</v>
      </c>
      <c r="G372" s="780"/>
      <c r="H372" s="781"/>
      <c r="I372" s="753" t="s">
        <v>694</v>
      </c>
      <c r="J372" s="753" t="s">
        <v>601</v>
      </c>
    </row>
    <row r="373" spans="1:10" s="361" customFormat="1" ht="32.25" customHeight="1">
      <c r="A373" s="1436"/>
      <c r="B373" s="827" t="s">
        <v>385</v>
      </c>
      <c r="C373" s="1795" t="str">
        <f>'Rekap Panjang Per Prog Per Prov'!F7</f>
        <v xml:space="preserve">PROGRAM PENDIDIKAN DAN PELATIHAN APARATUR KEMENTERIAN DALAM NEGERI </v>
      </c>
      <c r="D373" s="1795"/>
      <c r="E373" s="1795"/>
      <c r="F373" s="776"/>
      <c r="G373" s="757" t="str">
        <f>'Rekap Panjang Per Prog Per Prov'!F11</f>
        <v>BADAN DIKLAT</v>
      </c>
      <c r="H373" s="1251"/>
      <c r="I373" s="753"/>
      <c r="J373" s="758"/>
    </row>
    <row r="374" spans="1:10" s="356" customFormat="1" ht="30.75" customHeight="1">
      <c r="A374" s="759"/>
      <c r="B374" s="827"/>
      <c r="C374" s="358" t="s">
        <v>381</v>
      </c>
      <c r="D374" s="1789" t="str">
        <f>'Rekap Panjang Per Prog Per Prov'!F8</f>
        <v xml:space="preserve">Kegiatan Dukungan Manajemen Dan Pelayanan Teknis Lainnya Badan Pendidikan Dan Pelatihan </v>
      </c>
      <c r="E374" s="1789"/>
      <c r="F374" s="776"/>
      <c r="G374" s="774"/>
      <c r="H374" s="759"/>
      <c r="I374" s="753"/>
      <c r="J374" s="758"/>
    </row>
    <row r="375" spans="1:10" s="1420" customFormat="1" ht="24.75" customHeight="1">
      <c r="A375" s="1436"/>
      <c r="B375" s="827"/>
      <c r="C375" s="358"/>
      <c r="D375" s="358" t="s">
        <v>382</v>
      </c>
      <c r="E375" s="840" t="str">
        <f>'Rekap Panjang Per Prog Per Prov'!F10</f>
        <v>Koordinasi Pembinaan Program Kediklatan</v>
      </c>
      <c r="F375" s="776">
        <f>'Rekap Panjang Per Prog Per Prov'!F38</f>
        <v>200000000</v>
      </c>
      <c r="G375" s="780"/>
      <c r="H375" s="781"/>
      <c r="I375" s="753" t="s">
        <v>743</v>
      </c>
      <c r="J375" s="753" t="s">
        <v>604</v>
      </c>
    </row>
    <row r="376" spans="1:10" s="1420" customFormat="1" ht="16.5" customHeight="1">
      <c r="A376" s="1436"/>
      <c r="B376" s="827" t="s">
        <v>393</v>
      </c>
      <c r="C376" s="1795" t="str">
        <f>'Rekap Panjang Per Prog Per Prov'!G7</f>
        <v xml:space="preserve">PROGRAM PENGELOLAAN DESENTRALISASI DAN OTONOMI DAERAH </v>
      </c>
      <c r="D376" s="1795"/>
      <c r="E376" s="1795"/>
      <c r="F376" s="776"/>
      <c r="G376" s="1444" t="str">
        <f>'Rekap Panjang Per Prog Per Prov'!G11</f>
        <v>DITJEN OTDA</v>
      </c>
      <c r="H376" s="1445"/>
      <c r="I376" s="753"/>
      <c r="J376" s="784"/>
    </row>
    <row r="377" spans="1:10" s="1420" customFormat="1" ht="16.5">
      <c r="A377" s="1436"/>
      <c r="B377" s="827"/>
      <c r="C377" s="358" t="s">
        <v>381</v>
      </c>
      <c r="D377" s="1789" t="str">
        <f>'Rekap Panjang Per Prog Per Prov'!G8</f>
        <v>Kegiatan Penataan Urusan Pemerintahan Daerah Lingkup I</v>
      </c>
      <c r="E377" s="1789"/>
      <c r="F377" s="776"/>
      <c r="G377" s="774"/>
      <c r="H377" s="759"/>
      <c r="I377" s="753"/>
      <c r="J377" s="758"/>
    </row>
    <row r="378" spans="1:10" s="1420" customFormat="1" ht="35.25" customHeight="1">
      <c r="A378" s="1436"/>
      <c r="B378" s="827"/>
      <c r="C378" s="358"/>
      <c r="D378" s="358" t="s">
        <v>382</v>
      </c>
      <c r="E378" s="840" t="str">
        <f>'Rekap Panjang Per Prog Per Prov'!G10</f>
        <v xml:space="preserve">Fasilitasi Percepatan Penerapan Standar Pelayanan Minimal (SPM) di Daerah </v>
      </c>
      <c r="F378" s="776">
        <f>'Rekap Panjang Per Prog Per Prov'!G38</f>
        <v>429250000</v>
      </c>
      <c r="G378" s="780"/>
      <c r="H378" s="781"/>
      <c r="I378" s="753" t="s">
        <v>716</v>
      </c>
      <c r="J378" s="761" t="s">
        <v>662</v>
      </c>
    </row>
    <row r="379" spans="1:10" s="1420" customFormat="1" ht="16.5" customHeight="1">
      <c r="A379" s="1436"/>
      <c r="B379" s="827" t="s">
        <v>396</v>
      </c>
      <c r="C379" s="1795" t="str">
        <f>'Rekap Panjang Per Prog Per Prov'!J7</f>
        <v xml:space="preserve">PROGRAM BINA PEMBANGUNAN DAERAH </v>
      </c>
      <c r="D379" s="1795"/>
      <c r="E379" s="1795"/>
      <c r="F379" s="776"/>
      <c r="G379" s="1824" t="str">
        <f>'Rekap Panjang Per Prog Per Prov'!J11</f>
        <v>DITJEN BINA BANGDA</v>
      </c>
      <c r="H379" s="1250"/>
      <c r="I379" s="753"/>
      <c r="J379" s="784"/>
    </row>
    <row r="380" spans="1:10" s="1420" customFormat="1" ht="33" customHeight="1">
      <c r="A380" s="1436"/>
      <c r="B380" s="827"/>
      <c r="C380" s="358" t="s">
        <v>381</v>
      </c>
      <c r="D380" s="1789" t="str">
        <f>'Rekap Panjang Per Prog Per Prov'!J8</f>
        <v>Kegiatan Dukungan Manajemen dan Pelaksanaan Tugas Teknis Lainnya Ditjen Bina Bangda</v>
      </c>
      <c r="E380" s="1789"/>
      <c r="F380" s="776"/>
      <c r="G380" s="1825"/>
      <c r="H380" s="1421"/>
      <c r="I380" s="753"/>
      <c r="J380" s="758"/>
    </row>
    <row r="381" spans="1:10" s="1420" customFormat="1" ht="33" customHeight="1">
      <c r="A381" s="1436"/>
      <c r="B381" s="827"/>
      <c r="C381" s="358"/>
      <c r="D381" s="358" t="s">
        <v>382</v>
      </c>
      <c r="E381" s="840" t="str">
        <f>'Rekap Panjang Per Prog Per Prov'!J10</f>
        <v>Penyusunan, Pengkajian dan Pengembangan Data dan Informasi SIPD di Daerah</v>
      </c>
      <c r="F381" s="776">
        <f>'Rekap Panjang Per Prog Per Prov'!J38</f>
        <v>470000000</v>
      </c>
      <c r="G381" s="774"/>
      <c r="H381" s="759"/>
      <c r="I381" s="753" t="s">
        <v>775</v>
      </c>
      <c r="J381" s="1793" t="s">
        <v>594</v>
      </c>
    </row>
    <row r="382" spans="1:10" s="1420" customFormat="1" ht="36" customHeight="1">
      <c r="A382" s="1436"/>
      <c r="B382" s="827"/>
      <c r="C382" s="1437"/>
      <c r="D382" s="358" t="s">
        <v>386</v>
      </c>
      <c r="E382" s="840" t="str">
        <f>'Rekap Panjang Per Prog Per Prov'!K10</f>
        <v xml:space="preserve">Penguatan Peran Provinsi dalam Pengendalian, Pelaporan dan Evaluasi Pemanfaatan Program Dana Alokasi Khusus (DAK) </v>
      </c>
      <c r="F382" s="776">
        <f>'Rekap Panjang Per Prog Per Prov'!K38</f>
        <v>500000000</v>
      </c>
      <c r="G382" s="774"/>
      <c r="H382" s="759"/>
      <c r="I382" s="753" t="s">
        <v>775</v>
      </c>
      <c r="J382" s="1794"/>
    </row>
    <row r="383" spans="1:10" s="1420" customFormat="1" ht="16.5">
      <c r="A383" s="1436"/>
      <c r="B383" s="827"/>
      <c r="C383" s="358" t="s">
        <v>387</v>
      </c>
      <c r="D383" s="1789" t="str">
        <f>'Rekap Panjang Per Prog Per Prov'!O8</f>
        <v>Kegiatan Fasilitasi Peningkatan Pertumbuhan Ekonomi Daerah</v>
      </c>
      <c r="E383" s="1789"/>
      <c r="F383" s="776"/>
      <c r="G383" s="774"/>
      <c r="H383" s="759"/>
      <c r="I383" s="753"/>
      <c r="J383" s="758"/>
    </row>
    <row r="384" spans="1:10" s="1420" customFormat="1" ht="21.75" customHeight="1">
      <c r="A384" s="1468"/>
      <c r="B384" s="1426"/>
      <c r="C384" s="1646"/>
      <c r="D384" s="1466" t="s">
        <v>382</v>
      </c>
      <c r="E384" s="1467" t="str">
        <f>'Rekap Panjang Per Prog Per Prov'!O10</f>
        <v xml:space="preserve">Dukungan Operasional  Penyelenggaraan PTSP  </v>
      </c>
      <c r="F384" s="880">
        <f>'Rekap Panjang Per Prog Per Prov'!O38</f>
        <v>400000000</v>
      </c>
      <c r="G384" s="1425"/>
      <c r="H384" s="759"/>
      <c r="I384" s="753" t="s">
        <v>716</v>
      </c>
      <c r="J384" s="753" t="s">
        <v>602</v>
      </c>
    </row>
    <row r="385" spans="1:10" s="1420" customFormat="1" ht="16.5">
      <c r="A385" s="1436"/>
      <c r="B385" s="1419"/>
      <c r="C385" s="1424" t="s">
        <v>388</v>
      </c>
      <c r="D385" s="1796" t="str">
        <f>'Rekap Panjang Per Prog Per Prov'!Q8</f>
        <v>Kegiatan Fasilitasi Pengembangan Wilayah Terpadu</v>
      </c>
      <c r="E385" s="1796"/>
      <c r="F385" s="779"/>
      <c r="G385" s="774"/>
      <c r="H385" s="759"/>
      <c r="I385" s="753"/>
      <c r="J385" s="758"/>
    </row>
    <row r="386" spans="1:10" s="1420" customFormat="1" ht="33" customHeight="1">
      <c r="A386" s="1436"/>
      <c r="B386" s="1446"/>
      <c r="C386" s="1437"/>
      <c r="D386" s="358" t="s">
        <v>382</v>
      </c>
      <c r="E386" s="840" t="str">
        <f>'Rekap Panjang Per Prog Per Prov'!Q10</f>
        <v>Penguatan Kelembagaan dalam Pengelolaan dan Pengembangan Wilayah Pesisir, Laut dan Pulau-pulau kecil</v>
      </c>
      <c r="F386" s="776">
        <f>'Rekap Panjang Per Prog Per Prov'!Q38</f>
        <v>500000000</v>
      </c>
      <c r="G386" s="780"/>
      <c r="H386" s="781"/>
      <c r="I386" s="753" t="s">
        <v>775</v>
      </c>
      <c r="J386" s="753" t="s">
        <v>594</v>
      </c>
    </row>
    <row r="387" spans="1:10" s="360" customFormat="1" ht="15.75" customHeight="1">
      <c r="A387" s="774"/>
      <c r="B387" s="1419" t="s">
        <v>519</v>
      </c>
      <c r="C387" s="1798" t="str">
        <f>'Rekap Panjang Per Prog Per Prov'!U7</f>
        <v xml:space="preserve">PROGRAM PEMBERDAYAAN MASYARAKAT DAN PEMERINTAHAN DESA </v>
      </c>
      <c r="D387" s="1798"/>
      <c r="E387" s="1798"/>
      <c r="F387" s="795"/>
      <c r="G387" s="757" t="str">
        <f>'Rekap Panjang Per Prog Per Prov'!U11</f>
        <v>DITJEN PMD</v>
      </c>
      <c r="H387" s="781"/>
      <c r="I387" s="753"/>
      <c r="J387" s="781"/>
    </row>
    <row r="388" spans="1:10" s="361" customFormat="1" ht="21.75" customHeight="1">
      <c r="A388" s="774"/>
      <c r="B388" s="828"/>
      <c r="C388" s="358" t="s">
        <v>381</v>
      </c>
      <c r="D388" s="1789" t="str">
        <f>'Rekap Panjang Per Prog Per Prov'!U8</f>
        <v>Kegiatan Dukungan Manajemen dan Dukungan Teknis Lainnya Ditjen PMD</v>
      </c>
      <c r="E388" s="1789"/>
      <c r="F388" s="794"/>
      <c r="G388" s="774"/>
      <c r="H388" s="758"/>
      <c r="I388" s="753"/>
      <c r="J388" s="758"/>
    </row>
    <row r="389" spans="1:10" s="361" customFormat="1" ht="31.5" customHeight="1">
      <c r="A389" s="774"/>
      <c r="B389" s="1423"/>
      <c r="C389" s="1424"/>
      <c r="D389" s="1424" t="s">
        <v>382</v>
      </c>
      <c r="E389" s="840" t="str">
        <f>'Rekap Panjang Per Prog Per Prov'!U10</f>
        <v>Penguatan Program dan Kelembagaan Pemberdayaan Masyarakat dan Pemerintahan Desa</v>
      </c>
      <c r="F389" s="797">
        <f>'Rekap Panjang Per Prog Per Prov'!U38</f>
        <v>155290000</v>
      </c>
      <c r="G389" s="774"/>
      <c r="H389" s="781"/>
      <c r="I389" s="753"/>
      <c r="J389" s="781"/>
    </row>
    <row r="390" spans="1:10" s="361" customFormat="1" ht="30" customHeight="1">
      <c r="A390" s="774"/>
      <c r="B390" s="828"/>
      <c r="C390" s="358" t="s">
        <v>387</v>
      </c>
      <c r="D390" s="1789" t="str">
        <f>'Rekap Panjang Per Prog Per Prov'!V8</f>
        <v>Kegiatan Peningkatan Kapasitas Penyelenggaraan Pemerintahan Desa dan Kelurahan</v>
      </c>
      <c r="E390" s="1789"/>
      <c r="F390" s="794"/>
      <c r="G390" s="774"/>
      <c r="H390" s="758"/>
      <c r="I390" s="753"/>
      <c r="J390" s="758"/>
    </row>
    <row r="391" spans="1:10" s="361" customFormat="1" ht="15.75" customHeight="1">
      <c r="A391" s="774"/>
      <c r="B391" s="1423"/>
      <c r="C391" s="1424"/>
      <c r="D391" s="1424" t="s">
        <v>382</v>
      </c>
      <c r="E391" s="840" t="str">
        <f>'Rekap Panjang Per Prog Per Prov'!V10</f>
        <v>Pelatihan Manajemen Pemerintahan Desa bagi Kepala Desa</v>
      </c>
      <c r="F391" s="797">
        <f>'Rekap Panjang Per Prog Per Prov'!V38</f>
        <v>165737000</v>
      </c>
      <c r="G391" s="774"/>
      <c r="H391" s="781"/>
      <c r="I391" s="753"/>
      <c r="J391" s="781"/>
    </row>
    <row r="392" spans="1:10" s="361" customFormat="1" ht="15.75" customHeight="1">
      <c r="A392" s="774"/>
      <c r="B392" s="828"/>
      <c r="C392" s="358" t="s">
        <v>388</v>
      </c>
      <c r="D392" s="1789" t="str">
        <f>'Rekap Panjang Per Prog Per Prov'!W8</f>
        <v>Kegiatan Peningkatan Kapasitas Kelembagaan dan Pelatihan Masyarakat</v>
      </c>
      <c r="E392" s="1789"/>
      <c r="F392" s="794"/>
      <c r="G392" s="774"/>
      <c r="H392" s="758"/>
      <c r="I392" s="753"/>
      <c r="J392" s="758"/>
    </row>
    <row r="393" spans="1:10" s="361" customFormat="1" ht="15.75" customHeight="1">
      <c r="A393" s="774"/>
      <c r="B393" s="1423"/>
      <c r="C393" s="1424"/>
      <c r="D393" s="1424" t="s">
        <v>382</v>
      </c>
      <c r="E393" s="840" t="str">
        <f>'Rekap Panjang Per Prog Per Prov'!W10</f>
        <v>Fasilitasi Penyusunan Profil Desa dan Kelurahan</v>
      </c>
      <c r="F393" s="797">
        <f>'Rekap Panjang Per Prog Per Prov'!W38</f>
        <v>235850000</v>
      </c>
      <c r="G393" s="774"/>
      <c r="H393" s="781"/>
      <c r="I393" s="753"/>
      <c r="J393" s="781"/>
    </row>
    <row r="394" spans="1:10" s="361" customFormat="1" ht="15.75" customHeight="1">
      <c r="A394" s="774"/>
      <c r="B394" s="828"/>
      <c r="C394" s="358" t="s">
        <v>389</v>
      </c>
      <c r="D394" s="1789" t="str">
        <f>'Rekap Panjang Per Prog Per Prov'!X8</f>
        <v>Kegiatan Peningkatan Kemandirian Masyarakat Perdesaan</v>
      </c>
      <c r="E394" s="1789"/>
      <c r="F394" s="794"/>
      <c r="G394" s="774"/>
      <c r="H394" s="758"/>
      <c r="I394" s="753"/>
      <c r="J394" s="758"/>
    </row>
    <row r="395" spans="1:10" s="361" customFormat="1" ht="15.75" customHeight="1">
      <c r="A395" s="774"/>
      <c r="B395" s="1423"/>
      <c r="C395" s="1424"/>
      <c r="D395" s="1424" t="s">
        <v>382</v>
      </c>
      <c r="E395" s="840" t="str">
        <f>'Rekap Panjang Per Prog Per Prov'!X10</f>
        <v>PNPM-Mandiri Perdesaan</v>
      </c>
      <c r="F395" s="797">
        <f>'Rekap Panjang Per Prog Per Prov'!X38</f>
        <v>4948383000</v>
      </c>
      <c r="G395" s="774"/>
      <c r="H395" s="781"/>
      <c r="I395" s="753"/>
      <c r="J395" s="781"/>
    </row>
    <row r="396" spans="1:10" s="361" customFormat="1" ht="15.75" customHeight="1">
      <c r="A396" s="774"/>
      <c r="B396" s="828"/>
      <c r="C396" s="358" t="s">
        <v>391</v>
      </c>
      <c r="D396" s="1789" t="str">
        <f>'Rekap Panjang Per Prog Per Prov'!Y8</f>
        <v>Kegiatan Fasilitasi Pemberdayaan Adat dan Sosial Budaya Masyarakat</v>
      </c>
      <c r="E396" s="1789"/>
      <c r="F396" s="794"/>
      <c r="G396" s="774"/>
      <c r="H396" s="758"/>
      <c r="I396" s="753"/>
      <c r="J396" s="758"/>
    </row>
    <row r="397" spans="1:10" s="361" customFormat="1" ht="31.5" customHeight="1">
      <c r="A397" s="774"/>
      <c r="B397" s="1423"/>
      <c r="C397" s="1424"/>
      <c r="D397" s="1424" t="s">
        <v>382</v>
      </c>
      <c r="E397" s="840" t="str">
        <f>'Rekap Panjang Per Prog Per Prov'!Y10</f>
        <v>Fasilitasi Penguatan Kelembagaan Komisi Penanggulangan HIV/AIDS di daerah</v>
      </c>
      <c r="F397" s="797">
        <f>'Rekap Panjang Per Prog Per Prov'!Y38</f>
        <v>69540000</v>
      </c>
      <c r="G397" s="774"/>
      <c r="H397" s="781"/>
      <c r="I397" s="753"/>
      <c r="J397" s="781"/>
    </row>
    <row r="398" spans="1:10" s="361" customFormat="1" ht="31.5" customHeight="1">
      <c r="A398" s="774"/>
      <c r="B398" s="1423"/>
      <c r="C398" s="1424"/>
      <c r="D398" s="1424" t="s">
        <v>386</v>
      </c>
      <c r="E398" s="840" t="str">
        <f>'Rekap Panjang Per Prog Per Prov'!AA10</f>
        <v xml:space="preserve">Fasilitasi Penguatan Sistem Informasi Posyandu di Daerah melalui Koordinasi dan Pelatihan Ulang </v>
      </c>
      <c r="F398" s="797">
        <f>'Rekap Panjang Per Prog Per Prov'!AA38</f>
        <v>60700000</v>
      </c>
      <c r="G398" s="774"/>
      <c r="H398" s="781"/>
      <c r="I398" s="753"/>
      <c r="J398" s="781"/>
    </row>
    <row r="399" spans="1:10" s="361" customFormat="1" ht="15.75" customHeight="1">
      <c r="A399" s="774"/>
      <c r="B399" s="828"/>
      <c r="C399" s="358" t="s">
        <v>392</v>
      </c>
      <c r="D399" s="1789" t="str">
        <f>'Rekap Panjang Per Prog Per Prov'!AB8</f>
        <v>Kegiatan Pengembangan Usaha Ekonomi Masyarakat</v>
      </c>
      <c r="E399" s="1789"/>
      <c r="F399" s="794"/>
      <c r="G399" s="774"/>
      <c r="H399" s="758"/>
      <c r="I399" s="753"/>
      <c r="J399" s="758"/>
    </row>
    <row r="400" spans="1:10" s="361" customFormat="1" ht="31.5" customHeight="1">
      <c r="A400" s="774"/>
      <c r="B400" s="1423"/>
      <c r="C400" s="1424"/>
      <c r="D400" s="1424" t="s">
        <v>382</v>
      </c>
      <c r="E400" s="840" t="str">
        <f>'Rekap Panjang Per Prog Per Prov'!AC10</f>
        <v xml:space="preserve">Penguatan Kelembagaan Tim Koordinasi Penanggulangan Kemiskinan Daerah (TKPKD) </v>
      </c>
      <c r="F400" s="797">
        <f>'Rekap Panjang Per Prog Per Prov'!AC38</f>
        <v>51200000</v>
      </c>
      <c r="G400" s="774"/>
      <c r="H400" s="781"/>
      <c r="I400" s="753"/>
      <c r="J400" s="781"/>
    </row>
    <row r="401" spans="1:11" s="361" customFormat="1" ht="15.75" customHeight="1">
      <c r="A401" s="774"/>
      <c r="B401" s="1423"/>
      <c r="C401" s="1424"/>
      <c r="D401" s="1424" t="s">
        <v>386</v>
      </c>
      <c r="E401" s="840" t="str">
        <f>'Rekap Panjang Per Prog Per Prov'!AD10</f>
        <v>Fasilitasi Penguatan Kelembagaan Pasar Desa</v>
      </c>
      <c r="F401" s="797">
        <f>'Rekap Panjang Per Prog Per Prov'!AD38</f>
        <v>150000000</v>
      </c>
      <c r="G401" s="780"/>
      <c r="H401" s="781"/>
      <c r="I401" s="753"/>
      <c r="J401" s="781"/>
    </row>
    <row r="402" spans="1:11" s="360" customFormat="1">
      <c r="A402" s="774"/>
      <c r="B402" s="827" t="s">
        <v>520</v>
      </c>
      <c r="C402" s="1795" t="str">
        <f>'Rekap Panjang Per Prog Per Prov'!AH7</f>
        <v xml:space="preserve">PROGRAM PENGUATAN PENYELENGGARAAN PEMERINTAHAN UMUM </v>
      </c>
      <c r="D402" s="1795"/>
      <c r="E402" s="1795"/>
      <c r="F402" s="793"/>
      <c r="G402" s="757" t="str">
        <f>'Rekap Panjang Per Prog Per Prov'!AH11</f>
        <v>DITJEN PUM</v>
      </c>
      <c r="H402" s="1251"/>
      <c r="I402" s="753"/>
      <c r="J402" s="758"/>
    </row>
    <row r="403" spans="1:11" s="361" customFormat="1" ht="30" customHeight="1">
      <c r="A403" s="774"/>
      <c r="B403" s="828"/>
      <c r="C403" s="358" t="s">
        <v>381</v>
      </c>
      <c r="D403" s="1789" t="str">
        <f>'Rekap Panjang Per Prog Per Prov'!AH8</f>
        <v>Kegiatan Penyelenggaraan Hubungan Pusat dan Daerah Serta Kerjasama Daerah</v>
      </c>
      <c r="E403" s="1789"/>
      <c r="F403" s="794"/>
      <c r="G403" s="774"/>
      <c r="H403" s="759"/>
      <c r="I403" s="753"/>
      <c r="J403" s="758"/>
    </row>
    <row r="404" spans="1:11" s="361" customFormat="1" ht="33" customHeight="1">
      <c r="A404" s="774"/>
      <c r="B404" s="1423"/>
      <c r="C404" s="1424"/>
      <c r="D404" s="1424" t="s">
        <v>382</v>
      </c>
      <c r="E404" s="840" t="str">
        <f>'Rekap Panjang Per Prog Per Prov'!AI10</f>
        <v>Peningkatan Peran Gubernur sebagai Wakil Pemerintah Pusat di Wilayah Provinsi</v>
      </c>
      <c r="F404" s="797">
        <f>'Rekap Panjang Per Prog Per Prov'!AI38</f>
        <v>3286078000</v>
      </c>
      <c r="G404" s="774"/>
      <c r="H404" s="759"/>
      <c r="I404" s="753" t="s">
        <v>706</v>
      </c>
      <c r="J404" s="761" t="s">
        <v>595</v>
      </c>
    </row>
    <row r="405" spans="1:11" s="361" customFormat="1" ht="30" customHeight="1">
      <c r="A405" s="774"/>
      <c r="B405" s="828"/>
      <c r="C405" s="358" t="s">
        <v>387</v>
      </c>
      <c r="D405" s="1789" t="str">
        <f>'Rekap Panjang Per Prog Per Prov'!AJ8</f>
        <v>Kegiatan Pengembangan dan Penataan Wilayah Administrasi dan Perbatasan</v>
      </c>
      <c r="E405" s="1789"/>
      <c r="F405" s="794"/>
      <c r="G405" s="774"/>
      <c r="H405" s="759"/>
      <c r="I405" s="753"/>
      <c r="J405" s="758"/>
    </row>
    <row r="406" spans="1:11" s="361" customFormat="1" ht="34.5" customHeight="1">
      <c r="A406" s="774"/>
      <c r="B406" s="1447"/>
      <c r="C406" s="358"/>
      <c r="D406" s="358" t="s">
        <v>382</v>
      </c>
      <c r="E406" s="840" t="str">
        <f>'Rekap Panjang Per Prog Per Prov'!AJ10</f>
        <v>Koordinasi dan Fasilitasi Penegasan Batas Daerah secara Pasti di Lapangan antar Daerah Provinsi, Kab/Kota</v>
      </c>
      <c r="F406" s="794">
        <f>'Rekap Panjang Per Prog Per Prov'!AJ38</f>
        <v>250000000</v>
      </c>
      <c r="G406" s="774"/>
      <c r="H406" s="759"/>
      <c r="I406" s="753" t="s">
        <v>706</v>
      </c>
      <c r="J406" s="1400" t="s">
        <v>605</v>
      </c>
    </row>
    <row r="407" spans="1:11" s="361" customFormat="1" ht="21.75" customHeight="1">
      <c r="A407" s="774"/>
      <c r="B407" s="1423"/>
      <c r="C407" s="1424"/>
      <c r="D407" s="1424" t="s">
        <v>386</v>
      </c>
      <c r="E407" s="1448" t="str">
        <f>'Rekap Panjang Per Prog Per Prov'!AL10</f>
        <v>Pembakuan dan Pembinaan Nama Rupabumi Unsur Alami</v>
      </c>
      <c r="F407" s="797">
        <f>'Rekap Panjang Per Prog Per Prov'!AL38</f>
        <v>400000000</v>
      </c>
      <c r="G407" s="774"/>
      <c r="H407" s="759"/>
      <c r="I407" s="753" t="s">
        <v>706</v>
      </c>
      <c r="J407" s="1397" t="s">
        <v>612</v>
      </c>
    </row>
    <row r="408" spans="1:11" s="361" customFormat="1" ht="30" customHeight="1">
      <c r="A408" s="774"/>
      <c r="B408" s="828"/>
      <c r="C408" s="358" t="s">
        <v>388</v>
      </c>
      <c r="D408" s="1789" t="str">
        <f>'Rekap Panjang Per Prog Per Prov'!AN8</f>
        <v>Kegiatan Pembinaan Ketenteraman, Ketertiban dan Perlindungan Masyarakat</v>
      </c>
      <c r="E408" s="1789"/>
      <c r="F408" s="794"/>
      <c r="G408" s="774"/>
      <c r="H408" s="759"/>
      <c r="I408" s="753"/>
      <c r="J408" s="758"/>
    </row>
    <row r="409" spans="1:11" s="361" customFormat="1" ht="39.75" customHeight="1">
      <c r="A409" s="774"/>
      <c r="B409" s="1423"/>
      <c r="C409" s="1424"/>
      <c r="D409" s="1424" t="s">
        <v>382</v>
      </c>
      <c r="E409" s="840" t="str">
        <f>'Rekap Panjang Per Prog Per Prov'!AO10</f>
        <v xml:space="preserve">Peningkatan Kapasitas SDM Polisi Pamong Praja  dalam Penyelenggaraan Ketertiban Umum dan Ketenteraman Masyarakat </v>
      </c>
      <c r="F409" s="797">
        <f>'Rekap Panjang Per Prog Per Prov'!AO38</f>
        <v>506820000</v>
      </c>
      <c r="G409" s="774"/>
      <c r="H409" s="759"/>
      <c r="I409" s="753" t="s">
        <v>727</v>
      </c>
      <c r="J409" s="761" t="s">
        <v>597</v>
      </c>
    </row>
    <row r="410" spans="1:11" s="361" customFormat="1" ht="18" customHeight="1">
      <c r="A410" s="774"/>
      <c r="B410" s="828"/>
      <c r="C410" s="358" t="s">
        <v>389</v>
      </c>
      <c r="D410" s="1789" t="str">
        <f>'Rekap Panjang Per Prog Per Prov'!AR8</f>
        <v>Kegiatan Fasilitasi Pencegahan dan Penanggulangan Bencana</v>
      </c>
      <c r="E410" s="1789"/>
      <c r="F410" s="794"/>
      <c r="G410" s="774"/>
      <c r="H410" s="759"/>
      <c r="I410" s="753"/>
      <c r="J410" s="758"/>
    </row>
    <row r="411" spans="1:11" s="361" customFormat="1" ht="37.5" customHeight="1">
      <c r="A411" s="774"/>
      <c r="B411" s="1423"/>
      <c r="C411" s="1424"/>
      <c r="D411" s="1424" t="s">
        <v>382</v>
      </c>
      <c r="E411" s="840" t="str">
        <f>'Rekap Panjang Per Prog Per Prov'!AT10</f>
        <v>Peningkatan Kapasitas Aparat dalam Pengurangan Resiko Bencana di Daerah</v>
      </c>
      <c r="F411" s="797">
        <f>'Rekap Panjang Per Prog Per Prov'!AT38</f>
        <v>350000000</v>
      </c>
      <c r="G411" s="780"/>
      <c r="H411" s="781"/>
      <c r="I411" s="753" t="s">
        <v>720</v>
      </c>
      <c r="J411" s="761" t="s">
        <v>607</v>
      </c>
    </row>
    <row r="412" spans="1:11" s="361" customFormat="1" ht="16.5" thickBot="1">
      <c r="A412" s="774"/>
      <c r="B412" s="1430"/>
      <c r="C412" s="1431"/>
      <c r="D412" s="1431"/>
      <c r="E412" s="1440"/>
      <c r="F412" s="796"/>
      <c r="G412" s="774"/>
      <c r="H412" s="759"/>
      <c r="I412" s="1396"/>
      <c r="J412" s="811"/>
    </row>
    <row r="413" spans="1:11" s="356" customFormat="1" ht="20.100000000000001" customHeight="1">
      <c r="A413" s="1307">
        <v>9</v>
      </c>
      <c r="B413" s="1813" t="s">
        <v>410</v>
      </c>
      <c r="C413" s="1813"/>
      <c r="D413" s="1813"/>
      <c r="E413" s="1813"/>
      <c r="F413" s="1283">
        <f>SUM(F414:F463)</f>
        <v>27437639000</v>
      </c>
      <c r="G413" s="1273"/>
      <c r="H413" s="1827" t="s">
        <v>828</v>
      </c>
      <c r="I413" s="1100" t="s">
        <v>863</v>
      </c>
      <c r="J413" s="781"/>
      <c r="K413" s="1175">
        <f>'Rekap Panjang Per Prog Per Prov'!AV39</f>
        <v>27437639000</v>
      </c>
    </row>
    <row r="414" spans="1:11" s="361" customFormat="1">
      <c r="A414" s="774"/>
      <c r="B414" s="827" t="s">
        <v>380</v>
      </c>
      <c r="C414" s="1795" t="str">
        <f>'Rekap Panjang Per Prog Per Prov'!C7</f>
        <v xml:space="preserve">PROGRAM PENATAAN ADMINISTRASI KEPENDUDUKAN </v>
      </c>
      <c r="D414" s="1795"/>
      <c r="E414" s="1795"/>
      <c r="F414" s="776"/>
      <c r="G414" s="757" t="str">
        <f>'Rekap Panjang Per Prog Per Prov'!C11</f>
        <v>DITJEN DUKCAPIL</v>
      </c>
      <c r="H414" s="1828"/>
      <c r="I414" s="753"/>
      <c r="J414" s="758"/>
    </row>
    <row r="415" spans="1:11" s="361" customFormat="1" ht="33.75" customHeight="1">
      <c r="A415" s="774"/>
      <c r="B415" s="827"/>
      <c r="C415" s="358" t="s">
        <v>381</v>
      </c>
      <c r="D415" s="1789" t="str">
        <f>'Rekap Panjang Per Prog Per Prov'!C8</f>
        <v>Kegiatan Dukungan Manajemen dan Dukungan Teknis Lainnya Ditjen Kependudukan dan Pencatatan Sipil</v>
      </c>
      <c r="E415" s="1789"/>
      <c r="F415" s="776"/>
      <c r="G415" s="774"/>
      <c r="H415" s="1828"/>
      <c r="I415" s="753"/>
      <c r="J415" s="758"/>
    </row>
    <row r="416" spans="1:11" s="361" customFormat="1" ht="40.5" customHeight="1">
      <c r="A416" s="774"/>
      <c r="B416" s="827"/>
      <c r="C416" s="1435"/>
      <c r="D416" s="358" t="s">
        <v>382</v>
      </c>
      <c r="E416" s="840" t="str">
        <f>'Rekap Panjang Per Prog Per Prov'!C10</f>
        <v xml:space="preserve">Fasilitasi Koordinasi Penyelenggaraan Kependudukan dan Pencatatan Sipil </v>
      </c>
      <c r="F416" s="776">
        <f>'Rekap Panjang Per Prog Per Prov'!C39</f>
        <v>228098000</v>
      </c>
      <c r="G416" s="780"/>
      <c r="H416" s="781"/>
      <c r="I416" s="753" t="s">
        <v>717</v>
      </c>
      <c r="J416" s="753" t="s">
        <v>600</v>
      </c>
    </row>
    <row r="417" spans="1:10" s="361" customFormat="1" ht="36" customHeight="1">
      <c r="A417" s="1436"/>
      <c r="B417" s="1419" t="s">
        <v>383</v>
      </c>
      <c r="C417" s="1795" t="str">
        <f>'Rekap Panjang Per Prog Per Prov'!D7</f>
        <v xml:space="preserve">PROGRAM PENGAWASAN DAN PENINGKATAN AKUNTABILITAS APARATUR KEMENTERIAN DALAM NEGERI </v>
      </c>
      <c r="D417" s="1795"/>
      <c r="E417" s="1795"/>
      <c r="F417" s="779"/>
      <c r="G417" s="757" t="str">
        <f>'Rekap Panjang Per Prog Per Prov'!D11</f>
        <v>ITJEN</v>
      </c>
      <c r="H417" s="1251"/>
      <c r="I417" s="753"/>
      <c r="J417" s="781"/>
    </row>
    <row r="418" spans="1:10" s="361" customFormat="1" ht="30.75" customHeight="1">
      <c r="A418" s="1436"/>
      <c r="B418" s="827"/>
      <c r="C418" s="358" t="s">
        <v>381</v>
      </c>
      <c r="D418" s="1789" t="str">
        <f>'Rekap Panjang Per Prog Per Prov'!D8</f>
        <v xml:space="preserve">Kegiatan Dukungan Manajemen dan Dukungan Teknis Lainnya  Inspektorat Jenderal </v>
      </c>
      <c r="E418" s="1789"/>
      <c r="F418" s="776"/>
      <c r="G418" s="774"/>
      <c r="H418" s="759"/>
      <c r="I418" s="753"/>
      <c r="J418" s="758"/>
    </row>
    <row r="419" spans="1:10" s="361" customFormat="1" ht="35.25" customHeight="1">
      <c r="A419" s="1436"/>
      <c r="B419" s="827"/>
      <c r="C419" s="1435"/>
      <c r="D419" s="358" t="s">
        <v>382</v>
      </c>
      <c r="E419" s="840" t="str">
        <f>'Rekap Panjang Per Prog Per Prov'!D10</f>
        <v xml:space="preserve">Koordinasi Pembinaan dan Pengawasan Penyelenggaraan Pemerintahan Daerah </v>
      </c>
      <c r="F419" s="776">
        <f>'Rekap Panjang Per Prog Per Prov'!D39</f>
        <v>300000000</v>
      </c>
      <c r="G419" s="780"/>
      <c r="H419" s="781"/>
      <c r="I419" s="753" t="s">
        <v>755</v>
      </c>
      <c r="J419" s="753" t="s">
        <v>603</v>
      </c>
    </row>
    <row r="420" spans="1:10" s="361" customFormat="1" ht="16.5">
      <c r="A420" s="1436"/>
      <c r="B420" s="827" t="s">
        <v>384</v>
      </c>
      <c r="C420" s="1802" t="str">
        <f>'Rekap Panjang Per Prog Per Prov'!E7</f>
        <v xml:space="preserve">PROGRAM PEMBINAAN KESATUAN BANGSA DAN POLITIK </v>
      </c>
      <c r="D420" s="1802"/>
      <c r="E420" s="1802"/>
      <c r="F420" s="776"/>
      <c r="G420" s="1822" t="str">
        <f>'Rekap Panjang Per Prog Per Prov'!E11</f>
        <v>DITJEN KESBANGPOL</v>
      </c>
      <c r="H420" s="1396"/>
      <c r="I420" s="753"/>
      <c r="J420" s="758"/>
    </row>
    <row r="421" spans="1:10" s="356" customFormat="1">
      <c r="A421" s="759"/>
      <c r="B421" s="827"/>
      <c r="C421" s="358" t="s">
        <v>381</v>
      </c>
      <c r="D421" s="1789" t="str">
        <f>'Rekap Panjang Per Prog Per Prov'!E8</f>
        <v>Kegiatan Fasilitasi Kewaspadaan Nasional</v>
      </c>
      <c r="E421" s="1789"/>
      <c r="F421" s="776"/>
      <c r="G421" s="1823"/>
      <c r="H421" s="1399"/>
      <c r="I421" s="753"/>
      <c r="J421" s="758"/>
    </row>
    <row r="422" spans="1:10" s="1420" customFormat="1" ht="36.75" customHeight="1">
      <c r="A422" s="1436"/>
      <c r="B422" s="827"/>
      <c r="C422" s="358"/>
      <c r="D422" s="358" t="s">
        <v>382</v>
      </c>
      <c r="E422" s="840" t="str">
        <f>'Rekap Panjang Per Prog Per Prov'!E10</f>
        <v xml:space="preserve">Penguatan dan Pemberdayaan Forum Kewaspadaan Dini Masyarakat (FKDM) </v>
      </c>
      <c r="F422" s="776">
        <f>'Rekap Panjang Per Prog Per Prov'!E39</f>
        <v>756406000</v>
      </c>
      <c r="G422" s="780"/>
      <c r="H422" s="781"/>
      <c r="I422" s="753" t="s">
        <v>756</v>
      </c>
      <c r="J422" s="753" t="s">
        <v>601</v>
      </c>
    </row>
    <row r="423" spans="1:10" s="361" customFormat="1" ht="31.5" customHeight="1">
      <c r="A423" s="1436"/>
      <c r="B423" s="827" t="s">
        <v>385</v>
      </c>
      <c r="C423" s="1795" t="str">
        <f>'Rekap Panjang Per Prog Per Prov'!F7</f>
        <v xml:space="preserve">PROGRAM PENDIDIKAN DAN PELATIHAN APARATUR KEMENTERIAN DALAM NEGERI </v>
      </c>
      <c r="D423" s="1795"/>
      <c r="E423" s="1795"/>
      <c r="F423" s="776"/>
      <c r="G423" s="757" t="str">
        <f>'Rekap Panjang Per Prog Per Prov'!F11</f>
        <v>BADAN DIKLAT</v>
      </c>
      <c r="H423" s="1251"/>
      <c r="I423" s="753"/>
      <c r="J423" s="758"/>
    </row>
    <row r="424" spans="1:10" s="356" customFormat="1" ht="34.5" customHeight="1">
      <c r="A424" s="759"/>
      <c r="B424" s="827"/>
      <c r="C424" s="358" t="s">
        <v>381</v>
      </c>
      <c r="D424" s="1789" t="str">
        <f>'Rekap Panjang Per Prog Per Prov'!F8</f>
        <v xml:space="preserve">Kegiatan Dukungan Manajemen Dan Pelayanan Teknis Lainnya Badan Pendidikan Dan Pelatihan </v>
      </c>
      <c r="E424" s="1789"/>
      <c r="F424" s="776"/>
      <c r="G424" s="774"/>
      <c r="H424" s="759"/>
      <c r="I424" s="753"/>
      <c r="J424" s="758"/>
    </row>
    <row r="425" spans="1:10" s="1420" customFormat="1" ht="22.5" customHeight="1">
      <c r="A425" s="1436"/>
      <c r="B425" s="827"/>
      <c r="C425" s="358"/>
      <c r="D425" s="358" t="s">
        <v>382</v>
      </c>
      <c r="E425" s="840" t="str">
        <f>'Rekap Panjang Per Prog Per Prov'!F10</f>
        <v>Koordinasi Pembinaan Program Kediklatan</v>
      </c>
      <c r="F425" s="776">
        <f>'Rekap Panjang Per Prog Per Prov'!F39</f>
        <v>200000000</v>
      </c>
      <c r="G425" s="780"/>
      <c r="H425" s="781"/>
      <c r="I425" s="753" t="s">
        <v>696</v>
      </c>
      <c r="J425" s="753" t="s">
        <v>604</v>
      </c>
    </row>
    <row r="426" spans="1:10" s="1420" customFormat="1" ht="16.5" customHeight="1">
      <c r="A426" s="1436"/>
      <c r="B426" s="827" t="s">
        <v>393</v>
      </c>
      <c r="C426" s="1795" t="str">
        <f>'Rekap Panjang Per Prog Per Prov'!G7</f>
        <v xml:space="preserve">PROGRAM PENGELOLAAN DESENTRALISASI DAN OTONOMI DAERAH </v>
      </c>
      <c r="D426" s="1795"/>
      <c r="E426" s="1795"/>
      <c r="F426" s="776"/>
      <c r="G426" s="1444" t="str">
        <f>'Rekap Panjang Per Prog Per Prov'!G11</f>
        <v>DITJEN OTDA</v>
      </c>
      <c r="H426" s="1445"/>
      <c r="I426" s="753"/>
      <c r="J426" s="784"/>
    </row>
    <row r="427" spans="1:10" s="1420" customFormat="1" ht="16.5">
      <c r="A427" s="1436"/>
      <c r="B427" s="827"/>
      <c r="C427" s="358" t="s">
        <v>381</v>
      </c>
      <c r="D427" s="1789" t="str">
        <f>'Rekap Panjang Per Prog Per Prov'!G8</f>
        <v>Kegiatan Penataan Urusan Pemerintahan Daerah Lingkup I</v>
      </c>
      <c r="E427" s="1789"/>
      <c r="F427" s="776"/>
      <c r="G427" s="774"/>
      <c r="H427" s="759"/>
      <c r="I427" s="753"/>
      <c r="J427" s="758"/>
    </row>
    <row r="428" spans="1:10" s="1420" customFormat="1" ht="36.75" customHeight="1">
      <c r="A428" s="1436"/>
      <c r="B428" s="827"/>
      <c r="C428" s="358"/>
      <c r="D428" s="358" t="s">
        <v>382</v>
      </c>
      <c r="E428" s="840" t="str">
        <f>'Rekap Panjang Per Prog Per Prov'!G10</f>
        <v xml:space="preserve">Fasilitasi Percepatan Penerapan Standar Pelayanan Minimal (SPM) di Daerah </v>
      </c>
      <c r="F428" s="776">
        <f>'Rekap Panjang Per Prog Per Prov'!G39</f>
        <v>597800000</v>
      </c>
      <c r="G428" s="780"/>
      <c r="H428" s="781"/>
      <c r="I428" s="753" t="s">
        <v>761</v>
      </c>
      <c r="J428" s="761" t="s">
        <v>662</v>
      </c>
    </row>
    <row r="429" spans="1:10" s="1420" customFormat="1" ht="16.5" customHeight="1">
      <c r="A429" s="1436"/>
      <c r="B429" s="827" t="s">
        <v>396</v>
      </c>
      <c r="C429" s="1795" t="str">
        <f>'Rekap Panjang Per Prog Per Prov'!J7</f>
        <v xml:space="preserve">PROGRAM BINA PEMBANGUNAN DAERAH </v>
      </c>
      <c r="D429" s="1795"/>
      <c r="E429" s="1795"/>
      <c r="F429" s="776"/>
      <c r="G429" s="1824" t="str">
        <f>'Rekap Panjang Per Prog Per Prov'!J11</f>
        <v>DITJEN BINA BANGDA</v>
      </c>
      <c r="H429" s="1250"/>
      <c r="I429" s="753"/>
      <c r="J429" s="784"/>
    </row>
    <row r="430" spans="1:10" s="1420" customFormat="1" ht="33" customHeight="1">
      <c r="A430" s="1436"/>
      <c r="B430" s="827"/>
      <c r="C430" s="358" t="s">
        <v>381</v>
      </c>
      <c r="D430" s="1789" t="str">
        <f>'Rekap Panjang Per Prog Per Prov'!J8</f>
        <v>Kegiatan Dukungan Manajemen dan Pelaksanaan Tugas Teknis Lainnya Ditjen Bina Bangda</v>
      </c>
      <c r="E430" s="1789"/>
      <c r="F430" s="776"/>
      <c r="G430" s="1825"/>
      <c r="H430" s="1421"/>
      <c r="I430" s="753"/>
      <c r="J430" s="758"/>
    </row>
    <row r="431" spans="1:10" s="1420" customFormat="1" ht="33" customHeight="1">
      <c r="A431" s="1436"/>
      <c r="B431" s="827"/>
      <c r="C431" s="358"/>
      <c r="D431" s="358" t="s">
        <v>382</v>
      </c>
      <c r="E431" s="840" t="str">
        <f>'Rekap Panjang Per Prog Per Prov'!J10</f>
        <v>Penyusunan, Pengkajian dan Pengembangan Data dan Informasi SIPD di Daerah</v>
      </c>
      <c r="F431" s="776">
        <f>'Rekap Panjang Per Prog Per Prov'!J39</f>
        <v>455000000</v>
      </c>
      <c r="G431" s="774"/>
      <c r="H431" s="759"/>
      <c r="I431" s="753" t="s">
        <v>698</v>
      </c>
      <c r="J431" s="1793" t="s">
        <v>594</v>
      </c>
    </row>
    <row r="432" spans="1:10" s="1420" customFormat="1" ht="30.75" customHeight="1">
      <c r="A432" s="1468"/>
      <c r="B432" s="1426"/>
      <c r="C432" s="1646"/>
      <c r="D432" s="1466" t="s">
        <v>386</v>
      </c>
      <c r="E432" s="1467" t="str">
        <f>'Rekap Panjang Per Prog Per Prov'!K10</f>
        <v xml:space="preserve">Penguatan Peran Provinsi dalam Pengendalian, Pelaporan dan Evaluasi Pemanfaatan Program Dana Alokasi Khusus (DAK) </v>
      </c>
      <c r="F432" s="880">
        <f>'Rekap Panjang Per Prog Per Prov'!K39</f>
        <v>500000000</v>
      </c>
      <c r="G432" s="1425"/>
      <c r="H432" s="759"/>
      <c r="I432" s="753" t="s">
        <v>698</v>
      </c>
      <c r="J432" s="1794"/>
    </row>
    <row r="433" spans="1:10" s="1420" customFormat="1" ht="16.5">
      <c r="A433" s="1436"/>
      <c r="B433" s="1419"/>
      <c r="C433" s="1424" t="s">
        <v>387</v>
      </c>
      <c r="D433" s="1796" t="str">
        <f>'Rekap Panjang Per Prog Per Prov'!O8</f>
        <v>Kegiatan Fasilitasi Peningkatan Pertumbuhan Ekonomi Daerah</v>
      </c>
      <c r="E433" s="1796"/>
      <c r="F433" s="779"/>
      <c r="G433" s="774"/>
      <c r="H433" s="759"/>
      <c r="I433" s="753"/>
      <c r="J433" s="758"/>
    </row>
    <row r="434" spans="1:10" s="1420" customFormat="1" ht="21.75" customHeight="1">
      <c r="A434" s="1436"/>
      <c r="B434" s="827"/>
      <c r="C434" s="1437"/>
      <c r="D434" s="358" t="s">
        <v>382</v>
      </c>
      <c r="E434" s="840" t="str">
        <f>'Rekap Panjang Per Prog Per Prov'!O10</f>
        <v xml:space="preserve">Dukungan Operasional  Penyelenggaraan PTSP  </v>
      </c>
      <c r="F434" s="776">
        <f>'Rekap Panjang Per Prog Per Prov'!O39</f>
        <v>500000000</v>
      </c>
      <c r="G434" s="774"/>
      <c r="H434" s="759"/>
      <c r="I434" s="753" t="s">
        <v>762</v>
      </c>
      <c r="J434" s="753" t="s">
        <v>602</v>
      </c>
    </row>
    <row r="435" spans="1:10" s="1420" customFormat="1" ht="33.75" customHeight="1">
      <c r="A435" s="1436"/>
      <c r="B435" s="827"/>
      <c r="C435" s="358" t="s">
        <v>388</v>
      </c>
      <c r="D435" s="1792" t="str">
        <f>'Rekap Panjang Per Prog Per Prov'!L8</f>
        <v>Kegiatan Fasilitasi Penataan Ruang Daerah dan Lingkungan Hidup di Daerah</v>
      </c>
      <c r="E435" s="1789"/>
      <c r="F435" s="776"/>
      <c r="G435" s="774"/>
      <c r="H435" s="759"/>
      <c r="I435" s="753"/>
      <c r="J435" s="758"/>
    </row>
    <row r="436" spans="1:10" s="1420" customFormat="1" ht="35.25" customHeight="1">
      <c r="A436" s="1436"/>
      <c r="B436" s="827"/>
      <c r="C436" s="1437"/>
      <c r="D436" s="358" t="s">
        <v>382</v>
      </c>
      <c r="E436" s="1422" t="str">
        <f>'Rekap Panjang Per Prog Per Prov'!M10</f>
        <v>Dekonsentrasi Dalam Rangka Penguatan Kelembagaan Penataan Ruang</v>
      </c>
      <c r="F436" s="776">
        <f>'Rekap Panjang Per Prog Per Prov'!M39</f>
        <v>450000000</v>
      </c>
      <c r="G436" s="774"/>
      <c r="H436" s="759"/>
      <c r="I436" s="753" t="s">
        <v>698</v>
      </c>
      <c r="J436" s="1793" t="s">
        <v>594</v>
      </c>
    </row>
    <row r="437" spans="1:10" s="1420" customFormat="1" ht="30.75" customHeight="1">
      <c r="A437" s="1436"/>
      <c r="B437" s="827"/>
      <c r="C437" s="1437"/>
      <c r="D437" s="358" t="s">
        <v>386</v>
      </c>
      <c r="E437" s="1422" t="str">
        <f>'Rekap Panjang Per Prog Per Prov'!N10</f>
        <v xml:space="preserve">Fasilitasi Pengelolaan dan Pengembangan Kawasan Ekowisata Berbasis Masyarakat </v>
      </c>
      <c r="F437" s="776">
        <f>'Rekap Panjang Per Prog Per Prov'!N39</f>
        <v>450000000</v>
      </c>
      <c r="G437" s="780"/>
      <c r="H437" s="781"/>
      <c r="I437" s="753" t="s">
        <v>698</v>
      </c>
      <c r="J437" s="1794"/>
    </row>
    <row r="438" spans="1:10" s="360" customFormat="1" ht="15.75" customHeight="1">
      <c r="A438" s="774"/>
      <c r="B438" s="827" t="s">
        <v>519</v>
      </c>
      <c r="C438" s="1795" t="str">
        <f>'Rekap Panjang Per Prog Per Prov'!U7</f>
        <v xml:space="preserve">PROGRAM PEMBERDAYAAN MASYARAKAT DAN PEMERINTAHAN DESA </v>
      </c>
      <c r="D438" s="1795"/>
      <c r="E438" s="1795"/>
      <c r="F438" s="793"/>
      <c r="G438" s="774" t="str">
        <f>'Rekap Panjang Per Prog Per Prov'!U11</f>
        <v>DITJEN PMD</v>
      </c>
      <c r="H438" s="759"/>
      <c r="I438" s="753"/>
      <c r="J438" s="758"/>
    </row>
    <row r="439" spans="1:10" s="361" customFormat="1" ht="20.25" customHeight="1">
      <c r="A439" s="774"/>
      <c r="B439" s="828"/>
      <c r="C439" s="358" t="s">
        <v>381</v>
      </c>
      <c r="D439" s="1789" t="str">
        <f>'Rekap Panjang Per Prog Per Prov'!U8</f>
        <v>Kegiatan Dukungan Manajemen dan Dukungan Teknis Lainnya Ditjen PMD</v>
      </c>
      <c r="E439" s="1789"/>
      <c r="F439" s="794"/>
      <c r="G439" s="774"/>
      <c r="H439" s="759"/>
      <c r="I439" s="753"/>
      <c r="J439" s="758"/>
    </row>
    <row r="440" spans="1:10" s="361" customFormat="1" ht="31.5" customHeight="1">
      <c r="A440" s="774"/>
      <c r="B440" s="1423"/>
      <c r="C440" s="1424"/>
      <c r="D440" s="1424" t="s">
        <v>382</v>
      </c>
      <c r="E440" s="840" t="str">
        <f>'Rekap Panjang Per Prog Per Prov'!U10</f>
        <v>Penguatan Program dan Kelembagaan Pemberdayaan Masyarakat dan Pemerintahan Desa</v>
      </c>
      <c r="F440" s="797">
        <f>'Rekap Panjang Per Prog Per Prov'!U39</f>
        <v>154250000</v>
      </c>
      <c r="G440" s="774"/>
      <c r="H440" s="759"/>
      <c r="I440" s="753"/>
      <c r="J440" s="781"/>
    </row>
    <row r="441" spans="1:10" s="361" customFormat="1" ht="30" customHeight="1">
      <c r="A441" s="774"/>
      <c r="B441" s="828"/>
      <c r="C441" s="358" t="s">
        <v>387</v>
      </c>
      <c r="D441" s="1789" t="str">
        <f>'Rekap Panjang Per Prog Per Prov'!V8</f>
        <v>Kegiatan Peningkatan Kapasitas Penyelenggaraan Pemerintahan Desa dan Kelurahan</v>
      </c>
      <c r="E441" s="1789"/>
      <c r="F441" s="794"/>
      <c r="G441" s="774"/>
      <c r="H441" s="759"/>
      <c r="I441" s="753"/>
      <c r="J441" s="758"/>
    </row>
    <row r="442" spans="1:10" s="361" customFormat="1" ht="15.75" customHeight="1">
      <c r="A442" s="774"/>
      <c r="B442" s="1423"/>
      <c r="C442" s="1424"/>
      <c r="D442" s="1424" t="s">
        <v>382</v>
      </c>
      <c r="E442" s="840" t="str">
        <f>'Rekap Panjang Per Prog Per Prov'!V10</f>
        <v>Pelatihan Manajemen Pemerintahan Desa bagi Kepala Desa</v>
      </c>
      <c r="F442" s="797">
        <f>'Rekap Panjang Per Prog Per Prov'!V39</f>
        <v>213237000</v>
      </c>
      <c r="G442" s="774"/>
      <c r="H442" s="759"/>
      <c r="I442" s="753"/>
      <c r="J442" s="781"/>
    </row>
    <row r="443" spans="1:10" s="361" customFormat="1" ht="15.75" customHeight="1">
      <c r="A443" s="774"/>
      <c r="B443" s="828"/>
      <c r="C443" s="358" t="s">
        <v>388</v>
      </c>
      <c r="D443" s="1789" t="str">
        <f>'Rekap Panjang Per Prog Per Prov'!W8</f>
        <v>Kegiatan Peningkatan Kapasitas Kelembagaan dan Pelatihan Masyarakat</v>
      </c>
      <c r="E443" s="1789"/>
      <c r="F443" s="794"/>
      <c r="G443" s="774"/>
      <c r="H443" s="759"/>
      <c r="I443" s="753"/>
      <c r="J443" s="758"/>
    </row>
    <row r="444" spans="1:10" s="361" customFormat="1" ht="15.75" customHeight="1">
      <c r="A444" s="774"/>
      <c r="B444" s="1423"/>
      <c r="C444" s="1424"/>
      <c r="D444" s="1424" t="s">
        <v>382</v>
      </c>
      <c r="E444" s="840" t="str">
        <f>'Rekap Panjang Per Prog Per Prov'!W10</f>
        <v>Fasilitasi Penyusunan Profil Desa dan Kelurahan</v>
      </c>
      <c r="F444" s="797">
        <f>'Rekap Panjang Per Prog Per Prov'!W39</f>
        <v>264743000</v>
      </c>
      <c r="G444" s="774"/>
      <c r="H444" s="759"/>
      <c r="I444" s="753"/>
      <c r="J444" s="781"/>
    </row>
    <row r="445" spans="1:10" s="361" customFormat="1" ht="15.75" customHeight="1">
      <c r="A445" s="774"/>
      <c r="B445" s="828"/>
      <c r="C445" s="358" t="s">
        <v>389</v>
      </c>
      <c r="D445" s="1789" t="str">
        <f>'Rekap Panjang Per Prog Per Prov'!X8</f>
        <v>Kegiatan Peningkatan Kemandirian Masyarakat Perdesaan</v>
      </c>
      <c r="E445" s="1789"/>
      <c r="F445" s="794"/>
      <c r="G445" s="774"/>
      <c r="H445" s="759"/>
      <c r="I445" s="753"/>
      <c r="J445" s="758"/>
    </row>
    <row r="446" spans="1:10" s="361" customFormat="1" ht="15.75" customHeight="1">
      <c r="A446" s="774"/>
      <c r="B446" s="1423"/>
      <c r="C446" s="1424"/>
      <c r="D446" s="1424" t="s">
        <v>382</v>
      </c>
      <c r="E446" s="840" t="str">
        <f>'Rekap Panjang Per Prog Per Prov'!X10</f>
        <v>PNPM-Mandiri Perdesaan</v>
      </c>
      <c r="F446" s="797">
        <f>'Rekap Panjang Per Prog Per Prov'!X39</f>
        <v>16030476000</v>
      </c>
      <c r="G446" s="774"/>
      <c r="H446" s="759"/>
      <c r="I446" s="753"/>
      <c r="J446" s="781"/>
    </row>
    <row r="447" spans="1:10" s="361" customFormat="1" ht="15.75" customHeight="1">
      <c r="A447" s="774"/>
      <c r="B447" s="828"/>
      <c r="C447" s="358" t="s">
        <v>391</v>
      </c>
      <c r="D447" s="1789" t="str">
        <f>'Rekap Panjang Per Prog Per Prov'!Y8</f>
        <v>Kegiatan Fasilitasi Pemberdayaan Adat dan Sosial Budaya Masyarakat</v>
      </c>
      <c r="E447" s="1789"/>
      <c r="F447" s="794"/>
      <c r="G447" s="774"/>
      <c r="H447" s="759"/>
      <c r="I447" s="753"/>
      <c r="J447" s="758"/>
    </row>
    <row r="448" spans="1:10" s="361" customFormat="1" ht="31.5" customHeight="1">
      <c r="A448" s="774"/>
      <c r="B448" s="1423"/>
      <c r="C448" s="1424"/>
      <c r="D448" s="1424" t="s">
        <v>382</v>
      </c>
      <c r="E448" s="840" t="str">
        <f>'Rekap Panjang Per Prog Per Prov'!Y10</f>
        <v>Fasilitasi Penguatan Kelembagaan Komisi Penanggulangan HIV/AIDS di daerah</v>
      </c>
      <c r="F448" s="797">
        <f>'Rekap Panjang Per Prog Per Prov'!Y39</f>
        <v>83240000</v>
      </c>
      <c r="G448" s="774"/>
      <c r="H448" s="759"/>
      <c r="I448" s="753"/>
      <c r="J448" s="781"/>
    </row>
    <row r="449" spans="1:10" s="1420" customFormat="1" ht="30.75" customHeight="1">
      <c r="A449" s="1436"/>
      <c r="B449" s="827"/>
      <c r="C449" s="1437"/>
      <c r="D449" s="358" t="s">
        <v>386</v>
      </c>
      <c r="E449" s="840" t="str">
        <f>'Rekap Panjang Per Prog Per Prov'!AA10</f>
        <v xml:space="preserve">Fasilitasi Penguatan Sistem Informasi Posyandu di Daerah melalui Koordinasi dan Pelatihan Ulang </v>
      </c>
      <c r="F449" s="776">
        <f>'Rekap Panjang Per Prog Per Prov'!AA39</f>
        <v>63086000</v>
      </c>
      <c r="G449" s="774"/>
      <c r="H449" s="759"/>
      <c r="I449" s="753"/>
      <c r="J449" s="758"/>
    </row>
    <row r="450" spans="1:10" s="361" customFormat="1" ht="15.75" customHeight="1">
      <c r="A450" s="774"/>
      <c r="B450" s="828"/>
      <c r="C450" s="358" t="s">
        <v>392</v>
      </c>
      <c r="D450" s="1789" t="str">
        <f>'Rekap Panjang Per Prog Per Prov'!AB8</f>
        <v>Kegiatan Pengembangan Usaha Ekonomi Masyarakat</v>
      </c>
      <c r="E450" s="1789"/>
      <c r="F450" s="794"/>
      <c r="G450" s="774"/>
      <c r="H450" s="759"/>
      <c r="I450" s="753"/>
      <c r="J450" s="758"/>
    </row>
    <row r="451" spans="1:10" s="361" customFormat="1" ht="15.75" customHeight="1">
      <c r="A451" s="774"/>
      <c r="B451" s="1423"/>
      <c r="C451" s="1424"/>
      <c r="D451" s="1424" t="s">
        <v>382</v>
      </c>
      <c r="E451" s="840" t="str">
        <f>'Rekap Panjang Per Prog Per Prov'!AB10</f>
        <v xml:space="preserve">Pelatihan Kapasitas Kelembagaan UED SP/BUMDesa </v>
      </c>
      <c r="F451" s="797">
        <f>'Rekap Panjang Per Prog Per Prov'!AB39</f>
        <v>440060000</v>
      </c>
      <c r="G451" s="774"/>
      <c r="H451" s="759"/>
      <c r="I451" s="753"/>
      <c r="J451" s="781"/>
    </row>
    <row r="452" spans="1:10" s="361" customFormat="1" ht="31.5" customHeight="1">
      <c r="A452" s="774"/>
      <c r="B452" s="1423"/>
      <c r="C452" s="1424"/>
      <c r="D452" s="1424" t="s">
        <v>386</v>
      </c>
      <c r="E452" s="840" t="str">
        <f>'Rekap Panjang Per Prog Per Prov'!AC10</f>
        <v xml:space="preserve">Penguatan Kelembagaan Tim Koordinasi Penanggulangan Kemiskinan Daerah (TKPKD) </v>
      </c>
      <c r="F452" s="797">
        <f>'Rekap Panjang Per Prog Per Prov'!AC39</f>
        <v>51200000</v>
      </c>
      <c r="G452" s="774"/>
      <c r="H452" s="759"/>
      <c r="I452" s="753"/>
      <c r="J452" s="781"/>
    </row>
    <row r="453" spans="1:10" s="361" customFormat="1" ht="15.75" customHeight="1">
      <c r="A453" s="774"/>
      <c r="B453" s="1423"/>
      <c r="C453" s="1424"/>
      <c r="D453" s="1424" t="s">
        <v>390</v>
      </c>
      <c r="E453" s="840" t="str">
        <f>'Rekap Panjang Per Prog Per Prov'!AD10</f>
        <v>Fasilitasi Penguatan Kelembagaan Pasar Desa</v>
      </c>
      <c r="F453" s="797">
        <f>'Rekap Panjang Per Prog Per Prov'!AD39</f>
        <v>150000000</v>
      </c>
      <c r="G453" s="774"/>
      <c r="H453" s="759"/>
      <c r="I453" s="753"/>
      <c r="J453" s="781"/>
    </row>
    <row r="454" spans="1:10" s="360" customFormat="1" ht="23.25" customHeight="1">
      <c r="A454" s="774"/>
      <c r="B454" s="1419" t="s">
        <v>520</v>
      </c>
      <c r="C454" s="1798" t="str">
        <f>'Rekap Panjang Per Prog Per Prov'!AH7</f>
        <v xml:space="preserve">PROGRAM PENGUATAN PENYELENGGARAAN PEMERINTAHAN UMUM </v>
      </c>
      <c r="D454" s="1798"/>
      <c r="E454" s="1798"/>
      <c r="F454" s="795"/>
      <c r="G454" s="757" t="str">
        <f>'Rekap Panjang Per Prog Per Prov'!AH11</f>
        <v>DITJEN PUM</v>
      </c>
      <c r="H454" s="759"/>
      <c r="I454" s="753"/>
      <c r="J454" s="781"/>
    </row>
    <row r="455" spans="1:10" s="361" customFormat="1" ht="30" customHeight="1">
      <c r="A455" s="774"/>
      <c r="B455" s="828"/>
      <c r="C455" s="358" t="s">
        <v>381</v>
      </c>
      <c r="D455" s="1789" t="str">
        <f>'Rekap Panjang Per Prog Per Prov'!AH8</f>
        <v>Kegiatan Penyelenggaraan Hubungan Pusat dan Daerah Serta Kerjasama Daerah</v>
      </c>
      <c r="E455" s="1789"/>
      <c r="F455" s="794"/>
      <c r="G455" s="774"/>
      <c r="H455" s="759"/>
      <c r="I455" s="753"/>
      <c r="J455" s="758"/>
    </row>
    <row r="456" spans="1:10" s="361" customFormat="1" ht="31.5" customHeight="1">
      <c r="A456" s="774"/>
      <c r="B456" s="1423"/>
      <c r="C456" s="1424"/>
      <c r="D456" s="1424" t="s">
        <v>382</v>
      </c>
      <c r="E456" s="840" t="str">
        <f>'Rekap Panjang Per Prog Per Prov'!AI10</f>
        <v>Peningkatan Peran Gubernur sebagai Wakil Pemerintah Pusat di Wilayah Provinsi</v>
      </c>
      <c r="F456" s="797">
        <f>'Rekap Panjang Per Prog Per Prov'!AI39</f>
        <v>3903516000</v>
      </c>
      <c r="G456" s="774"/>
      <c r="H456" s="759"/>
      <c r="I456" s="753" t="s">
        <v>717</v>
      </c>
      <c r="J456" s="781"/>
    </row>
    <row r="457" spans="1:10" s="361" customFormat="1" ht="21.75" customHeight="1">
      <c r="A457" s="774"/>
      <c r="B457" s="1423"/>
      <c r="C457" s="1424"/>
      <c r="D457" s="1424" t="s">
        <v>386</v>
      </c>
      <c r="E457" s="840" t="str">
        <f>'Rekap Panjang Per Prog Per Prov'!AH10</f>
        <v>Pengembangan Kerjasama Daerah</v>
      </c>
      <c r="F457" s="797">
        <f>'Rekap Panjang Per Prog Per Prov'!AH39</f>
        <v>400000000</v>
      </c>
      <c r="G457" s="774"/>
      <c r="H457" s="759"/>
      <c r="I457" s="753" t="s">
        <v>717</v>
      </c>
      <c r="J457" s="761" t="s">
        <v>595</v>
      </c>
    </row>
    <row r="458" spans="1:10" s="361" customFormat="1" ht="30" customHeight="1">
      <c r="A458" s="774"/>
      <c r="B458" s="828"/>
      <c r="C458" s="358" t="s">
        <v>387</v>
      </c>
      <c r="D458" s="1789" t="str">
        <f>'Rekap Panjang Per Prog Per Prov'!AJ8</f>
        <v>Kegiatan Pengembangan dan Penataan Wilayah Administrasi dan Perbatasan</v>
      </c>
      <c r="E458" s="1789"/>
      <c r="F458" s="794"/>
      <c r="G458" s="774"/>
      <c r="H458" s="759"/>
      <c r="I458" s="753"/>
      <c r="J458" s="758"/>
    </row>
    <row r="459" spans="1:10" s="361" customFormat="1" ht="42.75" customHeight="1">
      <c r="A459" s="774"/>
      <c r="B459" s="1447"/>
      <c r="C459" s="358"/>
      <c r="D459" s="358" t="s">
        <v>382</v>
      </c>
      <c r="E459" s="840" t="str">
        <f>'Rekap Panjang Per Prog Per Prov'!AJ10</f>
        <v>Koordinasi dan Fasilitasi Penegasan Batas Daerah secara Pasti di Lapangan antar Daerah Provinsi, Kab/Kota</v>
      </c>
      <c r="F459" s="794">
        <f>'Rekap Panjang Per Prog Per Prov'!AJ39</f>
        <v>300000000</v>
      </c>
      <c r="G459" s="774"/>
      <c r="H459" s="759"/>
      <c r="I459" s="753" t="s">
        <v>717</v>
      </c>
      <c r="J459" s="1400" t="s">
        <v>605</v>
      </c>
    </row>
    <row r="460" spans="1:10" s="361" customFormat="1" ht="33.75" customHeight="1">
      <c r="A460" s="774"/>
      <c r="B460" s="1423"/>
      <c r="C460" s="1424" t="s">
        <v>388</v>
      </c>
      <c r="D460" s="1796" t="str">
        <f>'Rekap Panjang Per Prog Per Prov'!AN8</f>
        <v>Kegiatan Pembinaan Ketenteraman, Ketertiban dan Perlindungan Masyarakat</v>
      </c>
      <c r="E460" s="1796"/>
      <c r="F460" s="797"/>
      <c r="G460" s="774"/>
      <c r="H460" s="759"/>
      <c r="I460" s="753"/>
      <c r="J460" s="781"/>
    </row>
    <row r="461" spans="1:10" s="361" customFormat="1" ht="36" customHeight="1">
      <c r="A461" s="774"/>
      <c r="B461" s="1423"/>
      <c r="C461" s="1424"/>
      <c r="D461" s="1424" t="s">
        <v>382</v>
      </c>
      <c r="E461" s="840" t="str">
        <f>'Rekap Panjang Per Prog Per Prov'!AO10</f>
        <v xml:space="preserve">Peningkatan Kapasitas SDM Polisi Pamong Praja  dalam Penyelenggaraan Ketertiban Umum dan Ketenteraman Masyarakat </v>
      </c>
      <c r="F461" s="797">
        <f>'Rekap Panjang Per Prog Per Prov'!AO39</f>
        <v>546527000</v>
      </c>
      <c r="G461" s="774"/>
      <c r="H461" s="759"/>
      <c r="I461" s="753" t="s">
        <v>732</v>
      </c>
      <c r="J461" s="761" t="s">
        <v>597</v>
      </c>
    </row>
    <row r="462" spans="1:10" s="361" customFormat="1" ht="18" customHeight="1">
      <c r="A462" s="774"/>
      <c r="B462" s="828"/>
      <c r="C462" s="358" t="s">
        <v>389</v>
      </c>
      <c r="D462" s="1789" t="str">
        <f>'Rekap Panjang Per Prog Per Prov'!AP8</f>
        <v>Kegiatan Pembinaan dan Pengembangan Kawasan dan Pertanahan</v>
      </c>
      <c r="E462" s="1789"/>
      <c r="F462" s="794"/>
      <c r="G462" s="774"/>
      <c r="H462" s="759"/>
      <c r="I462" s="753"/>
      <c r="J462" s="758"/>
    </row>
    <row r="463" spans="1:10" s="361" customFormat="1" ht="36" customHeight="1">
      <c r="A463" s="774"/>
      <c r="B463" s="1423"/>
      <c r="C463" s="1424"/>
      <c r="D463" s="1424" t="s">
        <v>382</v>
      </c>
      <c r="E463" s="840" t="str">
        <f>'Rekap Panjang Per Prog Per Prov'!AP10</f>
        <v xml:space="preserve">Peningkatan Kapasitas Aparat Pemerintah Daerah dalam Pengelolaan Kawasan Sumber Daya Alam </v>
      </c>
      <c r="F463" s="797">
        <f>'Rekap Panjang Per Prog Per Prov'!AP39</f>
        <v>400000000</v>
      </c>
      <c r="G463" s="780"/>
      <c r="H463" s="781"/>
      <c r="I463" s="753" t="s">
        <v>763</v>
      </c>
      <c r="J463" s="1397" t="s">
        <v>608</v>
      </c>
    </row>
    <row r="464" spans="1:10" s="361" customFormat="1" ht="15.75" customHeight="1">
      <c r="A464" s="774"/>
      <c r="B464" s="1450"/>
      <c r="C464" s="1451"/>
      <c r="D464" s="1452"/>
      <c r="E464" s="1453"/>
      <c r="F464" s="1164"/>
      <c r="G464" s="774"/>
      <c r="H464" s="759"/>
      <c r="I464" s="1399"/>
      <c r="J464" s="781"/>
    </row>
    <row r="465" spans="1:11" s="356" customFormat="1" ht="20.100000000000001" customHeight="1">
      <c r="A465" s="1307" t="s">
        <v>411</v>
      </c>
      <c r="B465" s="1797" t="s">
        <v>412</v>
      </c>
      <c r="C465" s="1797"/>
      <c r="D465" s="1797"/>
      <c r="E465" s="1797"/>
      <c r="F465" s="1283">
        <f>SUM(F466:F518)</f>
        <v>35281765000</v>
      </c>
      <c r="G465" s="1273"/>
      <c r="H465" s="1826" t="s">
        <v>836</v>
      </c>
      <c r="I465" s="1100" t="s">
        <v>864</v>
      </c>
      <c r="J465" s="758"/>
      <c r="K465" s="1175">
        <f>'Rekap Panjang Per Prog Per Prov'!AV43</f>
        <v>35281765000</v>
      </c>
    </row>
    <row r="466" spans="1:11" s="361" customFormat="1">
      <c r="A466" s="774"/>
      <c r="B466" s="827" t="s">
        <v>380</v>
      </c>
      <c r="C466" s="1795" t="str">
        <f>'Rekap Panjang Per Prog Per Prov'!C7</f>
        <v xml:space="preserve">PROGRAM PENATAAN ADMINISTRASI KEPENDUDUKAN </v>
      </c>
      <c r="D466" s="1795"/>
      <c r="E466" s="1795"/>
      <c r="F466" s="776"/>
      <c r="G466" s="757" t="str">
        <f>'Rekap Panjang Per Prog Per Prov'!C11</f>
        <v>DITJEN DUKCAPIL</v>
      </c>
      <c r="H466" s="1803"/>
      <c r="I466" s="753"/>
      <c r="J466" s="758"/>
    </row>
    <row r="467" spans="1:11" s="361" customFormat="1" ht="33.75" customHeight="1">
      <c r="A467" s="774"/>
      <c r="B467" s="827"/>
      <c r="C467" s="358" t="s">
        <v>381</v>
      </c>
      <c r="D467" s="1789" t="str">
        <f>'Rekap Panjang Per Prog Per Prov'!C8</f>
        <v>Kegiatan Dukungan Manajemen dan Dukungan Teknis Lainnya Ditjen Kependudukan dan Pencatatan Sipil</v>
      </c>
      <c r="E467" s="1789"/>
      <c r="F467" s="776"/>
      <c r="G467" s="774"/>
      <c r="H467" s="1803"/>
      <c r="I467" s="753"/>
      <c r="J467" s="758"/>
    </row>
    <row r="468" spans="1:11" s="361" customFormat="1" ht="37.5" customHeight="1">
      <c r="A468" s="774"/>
      <c r="B468" s="827"/>
      <c r="C468" s="1435"/>
      <c r="D468" s="358" t="s">
        <v>382</v>
      </c>
      <c r="E468" s="840" t="str">
        <f>'Rekap Panjang Per Prog Per Prov'!C10</f>
        <v xml:space="preserve">Fasilitasi Koordinasi Penyelenggaraan Kependudukan dan Pencatatan Sipil </v>
      </c>
      <c r="F468" s="776">
        <f>'Rekap Panjang Per Prog Per Prov'!C43</f>
        <v>255204000</v>
      </c>
      <c r="G468" s="780"/>
      <c r="H468" s="1794"/>
      <c r="I468" s="753" t="s">
        <v>813</v>
      </c>
      <c r="J468" s="753" t="s">
        <v>600</v>
      </c>
    </row>
    <row r="469" spans="1:11" s="361" customFormat="1" ht="34.5" customHeight="1">
      <c r="A469" s="1436"/>
      <c r="B469" s="827" t="s">
        <v>383</v>
      </c>
      <c r="C469" s="1795" t="str">
        <f>'Rekap Panjang Per Prog Per Prov'!D7</f>
        <v xml:space="preserve">PROGRAM PENGAWASAN DAN PENINGKATAN AKUNTABILITAS APARATUR KEMENTERIAN DALAM NEGERI </v>
      </c>
      <c r="D469" s="1795"/>
      <c r="E469" s="1795"/>
      <c r="F469" s="776"/>
      <c r="G469" s="757" t="str">
        <f>'Rekap Panjang Per Prog Per Prov'!D11</f>
        <v>ITJEN</v>
      </c>
      <c r="H469" s="1251"/>
      <c r="I469" s="753"/>
      <c r="J469" s="758"/>
    </row>
    <row r="470" spans="1:11" s="361" customFormat="1" ht="32.25" customHeight="1">
      <c r="A470" s="1436"/>
      <c r="B470" s="827"/>
      <c r="C470" s="358" t="s">
        <v>381</v>
      </c>
      <c r="D470" s="1789" t="str">
        <f>'Rekap Panjang Per Prog Per Prov'!D8</f>
        <v xml:space="preserve">Kegiatan Dukungan Manajemen dan Dukungan Teknis Lainnya  Inspektorat Jenderal </v>
      </c>
      <c r="E470" s="1789"/>
      <c r="F470" s="776"/>
      <c r="G470" s="774"/>
      <c r="H470" s="759"/>
      <c r="I470" s="753"/>
      <c r="J470" s="758"/>
    </row>
    <row r="471" spans="1:11" s="361" customFormat="1" ht="33.75" customHeight="1">
      <c r="A471" s="1436"/>
      <c r="B471" s="827"/>
      <c r="C471" s="1435"/>
      <c r="D471" s="358" t="s">
        <v>382</v>
      </c>
      <c r="E471" s="840" t="str">
        <f>'Rekap Panjang Per Prog Per Prov'!D10</f>
        <v xml:space="preserve">Koordinasi Pembinaan dan Pengawasan Penyelenggaraan Pemerintahan Daerah </v>
      </c>
      <c r="F471" s="776">
        <f>'Rekap Panjang Per Prog Per Prov'!D43</f>
        <v>300000000</v>
      </c>
      <c r="G471" s="780"/>
      <c r="H471" s="781"/>
      <c r="I471" s="753" t="s">
        <v>755</v>
      </c>
      <c r="J471" s="753" t="s">
        <v>603</v>
      </c>
    </row>
    <row r="472" spans="1:11" s="361" customFormat="1" ht="16.5">
      <c r="A472" s="1436"/>
      <c r="B472" s="827" t="s">
        <v>384</v>
      </c>
      <c r="C472" s="1802" t="str">
        <f>'Rekap Panjang Per Prog Per Prov'!E7</f>
        <v xml:space="preserve">PROGRAM PEMBINAAN KESATUAN BANGSA DAN POLITIK </v>
      </c>
      <c r="D472" s="1802"/>
      <c r="E472" s="1802"/>
      <c r="F472" s="776"/>
      <c r="G472" s="1822" t="str">
        <f>'Rekap Panjang Per Prog Per Prov'!E11</f>
        <v>DITJEN KESBANGPOL</v>
      </c>
      <c r="H472" s="1396"/>
      <c r="I472" s="753"/>
      <c r="J472" s="758"/>
    </row>
    <row r="473" spans="1:11" s="356" customFormat="1">
      <c r="A473" s="759"/>
      <c r="B473" s="827"/>
      <c r="C473" s="358" t="s">
        <v>381</v>
      </c>
      <c r="D473" s="1789" t="str">
        <f>'Rekap Panjang Per Prog Per Prov'!E8</f>
        <v>Kegiatan Fasilitasi Kewaspadaan Nasional</v>
      </c>
      <c r="E473" s="1789"/>
      <c r="F473" s="776"/>
      <c r="G473" s="1823"/>
      <c r="H473" s="1399"/>
      <c r="I473" s="753"/>
      <c r="J473" s="758"/>
    </row>
    <row r="474" spans="1:11" s="1420" customFormat="1" ht="35.25" customHeight="1">
      <c r="A474" s="1436"/>
      <c r="B474" s="827"/>
      <c r="C474" s="358"/>
      <c r="D474" s="358" t="s">
        <v>382</v>
      </c>
      <c r="E474" s="840" t="str">
        <f>'Rekap Panjang Per Prog Per Prov'!E10</f>
        <v xml:space="preserve">Penguatan dan Pemberdayaan Forum Kewaspadaan Dini Masyarakat (FKDM) </v>
      </c>
      <c r="F474" s="776">
        <f>'Rekap Panjang Per Prog Per Prov'!E43</f>
        <v>1426318000</v>
      </c>
      <c r="G474" s="780"/>
      <c r="H474" s="781"/>
      <c r="I474" s="753" t="s">
        <v>708</v>
      </c>
      <c r="J474" s="753" t="s">
        <v>601</v>
      </c>
    </row>
    <row r="475" spans="1:11" s="361" customFormat="1" ht="33.75" customHeight="1">
      <c r="A475" s="1436"/>
      <c r="B475" s="827" t="s">
        <v>385</v>
      </c>
      <c r="C475" s="1795" t="str">
        <f>'Rekap Panjang Per Prog Per Prov'!F7</f>
        <v xml:space="preserve">PROGRAM PENDIDIKAN DAN PELATIHAN APARATUR KEMENTERIAN DALAM NEGERI </v>
      </c>
      <c r="D475" s="1795"/>
      <c r="E475" s="1795"/>
      <c r="F475" s="776"/>
      <c r="G475" s="757" t="str">
        <f>'Rekap Panjang Per Prog Per Prov'!F11</f>
        <v>BADAN DIKLAT</v>
      </c>
      <c r="H475" s="1251"/>
      <c r="I475" s="753"/>
      <c r="J475" s="758"/>
    </row>
    <row r="476" spans="1:11" s="356" customFormat="1" ht="30.75" customHeight="1">
      <c r="A476" s="759"/>
      <c r="B476" s="827"/>
      <c r="C476" s="358" t="s">
        <v>381</v>
      </c>
      <c r="D476" s="1789" t="str">
        <f>'Rekap Panjang Per Prog Per Prov'!F8</f>
        <v xml:space="preserve">Kegiatan Dukungan Manajemen Dan Pelayanan Teknis Lainnya Badan Pendidikan Dan Pelatihan </v>
      </c>
      <c r="E476" s="1789"/>
      <c r="F476" s="776"/>
      <c r="G476" s="774"/>
      <c r="H476" s="759"/>
      <c r="I476" s="753"/>
      <c r="J476" s="758"/>
    </row>
    <row r="477" spans="1:11" s="1420" customFormat="1" ht="21.75" customHeight="1">
      <c r="A477" s="1436"/>
      <c r="B477" s="827"/>
      <c r="C477" s="358"/>
      <c r="D477" s="358" t="s">
        <v>382</v>
      </c>
      <c r="E477" s="840" t="str">
        <f>'Rekap Panjang Per Prog Per Prov'!F10</f>
        <v>Koordinasi Pembinaan Program Kediklatan</v>
      </c>
      <c r="F477" s="776">
        <f>'Rekap Panjang Per Prog Per Prov'!F43</f>
        <v>200000000</v>
      </c>
      <c r="G477" s="780"/>
      <c r="H477" s="781"/>
      <c r="I477" s="753" t="s">
        <v>696</v>
      </c>
      <c r="J477" s="753" t="s">
        <v>604</v>
      </c>
    </row>
    <row r="478" spans="1:11" s="1420" customFormat="1" ht="16.5" customHeight="1">
      <c r="A478" s="1436"/>
      <c r="B478" s="827" t="s">
        <v>393</v>
      </c>
      <c r="C478" s="1795" t="str">
        <f>'Rekap Panjang Per Prog Per Prov'!G7</f>
        <v xml:space="preserve">PROGRAM PENGELOLAAN DESENTRALISASI DAN OTONOMI DAERAH </v>
      </c>
      <c r="D478" s="1795"/>
      <c r="E478" s="1795"/>
      <c r="F478" s="776"/>
      <c r="G478" s="1444" t="str">
        <f>'Rekap Panjang Per Prog Per Prov'!G11</f>
        <v>DITJEN OTDA</v>
      </c>
      <c r="H478" s="1445"/>
      <c r="I478" s="753"/>
      <c r="J478" s="784"/>
    </row>
    <row r="479" spans="1:11" s="1420" customFormat="1" ht="24" customHeight="1">
      <c r="A479" s="1436"/>
      <c r="B479" s="827"/>
      <c r="C479" s="358" t="s">
        <v>381</v>
      </c>
      <c r="D479" s="1789" t="str">
        <f>'Rekap Panjang Per Prog Per Prov'!G8</f>
        <v>Kegiatan Penataan Urusan Pemerintahan Daerah Lingkup I</v>
      </c>
      <c r="E479" s="1789"/>
      <c r="F479" s="776"/>
      <c r="G479" s="774"/>
      <c r="H479" s="759"/>
      <c r="I479" s="753"/>
      <c r="J479" s="758"/>
    </row>
    <row r="480" spans="1:11" s="1420" customFormat="1" ht="34.5" customHeight="1">
      <c r="A480" s="1468"/>
      <c r="B480" s="1426"/>
      <c r="C480" s="1466"/>
      <c r="D480" s="1466" t="s">
        <v>382</v>
      </c>
      <c r="E480" s="1467" t="str">
        <f>'Rekap Panjang Per Prog Per Prov'!G10</f>
        <v xml:space="preserve">Fasilitasi Percepatan Penerapan Standar Pelayanan Minimal (SPM) di Daerah </v>
      </c>
      <c r="F480" s="880">
        <f>'Rekap Panjang Per Prog Per Prov'!G43</f>
        <v>665950000</v>
      </c>
      <c r="G480" s="1425"/>
      <c r="H480" s="781"/>
      <c r="I480" s="753" t="s">
        <v>808</v>
      </c>
      <c r="J480" s="761" t="s">
        <v>662</v>
      </c>
    </row>
    <row r="481" spans="1:10" s="1420" customFormat="1" ht="16.5" customHeight="1">
      <c r="A481" s="1436"/>
      <c r="B481" s="1419" t="s">
        <v>396</v>
      </c>
      <c r="C481" s="1798" t="str">
        <f>'Rekap Panjang Per Prog Per Prov'!J7</f>
        <v xml:space="preserve">PROGRAM BINA PEMBANGUNAN DAERAH </v>
      </c>
      <c r="D481" s="1798"/>
      <c r="E481" s="1798"/>
      <c r="F481" s="779"/>
      <c r="G481" s="1825" t="str">
        <f>'Rekap Panjang Per Prog Per Prov'!J11</f>
        <v>DITJEN BINA BANGDA</v>
      </c>
      <c r="H481" s="1250"/>
      <c r="I481" s="753"/>
      <c r="J481" s="809"/>
    </row>
    <row r="482" spans="1:10" s="1420" customFormat="1" ht="32.25" customHeight="1">
      <c r="A482" s="1436"/>
      <c r="B482" s="827"/>
      <c r="C482" s="358" t="s">
        <v>381</v>
      </c>
      <c r="D482" s="1789" t="str">
        <f>'Rekap Panjang Per Prog Per Prov'!J8</f>
        <v>Kegiatan Dukungan Manajemen dan Pelaksanaan Tugas Teknis Lainnya Ditjen Bina Bangda</v>
      </c>
      <c r="E482" s="1789"/>
      <c r="F482" s="776"/>
      <c r="G482" s="1825"/>
      <c r="H482" s="1421"/>
      <c r="I482" s="753"/>
      <c r="J482" s="758"/>
    </row>
    <row r="483" spans="1:10" s="1420" customFormat="1" ht="31.5" customHeight="1">
      <c r="A483" s="1436"/>
      <c r="B483" s="827"/>
      <c r="C483" s="358"/>
      <c r="D483" s="358" t="s">
        <v>382</v>
      </c>
      <c r="E483" s="840" t="str">
        <f>'Rekap Panjang Per Prog Per Prov'!J10</f>
        <v>Penyusunan, Pengkajian dan Pengembangan Data dan Informasi SIPD di Daerah</v>
      </c>
      <c r="F483" s="776">
        <f>'Rekap Panjang Per Prog Per Prov'!J43</f>
        <v>560000000</v>
      </c>
      <c r="G483" s="774"/>
      <c r="H483" s="759"/>
      <c r="I483" s="753" t="s">
        <v>698</v>
      </c>
      <c r="J483" s="1793" t="s">
        <v>594</v>
      </c>
    </row>
    <row r="484" spans="1:10" s="1420" customFormat="1" ht="30.75" customHeight="1">
      <c r="A484" s="1436"/>
      <c r="B484" s="827"/>
      <c r="C484" s="1437"/>
      <c r="D484" s="358" t="s">
        <v>386</v>
      </c>
      <c r="E484" s="840" t="str">
        <f>'Rekap Panjang Per Prog Per Prov'!K10</f>
        <v xml:space="preserve">Penguatan Peran Provinsi dalam Pengendalian, Pelaporan dan Evaluasi Pemanfaatan Program Dana Alokasi Khusus (DAK) </v>
      </c>
      <c r="F484" s="776">
        <f>'Rekap Panjang Per Prog Per Prov'!K43</f>
        <v>500000000</v>
      </c>
      <c r="G484" s="774"/>
      <c r="H484" s="759"/>
      <c r="I484" s="753" t="s">
        <v>814</v>
      </c>
      <c r="J484" s="1794"/>
    </row>
    <row r="485" spans="1:10" s="1420" customFormat="1" ht="30.75" customHeight="1">
      <c r="A485" s="1436"/>
      <c r="B485" s="827"/>
      <c r="C485" s="358" t="s">
        <v>387</v>
      </c>
      <c r="D485" s="1792" t="str">
        <f>'Rekap Panjang Per Prog Per Prov'!L8</f>
        <v>Kegiatan Fasilitasi Penataan Ruang Daerah dan Lingkungan Hidup di Daerah</v>
      </c>
      <c r="E485" s="1789"/>
      <c r="F485" s="776"/>
      <c r="G485" s="774"/>
      <c r="H485" s="759"/>
      <c r="I485" s="753"/>
      <c r="J485" s="758"/>
    </row>
    <row r="486" spans="1:10" s="1420" customFormat="1" ht="50.25" customHeight="1">
      <c r="A486" s="1436"/>
      <c r="B486" s="827"/>
      <c r="C486" s="1437"/>
      <c r="D486" s="358" t="s">
        <v>382</v>
      </c>
      <c r="E486" s="1422" t="str">
        <f>'Rekap Panjang Per Prog Per Prov'!L10</f>
        <v xml:space="preserve">Koordinasi , Fasilitasi dan Evaluasi terhadap Implementasi Kegiatan Penanganan Lahan Kritis dan Sumber Daya Air Berbasis Masyarakat (PLKSDA-BM) </v>
      </c>
      <c r="F486" s="776">
        <f>'Rekap Panjang Per Prog Per Prov'!L43</f>
        <v>200000000</v>
      </c>
      <c r="G486" s="774"/>
      <c r="H486" s="759"/>
      <c r="I486" s="753" t="s">
        <v>698</v>
      </c>
      <c r="J486" s="753" t="s">
        <v>594</v>
      </c>
    </row>
    <row r="487" spans="1:10" s="1420" customFormat="1" ht="16.5">
      <c r="A487" s="1436"/>
      <c r="B487" s="827"/>
      <c r="C487" s="358" t="s">
        <v>388</v>
      </c>
      <c r="D487" s="1789" t="str">
        <f>'Rekap Panjang Per Prog Per Prov'!O8</f>
        <v>Kegiatan Fasilitasi Peningkatan Pertumbuhan Ekonomi Daerah</v>
      </c>
      <c r="E487" s="1789"/>
      <c r="F487" s="776"/>
      <c r="G487" s="774"/>
      <c r="H487" s="759"/>
      <c r="I487" s="753"/>
      <c r="J487" s="758"/>
    </row>
    <row r="488" spans="1:10" s="1420" customFormat="1" ht="21" customHeight="1">
      <c r="A488" s="1436"/>
      <c r="B488" s="1446"/>
      <c r="C488" s="1437"/>
      <c r="D488" s="358" t="s">
        <v>382</v>
      </c>
      <c r="E488" s="840" t="str">
        <f>'Rekap Panjang Per Prog Per Prov'!O10</f>
        <v xml:space="preserve">Dukungan Operasional  Penyelenggaraan PTSP  </v>
      </c>
      <c r="F488" s="776">
        <f>'Rekap Panjang Per Prog Per Prov'!O43</f>
        <v>400000000</v>
      </c>
      <c r="G488" s="774"/>
      <c r="H488" s="781"/>
      <c r="I488" s="753" t="s">
        <v>815</v>
      </c>
      <c r="J488" s="753" t="s">
        <v>602</v>
      </c>
    </row>
    <row r="489" spans="1:10" s="1420" customFormat="1" ht="16.5">
      <c r="A489" s="1436"/>
      <c r="B489" s="1419"/>
      <c r="C489" s="1424" t="s">
        <v>389</v>
      </c>
      <c r="D489" s="1796" t="str">
        <f>'Rekap Panjang Per Prog Per Prov'!Q8</f>
        <v>Kegiatan Fasilitasi Pengembangan Wilayah Terpadu</v>
      </c>
      <c r="E489" s="1796"/>
      <c r="F489" s="779"/>
      <c r="G489" s="774"/>
      <c r="H489" s="759"/>
      <c r="I489" s="753"/>
      <c r="J489" s="781"/>
    </row>
    <row r="490" spans="1:10" s="1420" customFormat="1" ht="37.5" customHeight="1">
      <c r="A490" s="1436"/>
      <c r="B490" s="1438"/>
      <c r="C490" s="1439"/>
      <c r="D490" s="863" t="s">
        <v>382</v>
      </c>
      <c r="E490" s="1440" t="str">
        <f>'Rekap Panjang Per Prog Per Prov'!Q10</f>
        <v>Penguatan Kelembagaan dalam Pengelolaan dan Pengembangan Wilayah Pesisir, Laut dan Pulau-pulau kecil</v>
      </c>
      <c r="F490" s="802">
        <f>'Rekap Panjang Per Prog Per Prov'!Q43</f>
        <v>350000000</v>
      </c>
      <c r="G490" s="780"/>
      <c r="H490" s="781"/>
      <c r="I490" s="753" t="s">
        <v>698</v>
      </c>
      <c r="J490" s="753" t="s">
        <v>594</v>
      </c>
    </row>
    <row r="491" spans="1:10" s="360" customFormat="1" ht="15.75" customHeight="1">
      <c r="A491" s="774"/>
      <c r="B491" s="827" t="s">
        <v>519</v>
      </c>
      <c r="C491" s="1795" t="str">
        <f>'Rekap Panjang Per Prog Per Prov'!U7</f>
        <v xml:space="preserve">PROGRAM PEMBERDAYAAN MASYARAKAT DAN PEMERINTAHAN DESA </v>
      </c>
      <c r="D491" s="1795"/>
      <c r="E491" s="1795"/>
      <c r="F491" s="793"/>
      <c r="G491" s="757" t="str">
        <f>'Rekap Panjang Per Prog Per Prov'!U11</f>
        <v>DITJEN PMD</v>
      </c>
      <c r="H491" s="758"/>
      <c r="I491" s="753"/>
      <c r="J491" s="758"/>
    </row>
    <row r="492" spans="1:10" s="361" customFormat="1" ht="21" customHeight="1">
      <c r="A492" s="774"/>
      <c r="B492" s="828"/>
      <c r="C492" s="358" t="s">
        <v>381</v>
      </c>
      <c r="D492" s="1789" t="str">
        <f>'Rekap Panjang Per Prog Per Prov'!U8</f>
        <v>Kegiatan Dukungan Manajemen dan Dukungan Teknis Lainnya Ditjen PMD</v>
      </c>
      <c r="E492" s="1789"/>
      <c r="F492" s="794"/>
      <c r="G492" s="774"/>
      <c r="H492" s="758"/>
      <c r="I492" s="753"/>
      <c r="J492" s="758"/>
    </row>
    <row r="493" spans="1:10" s="361" customFormat="1" ht="31.5" customHeight="1">
      <c r="A493" s="774"/>
      <c r="B493" s="1423"/>
      <c r="C493" s="1424"/>
      <c r="D493" s="1424" t="s">
        <v>382</v>
      </c>
      <c r="E493" s="840" t="str">
        <f>'Rekap Panjang Per Prog Per Prov'!U10</f>
        <v>Penguatan Program dan Kelembagaan Pemberdayaan Masyarakat dan Pemerintahan Desa</v>
      </c>
      <c r="F493" s="797">
        <f>'Rekap Panjang Per Prog Per Prov'!U43</f>
        <v>156190000</v>
      </c>
      <c r="G493" s="774"/>
      <c r="H493" s="781"/>
      <c r="I493" s="753"/>
      <c r="J493" s="781"/>
    </row>
    <row r="494" spans="1:10" s="361" customFormat="1" ht="30" customHeight="1">
      <c r="A494" s="774"/>
      <c r="B494" s="828"/>
      <c r="C494" s="358" t="s">
        <v>387</v>
      </c>
      <c r="D494" s="1789" t="str">
        <f>'Rekap Panjang Per Prog Per Prov'!V8</f>
        <v>Kegiatan Peningkatan Kapasitas Penyelenggaraan Pemerintahan Desa dan Kelurahan</v>
      </c>
      <c r="E494" s="1789"/>
      <c r="F494" s="794"/>
      <c r="G494" s="774"/>
      <c r="H494" s="758"/>
      <c r="I494" s="753"/>
      <c r="J494" s="758"/>
    </row>
    <row r="495" spans="1:10" s="361" customFormat="1" ht="15.75" customHeight="1">
      <c r="A495" s="774"/>
      <c r="B495" s="1423"/>
      <c r="C495" s="1424"/>
      <c r="D495" s="1424" t="s">
        <v>382</v>
      </c>
      <c r="E495" s="840" t="str">
        <f>'Rekap Panjang Per Prog Per Prov'!V10</f>
        <v>Pelatihan Manajemen Pemerintahan Desa bagi Kepala Desa</v>
      </c>
      <c r="F495" s="797">
        <f>'Rekap Panjang Per Prog Per Prov'!V43</f>
        <v>184606000</v>
      </c>
      <c r="G495" s="774"/>
      <c r="H495" s="781"/>
      <c r="I495" s="753"/>
      <c r="J495" s="781"/>
    </row>
    <row r="496" spans="1:10" s="361" customFormat="1" ht="18.75" customHeight="1">
      <c r="A496" s="774"/>
      <c r="B496" s="828"/>
      <c r="C496" s="358" t="s">
        <v>388</v>
      </c>
      <c r="D496" s="1789" t="str">
        <f>'Rekap Panjang Per Prog Per Prov'!W8</f>
        <v>Kegiatan Peningkatan Kapasitas Kelembagaan dan Pelatihan Masyarakat</v>
      </c>
      <c r="E496" s="1789"/>
      <c r="F496" s="794"/>
      <c r="G496" s="774"/>
      <c r="H496" s="758"/>
      <c r="I496" s="753"/>
      <c r="J496" s="758"/>
    </row>
    <row r="497" spans="1:10" s="361" customFormat="1" ht="18.75" customHeight="1">
      <c r="A497" s="774"/>
      <c r="B497" s="1423"/>
      <c r="C497" s="1424"/>
      <c r="D497" s="1424" t="s">
        <v>382</v>
      </c>
      <c r="E497" s="840" t="str">
        <f>'Rekap Panjang Per Prog Per Prov'!W10</f>
        <v>Fasilitasi Penyusunan Profil Desa dan Kelurahan</v>
      </c>
      <c r="F497" s="797">
        <f>'Rekap Panjang Per Prog Per Prov'!W43</f>
        <v>570350000</v>
      </c>
      <c r="G497" s="774"/>
      <c r="H497" s="781"/>
      <c r="I497" s="753"/>
      <c r="J497" s="781"/>
    </row>
    <row r="498" spans="1:10" s="361" customFormat="1" ht="15.75" customHeight="1">
      <c r="A498" s="774"/>
      <c r="B498" s="828"/>
      <c r="C498" s="358" t="s">
        <v>389</v>
      </c>
      <c r="D498" s="1789" t="str">
        <f>'Rekap Panjang Per Prog Per Prov'!X8</f>
        <v>Kegiatan Peningkatan Kemandirian Masyarakat Perdesaan</v>
      </c>
      <c r="E498" s="1789"/>
      <c r="F498" s="794"/>
      <c r="G498" s="774"/>
      <c r="H498" s="758"/>
      <c r="I498" s="753"/>
      <c r="J498" s="758"/>
    </row>
    <row r="499" spans="1:10" s="361" customFormat="1" ht="15.75" customHeight="1">
      <c r="A499" s="774"/>
      <c r="B499" s="1423"/>
      <c r="C499" s="1424"/>
      <c r="D499" s="1424" t="s">
        <v>382</v>
      </c>
      <c r="E499" s="840" t="str">
        <f>'Rekap Panjang Per Prog Per Prov'!X10</f>
        <v>PNPM-Mandiri Perdesaan</v>
      </c>
      <c r="F499" s="797">
        <f>'Rekap Panjang Per Prog Per Prov'!X43</f>
        <v>23034576000</v>
      </c>
      <c r="G499" s="774"/>
      <c r="H499" s="781"/>
      <c r="I499" s="753"/>
      <c r="J499" s="781"/>
    </row>
    <row r="500" spans="1:10" s="361" customFormat="1" ht="15.75" customHeight="1">
      <c r="A500" s="774"/>
      <c r="B500" s="828"/>
      <c r="C500" s="358" t="s">
        <v>391</v>
      </c>
      <c r="D500" s="1789" t="str">
        <f>'Rekap Panjang Per Prog Per Prov'!Y8</f>
        <v>Kegiatan Fasilitasi Pemberdayaan Adat dan Sosial Budaya Masyarakat</v>
      </c>
      <c r="E500" s="1789"/>
      <c r="F500" s="794"/>
      <c r="G500" s="774"/>
      <c r="H500" s="758"/>
      <c r="I500" s="753"/>
      <c r="J500" s="758"/>
    </row>
    <row r="501" spans="1:10" s="361" customFormat="1" ht="34.5" customHeight="1">
      <c r="A501" s="774"/>
      <c r="B501" s="1423"/>
      <c r="C501" s="1424"/>
      <c r="D501" s="1424" t="s">
        <v>382</v>
      </c>
      <c r="E501" s="840" t="str">
        <f>'Rekap Panjang Per Prog Per Prov'!Y10</f>
        <v>Fasilitasi Penguatan Kelembagaan Komisi Penanggulangan HIV/AIDS di daerah</v>
      </c>
      <c r="F501" s="797">
        <f>'Rekap Panjang Per Prog Per Prov'!Y43</f>
        <v>93190000</v>
      </c>
      <c r="G501" s="774"/>
      <c r="H501" s="781"/>
      <c r="I501" s="753"/>
      <c r="J501" s="781"/>
    </row>
    <row r="502" spans="1:10" s="361" customFormat="1" ht="36" customHeight="1">
      <c r="A502" s="774"/>
      <c r="B502" s="1423"/>
      <c r="C502" s="1424"/>
      <c r="D502" s="1424" t="s">
        <v>386</v>
      </c>
      <c r="E502" s="840" t="str">
        <f>'Rekap Panjang Per Prog Per Prov'!AA10</f>
        <v xml:space="preserve">Fasilitasi Penguatan Sistem Informasi Posyandu di Daerah melalui Koordinasi dan Pelatihan Ulang </v>
      </c>
      <c r="F502" s="797">
        <f>'Rekap Panjang Per Prog Per Prov'!AA43</f>
        <v>72075000</v>
      </c>
      <c r="G502" s="774"/>
      <c r="H502" s="781"/>
      <c r="I502" s="753"/>
      <c r="J502" s="781"/>
    </row>
    <row r="503" spans="1:10" s="361" customFormat="1" ht="15.75" customHeight="1">
      <c r="A503" s="774"/>
      <c r="B503" s="828"/>
      <c r="C503" s="358" t="s">
        <v>392</v>
      </c>
      <c r="D503" s="1789" t="str">
        <f>'Rekap Panjang Per Prog Per Prov'!AB8</f>
        <v>Kegiatan Pengembangan Usaha Ekonomi Masyarakat</v>
      </c>
      <c r="E503" s="1789"/>
      <c r="F503" s="794"/>
      <c r="G503" s="774"/>
      <c r="H503" s="758"/>
      <c r="I503" s="753"/>
      <c r="J503" s="758"/>
    </row>
    <row r="504" spans="1:10" s="361" customFormat="1" ht="31.5" customHeight="1">
      <c r="A504" s="774"/>
      <c r="B504" s="1423"/>
      <c r="C504" s="1424"/>
      <c r="D504" s="1424" t="s">
        <v>382</v>
      </c>
      <c r="E504" s="840" t="str">
        <f>'Rekap Panjang Per Prog Per Prov'!AC10</f>
        <v xml:space="preserve">Penguatan Kelembagaan Tim Koordinasi Penanggulangan Kemiskinan Daerah (TKPKD) </v>
      </c>
      <c r="F504" s="797">
        <f>'Rekap Panjang Per Prog Per Prov'!AC43</f>
        <v>100990000</v>
      </c>
      <c r="G504" s="774"/>
      <c r="H504" s="781"/>
      <c r="I504" s="753"/>
      <c r="J504" s="781"/>
    </row>
    <row r="505" spans="1:10" s="361" customFormat="1" ht="15.75" customHeight="1">
      <c r="A505" s="774"/>
      <c r="B505" s="1423"/>
      <c r="C505" s="1424"/>
      <c r="D505" s="1424" t="s">
        <v>386</v>
      </c>
      <c r="E505" s="840" t="str">
        <f>'Rekap Panjang Per Prog Per Prov'!AD10</f>
        <v>Fasilitasi Penguatan Kelembagaan Pasar Desa</v>
      </c>
      <c r="F505" s="797">
        <f>'Rekap Panjang Per Prog Per Prov'!AD43</f>
        <v>150000000</v>
      </c>
      <c r="G505" s="780"/>
      <c r="H505" s="781"/>
      <c r="I505" s="753"/>
      <c r="J505" s="781"/>
    </row>
    <row r="506" spans="1:10" s="360" customFormat="1" ht="24" customHeight="1">
      <c r="A506" s="774"/>
      <c r="B506" s="827" t="s">
        <v>520</v>
      </c>
      <c r="C506" s="1795" t="str">
        <f>'Rekap Panjang Per Prog Per Prov'!AH7</f>
        <v xml:space="preserve">PROGRAM PENGUATAN PENYELENGGARAAN PEMERINTAHAN UMUM </v>
      </c>
      <c r="D506" s="1795"/>
      <c r="E506" s="1795"/>
      <c r="F506" s="793"/>
      <c r="G506" s="757" t="str">
        <f>'Rekap Panjang Per Prog Per Prov'!AH11</f>
        <v>DITJEN PUM</v>
      </c>
      <c r="H506" s="1251"/>
      <c r="I506" s="753"/>
      <c r="J506" s="758"/>
    </row>
    <row r="507" spans="1:10" s="361" customFormat="1" ht="30" customHeight="1">
      <c r="A507" s="774"/>
      <c r="B507" s="828"/>
      <c r="C507" s="358" t="s">
        <v>381</v>
      </c>
      <c r="D507" s="1789" t="str">
        <f>'Rekap Panjang Per Prog Per Prov'!AH8</f>
        <v>Kegiatan Penyelenggaraan Hubungan Pusat dan Daerah Serta Kerjasama Daerah</v>
      </c>
      <c r="E507" s="1789"/>
      <c r="F507" s="794"/>
      <c r="G507" s="774"/>
      <c r="H507" s="759"/>
      <c r="I507" s="753"/>
      <c r="J507" s="758"/>
    </row>
    <row r="508" spans="1:10" s="361" customFormat="1" ht="37.5" customHeight="1">
      <c r="A508" s="774"/>
      <c r="B508" s="1423"/>
      <c r="C508" s="1424"/>
      <c r="D508" s="1424" t="s">
        <v>382</v>
      </c>
      <c r="E508" s="840" t="str">
        <f>'Rekap Panjang Per Prog Per Prov'!AI10</f>
        <v>Peningkatan Peran Gubernur sebagai Wakil Pemerintah Pusat di Wilayah Provinsi</v>
      </c>
      <c r="F508" s="797">
        <f>'Rekap Panjang Per Prog Per Prov'!AI43</f>
        <v>4212780000</v>
      </c>
      <c r="G508" s="774"/>
      <c r="H508" s="759"/>
      <c r="I508" s="753" t="s">
        <v>816</v>
      </c>
      <c r="J508" s="761" t="s">
        <v>595</v>
      </c>
    </row>
    <row r="509" spans="1:10" s="361" customFormat="1" ht="30" customHeight="1">
      <c r="A509" s="774"/>
      <c r="B509" s="828"/>
      <c r="C509" s="358" t="s">
        <v>387</v>
      </c>
      <c r="D509" s="1789" t="str">
        <f>'Rekap Panjang Per Prog Per Prov'!AJ8</f>
        <v>Kegiatan Pengembangan dan Penataan Wilayah Administrasi dan Perbatasan</v>
      </c>
      <c r="E509" s="1789"/>
      <c r="F509" s="794"/>
      <c r="G509" s="774"/>
      <c r="H509" s="759"/>
      <c r="I509" s="753"/>
      <c r="J509" s="758"/>
    </row>
    <row r="510" spans="1:10" s="361" customFormat="1" ht="34.5" customHeight="1">
      <c r="A510" s="774"/>
      <c r="B510" s="1447"/>
      <c r="C510" s="358"/>
      <c r="D510" s="358" t="s">
        <v>382</v>
      </c>
      <c r="E510" s="840" t="str">
        <f>'Rekap Panjang Per Prog Per Prov'!AJ10</f>
        <v>Koordinasi dan Fasilitasi Penegasan Batas Daerah secara Pasti di Lapangan antar Daerah Provinsi, Kab/Kota</v>
      </c>
      <c r="F510" s="794">
        <f>'Rekap Panjang Per Prog Per Prov'!AJ43</f>
        <v>300000000</v>
      </c>
      <c r="G510" s="774"/>
      <c r="H510" s="759"/>
      <c r="I510" s="753" t="s">
        <v>816</v>
      </c>
      <c r="J510" s="1400" t="s">
        <v>605</v>
      </c>
    </row>
    <row r="511" spans="1:10" s="361" customFormat="1" ht="33.75" customHeight="1">
      <c r="A511" s="774"/>
      <c r="B511" s="1423"/>
      <c r="C511" s="1424" t="s">
        <v>388</v>
      </c>
      <c r="D511" s="1796" t="str">
        <f>'Rekap Panjang Per Prog Per Prov'!AN8</f>
        <v>Kegiatan Pembinaan Ketenteraman, Ketertiban dan Perlindungan Masyarakat</v>
      </c>
      <c r="E511" s="1796"/>
      <c r="F511" s="797"/>
      <c r="G511" s="774"/>
      <c r="H511" s="759"/>
      <c r="I511" s="753"/>
      <c r="J511" s="781"/>
    </row>
    <row r="512" spans="1:10" s="361" customFormat="1" ht="33.75" customHeight="1">
      <c r="A512" s="774"/>
      <c r="B512" s="1423"/>
      <c r="C512" s="1424"/>
      <c r="D512" s="1424" t="s">
        <v>382</v>
      </c>
      <c r="E512" s="840" t="str">
        <f>'Rekap Panjang Per Prog Per Prov'!AO10</f>
        <v xml:space="preserve">Peningkatan Kapasitas SDM Polisi Pamong Praja  dalam Penyelenggaraan Ketertiban Umum dan Ketenteraman Masyarakat </v>
      </c>
      <c r="F512" s="797">
        <f>'Rekap Panjang Per Prog Per Prov'!AO43</f>
        <v>499536000</v>
      </c>
      <c r="G512" s="774"/>
      <c r="H512" s="759"/>
      <c r="I512" s="753"/>
      <c r="J512" s="1397" t="s">
        <v>608</v>
      </c>
    </row>
    <row r="513" spans="1:11" s="361" customFormat="1">
      <c r="A513" s="774"/>
      <c r="B513" s="828"/>
      <c r="C513" s="358" t="s">
        <v>389</v>
      </c>
      <c r="D513" s="1789" t="str">
        <f>'Rekap Panjang Per Prog Per Prov'!AP8</f>
        <v>Kegiatan Pembinaan dan Pengembangan Kawasan dan Pertanahan</v>
      </c>
      <c r="E513" s="1789"/>
      <c r="F513" s="794"/>
      <c r="G513" s="774"/>
      <c r="H513" s="759"/>
      <c r="I513" s="753"/>
      <c r="J513" s="758"/>
    </row>
    <row r="514" spans="1:11" s="361" customFormat="1" ht="37.5" customHeight="1">
      <c r="A514" s="774"/>
      <c r="B514" s="1423"/>
      <c r="C514" s="1424"/>
      <c r="D514" s="1424" t="s">
        <v>382</v>
      </c>
      <c r="E514" s="840" t="str">
        <f>'Rekap Panjang Per Prog Per Prov'!AP10</f>
        <v xml:space="preserve">Peningkatan Kapasitas Aparat Pemerintah Daerah dalam Pengelolaan Kawasan Sumber Daya Alam </v>
      </c>
      <c r="F514" s="797">
        <f>'Rekap Panjang Per Prog Per Prov'!AP43</f>
        <v>400000000</v>
      </c>
      <c r="G514" s="774"/>
      <c r="H514" s="759"/>
      <c r="I514" s="753" t="s">
        <v>817</v>
      </c>
      <c r="J514" s="761" t="s">
        <v>611</v>
      </c>
    </row>
    <row r="515" spans="1:11" s="361" customFormat="1">
      <c r="A515" s="774"/>
      <c r="B515" s="828"/>
      <c r="C515" s="358" t="s">
        <v>391</v>
      </c>
      <c r="D515" s="1789" t="str">
        <f>'Rekap Panjang Per Prog Per Prov'!AR8</f>
        <v>Kegiatan Fasilitasi Pencegahan dan Penanggulangan Bencana</v>
      </c>
      <c r="E515" s="1789"/>
      <c r="F515" s="794"/>
      <c r="G515" s="774"/>
      <c r="H515" s="759"/>
      <c r="I515" s="753"/>
      <c r="J515" s="758"/>
    </row>
    <row r="516" spans="1:11" s="361" customFormat="1" ht="68.25" customHeight="1">
      <c r="A516" s="774"/>
      <c r="B516" s="1423"/>
      <c r="C516" s="1424"/>
      <c r="D516" s="1424" t="s">
        <v>382</v>
      </c>
      <c r="E516" s="840" t="str">
        <f>'Rekap Panjang Per Prog Per Prov'!AS10</f>
        <v>Fasilitasi dan Sosialisasi Pelaksanaan Perpres Nomor 30 Tahun 2011, Pembentukan Kelembagaan Komisi Provinsi Pengendalian Zoonosis dan Komisi Kabupaten/Kota Pengendalian Zoonosis, dan Percepatan Pengendalian Zoonosis</v>
      </c>
      <c r="F516" s="797">
        <f>'Rekap Panjang Per Prog Per Prov'!AS43</f>
        <v>300000000</v>
      </c>
      <c r="G516" s="774"/>
      <c r="H516" s="759"/>
      <c r="I516" s="753" t="s">
        <v>817</v>
      </c>
      <c r="J516" s="761" t="s">
        <v>611</v>
      </c>
    </row>
    <row r="517" spans="1:11" s="361" customFormat="1" ht="38.25" customHeight="1">
      <c r="A517" s="774"/>
      <c r="B517" s="1423"/>
      <c r="C517" s="1424"/>
      <c r="D517" s="1424" t="s">
        <v>386</v>
      </c>
      <c r="E517" s="840" t="str">
        <f>'Rekap Panjang Per Prog Per Prov'!AT10</f>
        <v>Peningkatan Kapasitas Aparat dalam Pengurangan Resiko Bencana di Daerah</v>
      </c>
      <c r="F517" s="797">
        <f>'Rekap Panjang Per Prog Per Prov'!AT43</f>
        <v>350000000</v>
      </c>
      <c r="G517" s="780"/>
      <c r="H517" s="781"/>
      <c r="I517" s="753" t="s">
        <v>818</v>
      </c>
      <c r="J517" s="761" t="s">
        <v>607</v>
      </c>
    </row>
    <row r="518" spans="1:11" s="1454" customFormat="1" ht="8.25" customHeight="1" thickBot="1">
      <c r="A518" s="774"/>
      <c r="B518" s="1433"/>
      <c r="C518" s="1434"/>
      <c r="D518" s="863"/>
      <c r="E518" s="864"/>
      <c r="F518" s="1166"/>
      <c r="G518" s="757"/>
      <c r="H518" s="1251"/>
      <c r="I518" s="1396"/>
      <c r="J518" s="768"/>
    </row>
    <row r="519" spans="1:11" s="356" customFormat="1" ht="20.100000000000001" customHeight="1">
      <c r="A519" s="1307" t="s">
        <v>413</v>
      </c>
      <c r="B519" s="1813" t="s">
        <v>414</v>
      </c>
      <c r="C519" s="1813"/>
      <c r="D519" s="1813"/>
      <c r="E519" s="1813"/>
      <c r="F519" s="1283">
        <f>SUM(F520:F566)</f>
        <v>25367571000</v>
      </c>
      <c r="G519" s="1316"/>
      <c r="H519" s="1827" t="s">
        <v>921</v>
      </c>
      <c r="I519" s="1100" t="s">
        <v>961</v>
      </c>
      <c r="J519" s="1312"/>
      <c r="K519" s="1175">
        <f>'Rekap Panjang Per Prog Per Prov'!AV45</f>
        <v>25367571000</v>
      </c>
    </row>
    <row r="520" spans="1:11" s="361" customFormat="1">
      <c r="A520" s="774"/>
      <c r="B520" s="827" t="s">
        <v>380</v>
      </c>
      <c r="C520" s="1795" t="str">
        <f>'Rekap Panjang Per Prog Per Prov'!C7</f>
        <v xml:space="preserve">PROGRAM PENATAAN ADMINISTRASI KEPENDUDUKAN </v>
      </c>
      <c r="D520" s="1795"/>
      <c r="E520" s="1795"/>
      <c r="F520" s="776"/>
      <c r="G520" s="757" t="str">
        <f>'Rekap Panjang Per Prog Per Prov'!C11</f>
        <v>DITJEN DUKCAPIL</v>
      </c>
      <c r="H520" s="1828"/>
      <c r="I520" s="753"/>
      <c r="J520" s="758"/>
    </row>
    <row r="521" spans="1:11" s="361" customFormat="1" ht="36.75" customHeight="1">
      <c r="A521" s="774"/>
      <c r="B521" s="827"/>
      <c r="C521" s="358" t="s">
        <v>381</v>
      </c>
      <c r="D521" s="1789" t="str">
        <f>'Rekap Panjang Per Prog Per Prov'!C8</f>
        <v>Kegiatan Dukungan Manajemen dan Dukungan Teknis Lainnya Ditjen Kependudukan dan Pencatatan Sipil</v>
      </c>
      <c r="E521" s="1789"/>
      <c r="F521" s="776"/>
      <c r="G521" s="774"/>
      <c r="H521" s="1828"/>
      <c r="I521" s="753"/>
      <c r="J521" s="758"/>
    </row>
    <row r="522" spans="1:11" s="361" customFormat="1" ht="33" customHeight="1">
      <c r="A522" s="774"/>
      <c r="B522" s="827"/>
      <c r="C522" s="1435"/>
      <c r="D522" s="358" t="s">
        <v>382</v>
      </c>
      <c r="E522" s="840" t="str">
        <f>'Rekap Panjang Per Prog Per Prov'!C10</f>
        <v xml:space="preserve">Fasilitasi Koordinasi Penyelenggaraan Kependudukan dan Pencatatan Sipil </v>
      </c>
      <c r="F522" s="776">
        <f>'Rekap Panjang Per Prog Per Prov'!C45</f>
        <v>201455000</v>
      </c>
      <c r="G522" s="780"/>
      <c r="H522" s="781"/>
      <c r="I522" s="753" t="s">
        <v>706</v>
      </c>
      <c r="J522" s="753" t="s">
        <v>600</v>
      </c>
    </row>
    <row r="523" spans="1:11" s="361" customFormat="1" ht="35.25" customHeight="1">
      <c r="A523" s="1436"/>
      <c r="B523" s="827" t="s">
        <v>383</v>
      </c>
      <c r="C523" s="1795" t="str">
        <f>'Rekap Panjang Per Prog Per Prov'!D7</f>
        <v xml:space="preserve">PROGRAM PENGAWASAN DAN PENINGKATAN AKUNTABILITAS APARATUR KEMENTERIAN DALAM NEGERI </v>
      </c>
      <c r="D523" s="1795"/>
      <c r="E523" s="1795"/>
      <c r="F523" s="776"/>
      <c r="G523" s="757" t="str">
        <f>'Rekap Panjang Per Prog Per Prov'!D11</f>
        <v>ITJEN</v>
      </c>
      <c r="H523" s="1251"/>
      <c r="I523" s="753"/>
      <c r="J523" s="758"/>
    </row>
    <row r="524" spans="1:11" s="361" customFormat="1" ht="32.25" customHeight="1">
      <c r="A524" s="1436"/>
      <c r="B524" s="827"/>
      <c r="C524" s="358" t="s">
        <v>381</v>
      </c>
      <c r="D524" s="1789" t="str">
        <f>'Rekap Panjang Per Prog Per Prov'!D8</f>
        <v xml:space="preserve">Kegiatan Dukungan Manajemen dan Dukungan Teknis Lainnya  Inspektorat Jenderal </v>
      </c>
      <c r="E524" s="1789"/>
      <c r="F524" s="776"/>
      <c r="G524" s="774"/>
      <c r="H524" s="759"/>
      <c r="I524" s="753"/>
      <c r="J524" s="758"/>
    </row>
    <row r="525" spans="1:11" s="361" customFormat="1" ht="33.75" customHeight="1">
      <c r="A525" s="1468"/>
      <c r="B525" s="1426"/>
      <c r="C525" s="1465"/>
      <c r="D525" s="1466" t="s">
        <v>382</v>
      </c>
      <c r="E525" s="1467" t="str">
        <f>'Rekap Panjang Per Prog Per Prov'!D10</f>
        <v xml:space="preserve">Koordinasi Pembinaan dan Pengawasan Penyelenggaraan Pemerintahan Daerah </v>
      </c>
      <c r="F525" s="880">
        <f>'Rekap Panjang Per Prog Per Prov'!D45</f>
        <v>300000000</v>
      </c>
      <c r="G525" s="1425"/>
      <c r="H525" s="781"/>
      <c r="I525" s="753" t="s">
        <v>755</v>
      </c>
      <c r="J525" s="753" t="s">
        <v>603</v>
      </c>
    </row>
    <row r="526" spans="1:11" s="361" customFormat="1" ht="16.5">
      <c r="A526" s="1436"/>
      <c r="B526" s="1419" t="s">
        <v>384</v>
      </c>
      <c r="C526" s="1804" t="str">
        <f>'Rekap Panjang Per Prog Per Prov'!E7</f>
        <v xml:space="preserve">PROGRAM PEMBINAAN KESATUAN BANGSA DAN POLITIK </v>
      </c>
      <c r="D526" s="1804"/>
      <c r="E526" s="1804"/>
      <c r="F526" s="779"/>
      <c r="G526" s="1823" t="str">
        <f>'Rekap Panjang Per Prog Per Prov'!E11</f>
        <v>DITJEN KESBANGPOL</v>
      </c>
      <c r="H526" s="1396"/>
      <c r="I526" s="753"/>
      <c r="J526" s="758"/>
    </row>
    <row r="527" spans="1:11" s="356" customFormat="1">
      <c r="A527" s="759"/>
      <c r="B527" s="827"/>
      <c r="C527" s="358" t="s">
        <v>381</v>
      </c>
      <c r="D527" s="1789" t="str">
        <f>'Rekap Panjang Per Prog Per Prov'!E8</f>
        <v>Kegiatan Fasilitasi Kewaspadaan Nasional</v>
      </c>
      <c r="E527" s="1789"/>
      <c r="F527" s="776"/>
      <c r="G527" s="1823"/>
      <c r="H527" s="1399"/>
      <c r="I527" s="753"/>
      <c r="J527" s="758"/>
    </row>
    <row r="528" spans="1:11" s="1420" customFormat="1" ht="38.25" customHeight="1">
      <c r="A528" s="1436"/>
      <c r="B528" s="827"/>
      <c r="C528" s="358"/>
      <c r="D528" s="358" t="s">
        <v>382</v>
      </c>
      <c r="E528" s="840" t="str">
        <f>'Rekap Panjang Per Prog Per Prov'!E10</f>
        <v xml:space="preserve">Penguatan dan Pemberdayaan Forum Kewaspadaan Dini Masyarakat (FKDM) </v>
      </c>
      <c r="F528" s="776">
        <f>'Rekap Panjang Per Prog Per Prov'!E45</f>
        <v>611885000</v>
      </c>
      <c r="G528" s="780"/>
      <c r="H528" s="781"/>
      <c r="I528" s="753" t="s">
        <v>708</v>
      </c>
      <c r="J528" s="761" t="s">
        <v>601</v>
      </c>
    </row>
    <row r="529" spans="1:10" s="361" customFormat="1" ht="34.5" customHeight="1">
      <c r="A529" s="1436"/>
      <c r="B529" s="827" t="s">
        <v>385</v>
      </c>
      <c r="C529" s="1795" t="str">
        <f>'Rekap Panjang Per Prog Per Prov'!F7</f>
        <v xml:space="preserve">PROGRAM PENDIDIKAN DAN PELATIHAN APARATUR KEMENTERIAN DALAM NEGERI </v>
      </c>
      <c r="D529" s="1795"/>
      <c r="E529" s="1795"/>
      <c r="F529" s="776"/>
      <c r="G529" s="757" t="str">
        <f>'Rekap Panjang Per Prog Per Prov'!F11</f>
        <v>BADAN DIKLAT</v>
      </c>
      <c r="H529" s="1251"/>
      <c r="I529" s="753"/>
      <c r="J529" s="758"/>
    </row>
    <row r="530" spans="1:10" s="356" customFormat="1" ht="34.5" customHeight="1">
      <c r="A530" s="759"/>
      <c r="B530" s="827"/>
      <c r="C530" s="358" t="s">
        <v>381</v>
      </c>
      <c r="D530" s="1789" t="str">
        <f>'Rekap Panjang Per Prog Per Prov'!F8</f>
        <v xml:space="preserve">Kegiatan Dukungan Manajemen Dan Pelayanan Teknis Lainnya Badan Pendidikan Dan Pelatihan </v>
      </c>
      <c r="E530" s="1789"/>
      <c r="F530" s="776"/>
      <c r="G530" s="774"/>
      <c r="H530" s="759"/>
      <c r="I530" s="753"/>
      <c r="J530" s="758"/>
    </row>
    <row r="531" spans="1:10" s="1420" customFormat="1" ht="21" customHeight="1">
      <c r="A531" s="1436"/>
      <c r="B531" s="827"/>
      <c r="C531" s="358"/>
      <c r="D531" s="358" t="s">
        <v>382</v>
      </c>
      <c r="E531" s="840" t="str">
        <f>'Rekap Panjang Per Prog Per Prov'!F10</f>
        <v>Koordinasi Pembinaan Program Kediklatan</v>
      </c>
      <c r="F531" s="776">
        <f>'Rekap Panjang Per Prog Per Prov'!F45</f>
        <v>200000000</v>
      </c>
      <c r="G531" s="780"/>
      <c r="H531" s="781"/>
      <c r="I531" s="753" t="s">
        <v>696</v>
      </c>
      <c r="J531" s="753" t="s">
        <v>604</v>
      </c>
    </row>
    <row r="532" spans="1:10" s="1420" customFormat="1" ht="33" customHeight="1">
      <c r="A532" s="1436"/>
      <c r="B532" s="827" t="s">
        <v>393</v>
      </c>
      <c r="C532" s="1795" t="str">
        <f>'Rekap Panjang Per Prog Per Prov'!G7</f>
        <v xml:space="preserve">PROGRAM PENGELOLAAN DESENTRALISASI DAN OTONOMI DAERAH </v>
      </c>
      <c r="D532" s="1795"/>
      <c r="E532" s="1795"/>
      <c r="F532" s="776"/>
      <c r="G532" s="1444" t="str">
        <f>'Rekap Panjang Per Prog Per Prov'!G11</f>
        <v>DITJEN OTDA</v>
      </c>
      <c r="H532" s="1445"/>
      <c r="I532" s="753"/>
      <c r="J532" s="784"/>
    </row>
    <row r="533" spans="1:10" s="1420" customFormat="1" ht="16.5">
      <c r="A533" s="1436"/>
      <c r="B533" s="827"/>
      <c r="C533" s="358" t="s">
        <v>381</v>
      </c>
      <c r="D533" s="1789" t="str">
        <f>'Rekap Panjang Per Prog Per Prov'!G8</f>
        <v>Kegiatan Penataan Urusan Pemerintahan Daerah Lingkup I</v>
      </c>
      <c r="E533" s="1789"/>
      <c r="F533" s="776"/>
      <c r="G533" s="774"/>
      <c r="H533" s="759"/>
      <c r="I533" s="753"/>
      <c r="J533" s="758"/>
    </row>
    <row r="534" spans="1:10" s="1420" customFormat="1" ht="36.75" customHeight="1">
      <c r="A534" s="1436"/>
      <c r="B534" s="827"/>
      <c r="C534" s="358"/>
      <c r="D534" s="358" t="s">
        <v>382</v>
      </c>
      <c r="E534" s="840" t="str">
        <f>'Rekap Panjang Per Prog Per Prov'!G10</f>
        <v xml:space="preserve">Fasilitasi Percepatan Penerapan Standar Pelayanan Minimal (SPM) di Daerah </v>
      </c>
      <c r="F534" s="776">
        <f>'Rekap Panjang Per Prog Per Prov'!G45</f>
        <v>455800000</v>
      </c>
      <c r="G534" s="780"/>
      <c r="H534" s="781"/>
      <c r="I534" s="753" t="s">
        <v>716</v>
      </c>
      <c r="J534" s="761" t="s">
        <v>662</v>
      </c>
    </row>
    <row r="535" spans="1:10" s="1420" customFormat="1" ht="16.5" customHeight="1">
      <c r="A535" s="1436"/>
      <c r="B535" s="827" t="s">
        <v>396</v>
      </c>
      <c r="C535" s="1795" t="str">
        <f>'Rekap Panjang Per Prog Per Prov'!J7</f>
        <v xml:space="preserve">PROGRAM BINA PEMBANGUNAN DAERAH </v>
      </c>
      <c r="D535" s="1795"/>
      <c r="E535" s="1795"/>
      <c r="F535" s="776"/>
      <c r="G535" s="1824" t="str">
        <f>'Rekap Panjang Per Prog Per Prov'!J11</f>
        <v>DITJEN BINA BANGDA</v>
      </c>
      <c r="H535" s="1250"/>
      <c r="I535" s="753"/>
      <c r="J535" s="784"/>
    </row>
    <row r="536" spans="1:10" s="1420" customFormat="1" ht="32.25" customHeight="1">
      <c r="A536" s="1436"/>
      <c r="B536" s="827"/>
      <c r="C536" s="358" t="s">
        <v>381</v>
      </c>
      <c r="D536" s="1789" t="str">
        <f>'Rekap Panjang Per Prog Per Prov'!J8</f>
        <v>Kegiatan Dukungan Manajemen dan Pelaksanaan Tugas Teknis Lainnya Ditjen Bina Bangda</v>
      </c>
      <c r="E536" s="1789"/>
      <c r="F536" s="776"/>
      <c r="G536" s="1825"/>
      <c r="H536" s="1421"/>
      <c r="I536" s="753"/>
      <c r="J536" s="758"/>
    </row>
    <row r="537" spans="1:10" s="1420" customFormat="1" ht="31.5" customHeight="1">
      <c r="A537" s="1436"/>
      <c r="B537" s="827"/>
      <c r="C537" s="358"/>
      <c r="D537" s="358" t="s">
        <v>382</v>
      </c>
      <c r="E537" s="840" t="str">
        <f>'Rekap Panjang Per Prog Per Prov'!J10</f>
        <v>Penyusunan, Pengkajian dan Pengembangan Data dan Informasi SIPD di Daerah</v>
      </c>
      <c r="F537" s="776">
        <f>'Rekap Panjang Per Prog Per Prov'!J45</f>
        <v>500000000</v>
      </c>
      <c r="G537" s="774"/>
      <c r="H537" s="759"/>
      <c r="I537" s="753" t="s">
        <v>698</v>
      </c>
      <c r="J537" s="1793" t="s">
        <v>594</v>
      </c>
    </row>
    <row r="538" spans="1:10" s="1420" customFormat="1" ht="30.75" customHeight="1">
      <c r="A538" s="1436"/>
      <c r="B538" s="827"/>
      <c r="C538" s="1437"/>
      <c r="D538" s="358" t="s">
        <v>386</v>
      </c>
      <c r="E538" s="840" t="str">
        <f>'Rekap Panjang Per Prog Per Prov'!K10</f>
        <v xml:space="preserve">Penguatan Peran Provinsi dalam Pengendalian, Pelaporan dan Evaluasi Pemanfaatan Program Dana Alokasi Khusus (DAK) </v>
      </c>
      <c r="F538" s="776">
        <f>'Rekap Panjang Per Prog Per Prov'!K45</f>
        <v>400000000</v>
      </c>
      <c r="G538" s="774"/>
      <c r="H538" s="781"/>
      <c r="I538" s="753" t="s">
        <v>698</v>
      </c>
      <c r="J538" s="1794"/>
    </row>
    <row r="539" spans="1:10" s="1420" customFormat="1" ht="32.25" customHeight="1">
      <c r="A539" s="1436"/>
      <c r="B539" s="1419"/>
      <c r="C539" s="1424" t="s">
        <v>387</v>
      </c>
      <c r="D539" s="1806" t="str">
        <f>'Rekap Panjang Per Prog Per Prov'!L8</f>
        <v>Kegiatan Fasilitasi Penataan Ruang Daerah dan Lingkungan Hidup di Daerah</v>
      </c>
      <c r="E539" s="1796"/>
      <c r="F539" s="779"/>
      <c r="G539" s="774"/>
      <c r="H539" s="759"/>
      <c r="I539" s="753"/>
      <c r="J539" s="781"/>
    </row>
    <row r="540" spans="1:10" s="1420" customFormat="1" ht="36.75" customHeight="1">
      <c r="A540" s="1436"/>
      <c r="B540" s="827"/>
      <c r="C540" s="1437"/>
      <c r="D540" s="358" t="s">
        <v>382</v>
      </c>
      <c r="E540" s="1422" t="str">
        <f>'Rekap Panjang Per Prog Per Prov'!N10</f>
        <v xml:space="preserve">Fasilitasi Pengelolaan dan Pengembangan Kawasan Ekowisata Berbasis Masyarakat </v>
      </c>
      <c r="F540" s="776">
        <f>'Rekap Panjang Per Prog Per Prov'!N45</f>
        <v>640000000</v>
      </c>
      <c r="G540" s="774"/>
      <c r="H540" s="759"/>
      <c r="I540" s="753" t="s">
        <v>698</v>
      </c>
      <c r="J540" s="753" t="s">
        <v>594</v>
      </c>
    </row>
    <row r="541" spans="1:10" s="1420" customFormat="1" ht="16.5">
      <c r="A541" s="1436"/>
      <c r="B541" s="827"/>
      <c r="C541" s="358" t="s">
        <v>388</v>
      </c>
      <c r="D541" s="1792" t="str">
        <f>'Rekap Panjang Per Prog Per Prov'!O8</f>
        <v>Kegiatan Fasilitasi Peningkatan Pertumbuhan Ekonomi Daerah</v>
      </c>
      <c r="E541" s="1789"/>
      <c r="F541" s="776"/>
      <c r="G541" s="774"/>
      <c r="H541" s="759"/>
      <c r="I541" s="753"/>
      <c r="J541" s="758"/>
    </row>
    <row r="542" spans="1:10" s="1420" customFormat="1" ht="21.75" customHeight="1">
      <c r="A542" s="1436"/>
      <c r="B542" s="827"/>
      <c r="C542" s="1437"/>
      <c r="D542" s="358" t="s">
        <v>382</v>
      </c>
      <c r="E542" s="1422" t="str">
        <f>'Rekap Panjang Per Prog Per Prov'!O10</f>
        <v xml:space="preserve">Dukungan Operasional  Penyelenggaraan PTSP  </v>
      </c>
      <c r="F542" s="776">
        <f>'Rekap Panjang Per Prog Per Prov'!O45</f>
        <v>400000000</v>
      </c>
      <c r="G542" s="780"/>
      <c r="H542" s="781"/>
      <c r="I542" s="753" t="s">
        <v>716</v>
      </c>
      <c r="J542" s="753" t="s">
        <v>602</v>
      </c>
    </row>
    <row r="543" spans="1:10" s="360" customFormat="1" ht="15.75" customHeight="1">
      <c r="A543" s="774"/>
      <c r="B543" s="1419" t="s">
        <v>519</v>
      </c>
      <c r="C543" s="1798" t="str">
        <f>'Rekap Panjang Per Prog Per Prov'!U7</f>
        <v xml:space="preserve">PROGRAM PEMBERDAYAAN MASYARAKAT DAN PEMERINTAHAN DESA </v>
      </c>
      <c r="D543" s="1798"/>
      <c r="E543" s="1798"/>
      <c r="F543" s="795"/>
      <c r="G543" s="757" t="str">
        <f>'Rekap Panjang Per Prog Per Prov'!U11</f>
        <v>DITJEN PMD</v>
      </c>
      <c r="H543" s="781"/>
      <c r="I543" s="753"/>
      <c r="J543" s="781"/>
    </row>
    <row r="544" spans="1:10" s="361" customFormat="1" ht="25.5" customHeight="1">
      <c r="A544" s="774"/>
      <c r="B544" s="828"/>
      <c r="C544" s="358" t="s">
        <v>381</v>
      </c>
      <c r="D544" s="1789" t="str">
        <f>'Rekap Panjang Per Prog Per Prov'!U8</f>
        <v>Kegiatan Dukungan Manajemen dan Dukungan Teknis Lainnya Ditjen PMD</v>
      </c>
      <c r="E544" s="1789"/>
      <c r="F544" s="794"/>
      <c r="G544" s="774"/>
      <c r="H544" s="758"/>
      <c r="I544" s="753"/>
      <c r="J544" s="758"/>
    </row>
    <row r="545" spans="1:10" s="361" customFormat="1" ht="31.5" customHeight="1">
      <c r="A545" s="774"/>
      <c r="B545" s="1423"/>
      <c r="C545" s="1424"/>
      <c r="D545" s="1424" t="s">
        <v>382</v>
      </c>
      <c r="E545" s="840" t="str">
        <f>'Rekap Panjang Per Prog Per Prov'!U10</f>
        <v>Penguatan Program dan Kelembagaan Pemberdayaan Masyarakat dan Pemerintahan Desa</v>
      </c>
      <c r="F545" s="797">
        <f>'Rekap Panjang Per Prog Per Prov'!U45</f>
        <v>158310000</v>
      </c>
      <c r="G545" s="774"/>
      <c r="H545" s="781"/>
      <c r="I545" s="753"/>
      <c r="J545" s="781"/>
    </row>
    <row r="546" spans="1:10" s="361" customFormat="1" ht="30" customHeight="1">
      <c r="A546" s="774"/>
      <c r="B546" s="828"/>
      <c r="C546" s="358" t="s">
        <v>387</v>
      </c>
      <c r="D546" s="1789" t="str">
        <f>'Rekap Panjang Per Prog Per Prov'!V8</f>
        <v>Kegiatan Peningkatan Kapasitas Penyelenggaraan Pemerintahan Desa dan Kelurahan</v>
      </c>
      <c r="E546" s="1789"/>
      <c r="F546" s="794"/>
      <c r="G546" s="774"/>
      <c r="H546" s="758"/>
      <c r="I546" s="753"/>
      <c r="J546" s="758"/>
    </row>
    <row r="547" spans="1:10" s="361" customFormat="1" ht="15.75" customHeight="1">
      <c r="A547" s="774"/>
      <c r="B547" s="1423"/>
      <c r="C547" s="1424"/>
      <c r="D547" s="1424" t="s">
        <v>382</v>
      </c>
      <c r="E547" s="840" t="str">
        <f>'Rekap Panjang Per Prog Per Prov'!V10</f>
        <v>Pelatihan Manajemen Pemerintahan Desa bagi Kepala Desa</v>
      </c>
      <c r="F547" s="797">
        <f>'Rekap Panjang Per Prog Per Prov'!V45</f>
        <v>178275000</v>
      </c>
      <c r="G547" s="774"/>
      <c r="H547" s="781"/>
      <c r="I547" s="753"/>
      <c r="J547" s="781"/>
    </row>
    <row r="548" spans="1:10" s="361" customFormat="1" ht="15.75" customHeight="1">
      <c r="A548" s="774"/>
      <c r="B548" s="828"/>
      <c r="C548" s="358" t="s">
        <v>388</v>
      </c>
      <c r="D548" s="1789" t="str">
        <f>'Rekap Panjang Per Prog Per Prov'!W8</f>
        <v>Kegiatan Peningkatan Kapasitas Kelembagaan dan Pelatihan Masyarakat</v>
      </c>
      <c r="E548" s="1789"/>
      <c r="F548" s="794"/>
      <c r="G548" s="774"/>
      <c r="H548" s="758"/>
      <c r="I548" s="753"/>
      <c r="J548" s="758"/>
    </row>
    <row r="549" spans="1:10" s="361" customFormat="1" ht="15.75" customHeight="1">
      <c r="A549" s="774"/>
      <c r="B549" s="1423"/>
      <c r="C549" s="1424"/>
      <c r="D549" s="1424" t="s">
        <v>382</v>
      </c>
      <c r="E549" s="840" t="str">
        <f>'Rekap Panjang Per Prog Per Prov'!W10</f>
        <v>Fasilitasi Penyusunan Profil Desa dan Kelurahan</v>
      </c>
      <c r="F549" s="797">
        <f>'Rekap Panjang Per Prog Per Prov'!W45</f>
        <v>570784000</v>
      </c>
      <c r="G549" s="774"/>
      <c r="H549" s="781"/>
      <c r="I549" s="753"/>
      <c r="J549" s="781"/>
    </row>
    <row r="550" spans="1:10" s="361" customFormat="1" ht="15.75" customHeight="1">
      <c r="A550" s="774"/>
      <c r="B550" s="828"/>
      <c r="C550" s="358" t="s">
        <v>389</v>
      </c>
      <c r="D550" s="1789" t="str">
        <f>'Rekap Panjang Per Prog Per Prov'!X8</f>
        <v>Kegiatan Peningkatan Kemandirian Masyarakat Perdesaan</v>
      </c>
      <c r="E550" s="1789"/>
      <c r="F550" s="794"/>
      <c r="G550" s="774"/>
      <c r="H550" s="758"/>
      <c r="I550" s="753"/>
      <c r="J550" s="758"/>
    </row>
    <row r="551" spans="1:10" s="361" customFormat="1" ht="15.75" customHeight="1">
      <c r="A551" s="774"/>
      <c r="B551" s="1423"/>
      <c r="C551" s="1424"/>
      <c r="D551" s="1424" t="s">
        <v>382</v>
      </c>
      <c r="E551" s="840" t="str">
        <f>'Rekap Panjang Per Prog Per Prov'!X10</f>
        <v>PNPM-Mandiri Perdesaan</v>
      </c>
      <c r="F551" s="797">
        <f>'Rekap Panjang Per Prog Per Prov'!X45</f>
        <v>16213374000</v>
      </c>
      <c r="G551" s="774"/>
      <c r="H551" s="781"/>
      <c r="I551" s="753"/>
      <c r="J551" s="781"/>
    </row>
    <row r="552" spans="1:10" s="361" customFormat="1" ht="15.75" customHeight="1">
      <c r="A552" s="774"/>
      <c r="B552" s="828"/>
      <c r="C552" s="358" t="s">
        <v>391</v>
      </c>
      <c r="D552" s="1789" t="str">
        <f>'Rekap Panjang Per Prog Per Prov'!Y8</f>
        <v>Kegiatan Fasilitasi Pemberdayaan Adat dan Sosial Budaya Masyarakat</v>
      </c>
      <c r="E552" s="1789"/>
      <c r="F552" s="794"/>
      <c r="G552" s="774"/>
      <c r="H552" s="758"/>
      <c r="I552" s="753"/>
      <c r="J552" s="758"/>
    </row>
    <row r="553" spans="1:10" s="361" customFormat="1" ht="31.5" customHeight="1">
      <c r="A553" s="774"/>
      <c r="B553" s="1423"/>
      <c r="C553" s="1424"/>
      <c r="D553" s="1424" t="s">
        <v>382</v>
      </c>
      <c r="E553" s="840" t="str">
        <f>'Rekap Panjang Per Prog Per Prov'!Y10</f>
        <v>Fasilitasi Penguatan Kelembagaan Komisi Penanggulangan HIV/AIDS di daerah</v>
      </c>
      <c r="F553" s="797">
        <f>'Rekap Panjang Per Prog Per Prov'!Y45</f>
        <v>73230000</v>
      </c>
      <c r="G553" s="774"/>
      <c r="H553" s="781"/>
      <c r="I553" s="753"/>
      <c r="J553" s="781"/>
    </row>
    <row r="554" spans="1:10" s="361" customFormat="1" ht="31.5" customHeight="1">
      <c r="A554" s="774"/>
      <c r="B554" s="1423"/>
      <c r="C554" s="1424"/>
      <c r="D554" s="1424" t="s">
        <v>386</v>
      </c>
      <c r="E554" s="840" t="str">
        <f>'Rekap Panjang Per Prog Per Prov'!AA10</f>
        <v xml:space="preserve">Fasilitasi Penguatan Sistem Informasi Posyandu di Daerah melalui Koordinasi dan Pelatihan Ulang </v>
      </c>
      <c r="F554" s="797">
        <f>'Rekap Panjang Per Prog Per Prov'!AA45</f>
        <v>61935000</v>
      </c>
      <c r="G554" s="774"/>
      <c r="H554" s="781"/>
      <c r="I554" s="753"/>
      <c r="J554" s="781"/>
    </row>
    <row r="555" spans="1:10" s="361" customFormat="1" ht="15.75" customHeight="1">
      <c r="A555" s="774"/>
      <c r="B555" s="828"/>
      <c r="C555" s="358" t="s">
        <v>392</v>
      </c>
      <c r="D555" s="1789" t="str">
        <f>'Rekap Panjang Per Prog Per Prov'!AB8</f>
        <v>Kegiatan Pengembangan Usaha Ekonomi Masyarakat</v>
      </c>
      <c r="E555" s="1789"/>
      <c r="F555" s="794"/>
      <c r="G555" s="774"/>
      <c r="H555" s="758"/>
      <c r="I555" s="753"/>
      <c r="J555" s="758"/>
    </row>
    <row r="556" spans="1:10" s="361" customFormat="1" ht="31.5" customHeight="1">
      <c r="A556" s="774"/>
      <c r="B556" s="1423"/>
      <c r="C556" s="1424"/>
      <c r="D556" s="1424" t="s">
        <v>382</v>
      </c>
      <c r="E556" s="840" t="str">
        <f>'Rekap Panjang Per Prog Per Prov'!AC10</f>
        <v xml:space="preserve">Penguatan Kelembagaan Tim Koordinasi Penanggulangan Kemiskinan Daerah (TKPKD) </v>
      </c>
      <c r="F556" s="797">
        <f>'Rekap Panjang Per Prog Per Prov'!AC45</f>
        <v>90755000</v>
      </c>
      <c r="G556" s="774"/>
      <c r="H556" s="781"/>
      <c r="I556" s="753"/>
      <c r="J556" s="781"/>
    </row>
    <row r="557" spans="1:10" s="361" customFormat="1">
      <c r="A557" s="774"/>
      <c r="B557" s="1423"/>
      <c r="C557" s="1424"/>
      <c r="D557" s="1424" t="s">
        <v>386</v>
      </c>
      <c r="E557" s="840" t="str">
        <f>'Rekap Panjang Per Prog Per Prov'!AD10</f>
        <v>Fasilitasi Penguatan Kelembagaan Pasar Desa</v>
      </c>
      <c r="F557" s="797">
        <f>'Rekap Panjang Per Prog Per Prov'!AD45</f>
        <v>150000000</v>
      </c>
      <c r="G557" s="780"/>
      <c r="H557" s="781"/>
      <c r="I557" s="753"/>
      <c r="J557" s="781"/>
    </row>
    <row r="558" spans="1:10" s="360" customFormat="1" ht="31.5" customHeight="1">
      <c r="A558" s="774"/>
      <c r="B558" s="827" t="s">
        <v>520</v>
      </c>
      <c r="C558" s="1795" t="str">
        <f>'Rekap Panjang Per Prog Per Prov'!AH7</f>
        <v xml:space="preserve">PROGRAM PENGUATAN PENYELENGGARAAN PEMERINTAHAN UMUM </v>
      </c>
      <c r="D558" s="1795"/>
      <c r="E558" s="1795"/>
      <c r="F558" s="793"/>
      <c r="G558" s="757" t="str">
        <f>'Rekap Panjang Per Prog Per Prov'!AH11</f>
        <v>DITJEN PUM</v>
      </c>
      <c r="H558" s="1251"/>
      <c r="I558" s="753"/>
      <c r="J558" s="758"/>
    </row>
    <row r="559" spans="1:10" s="361" customFormat="1" ht="30" customHeight="1">
      <c r="A559" s="774"/>
      <c r="B559" s="828"/>
      <c r="C559" s="358" t="s">
        <v>381</v>
      </c>
      <c r="D559" s="1789" t="str">
        <f>'Rekap Panjang Per Prog Per Prov'!AH8</f>
        <v>Kegiatan Penyelenggaraan Hubungan Pusat dan Daerah Serta Kerjasama Daerah</v>
      </c>
      <c r="E559" s="1789"/>
      <c r="F559" s="794"/>
      <c r="G559" s="774"/>
      <c r="H559" s="759"/>
      <c r="I559" s="753"/>
      <c r="J559" s="758"/>
    </row>
    <row r="560" spans="1:10" s="361" customFormat="1" ht="30.75" customHeight="1">
      <c r="A560" s="774"/>
      <c r="B560" s="1423"/>
      <c r="C560" s="1424"/>
      <c r="D560" s="1424" t="s">
        <v>382</v>
      </c>
      <c r="E560" s="840" t="str">
        <f>'Rekap Panjang Per Prog Per Prov'!AI10</f>
        <v>Peningkatan Peran Gubernur sebagai Wakil Pemerintah Pusat di Wilayah Provinsi</v>
      </c>
      <c r="F560" s="797">
        <f>'Rekap Panjang Per Prog Per Prov'!AI45</f>
        <v>3007518000</v>
      </c>
      <c r="G560" s="774"/>
      <c r="H560" s="759"/>
      <c r="I560" s="753" t="s">
        <v>706</v>
      </c>
      <c r="J560" s="761" t="s">
        <v>595</v>
      </c>
    </row>
    <row r="561" spans="1:11" s="361" customFormat="1" ht="30" customHeight="1">
      <c r="A561" s="774"/>
      <c r="B561" s="828"/>
      <c r="C561" s="358" t="s">
        <v>387</v>
      </c>
      <c r="D561" s="1789" t="str">
        <f>'Rekap Panjang Per Prog Per Prov'!AJ8</f>
        <v>Kegiatan Pengembangan dan Penataan Wilayah Administrasi dan Perbatasan</v>
      </c>
      <c r="E561" s="1789"/>
      <c r="F561" s="794"/>
      <c r="G561" s="774"/>
      <c r="H561" s="759"/>
      <c r="I561" s="753"/>
      <c r="J561" s="758"/>
    </row>
    <row r="562" spans="1:11" s="361" customFormat="1" ht="33.75" customHeight="1">
      <c r="A562" s="774"/>
      <c r="B562" s="1423"/>
      <c r="C562" s="1424"/>
      <c r="D562" s="1424" t="s">
        <v>382</v>
      </c>
      <c r="E562" s="840" t="str">
        <f>'Rekap Panjang Per Prog Per Prov'!AK10</f>
        <v>Koordinasi dan Fasilitasi Penegasan Batas Daerah Secara Pasti di Lapangan antar Daerah Provinsi, Kab/Kota</v>
      </c>
      <c r="F562" s="797">
        <f>'Rekap Panjang Per Prog Per Prov'!AK45</f>
        <v>350000000</v>
      </c>
      <c r="G562" s="774"/>
      <c r="H562" s="759"/>
      <c r="I562" s="753" t="s">
        <v>706</v>
      </c>
      <c r="J562" s="1400" t="s">
        <v>605</v>
      </c>
    </row>
    <row r="563" spans="1:11" s="361" customFormat="1" ht="22.5" customHeight="1">
      <c r="A563" s="774"/>
      <c r="B563" s="1423"/>
      <c r="C563" s="1424"/>
      <c r="D563" s="1424" t="s">
        <v>386</v>
      </c>
      <c r="E563" s="1448" t="str">
        <f>'Rekap Panjang Per Prog Per Prov'!AL10</f>
        <v>Pembakuan dan Pembinaan Nama Rupabumi Unsur Alami</v>
      </c>
      <c r="F563" s="797">
        <f>'Rekap Panjang Per Prog Per Prov'!AL45</f>
        <v>504250000</v>
      </c>
      <c r="G563" s="774"/>
      <c r="H563" s="759"/>
      <c r="I563" s="753" t="s">
        <v>706</v>
      </c>
      <c r="J563" s="1397" t="s">
        <v>612</v>
      </c>
    </row>
    <row r="564" spans="1:11" s="361" customFormat="1" ht="18" customHeight="1">
      <c r="A564" s="774"/>
      <c r="B564" s="828"/>
      <c r="C564" s="358" t="s">
        <v>388</v>
      </c>
      <c r="D564" s="1789" t="str">
        <f>'Rekap Panjang Per Prog Per Prov'!AR8</f>
        <v>Kegiatan Fasilitasi Pencegahan dan Penanggulangan Bencana</v>
      </c>
      <c r="E564" s="1789"/>
      <c r="F564" s="794"/>
      <c r="G564" s="774"/>
      <c r="H564" s="759"/>
      <c r="I564" s="753"/>
      <c r="J564" s="758"/>
    </row>
    <row r="565" spans="1:11" s="361" customFormat="1" ht="66" customHeight="1">
      <c r="A565" s="774"/>
      <c r="B565" s="1423"/>
      <c r="C565" s="1424"/>
      <c r="D565" s="1424" t="s">
        <v>382</v>
      </c>
      <c r="E565" s="840" t="str">
        <f>'Rekap Panjang Per Prog Per Prov'!AS10</f>
        <v>Fasilitasi dan Sosialisasi Pelaksanaan Perpres Nomor 30 Tahun 2011, Pembentukan Kelembagaan Komisi Provinsi Pengendalian Zoonosis dan Komisi Kabupaten/Kota Pengendalian Zoonosis, dan Percepatan Pengendalian Zoonosis</v>
      </c>
      <c r="F565" s="797">
        <f>'Rekap Panjang Per Prog Per Prov'!AS45</f>
        <v>300000000</v>
      </c>
      <c r="G565" s="780"/>
      <c r="H565" s="781"/>
      <c r="I565" s="753" t="s">
        <v>698</v>
      </c>
      <c r="J565" s="761" t="s">
        <v>611</v>
      </c>
    </row>
    <row r="566" spans="1:11" s="361" customFormat="1" ht="6.75" customHeight="1" thickBot="1">
      <c r="A566" s="774"/>
      <c r="B566" s="1433"/>
      <c r="C566" s="1434"/>
      <c r="D566" s="1434"/>
      <c r="E566" s="864"/>
      <c r="F566" s="1166"/>
      <c r="G566" s="1455"/>
      <c r="H566" s="1168"/>
      <c r="I566" s="1396"/>
      <c r="J566" s="769"/>
    </row>
    <row r="567" spans="1:11" s="356" customFormat="1" ht="20.100000000000001" customHeight="1">
      <c r="A567" s="1307" t="s">
        <v>415</v>
      </c>
      <c r="B567" s="1797" t="s">
        <v>416</v>
      </c>
      <c r="C567" s="1797"/>
      <c r="D567" s="1797"/>
      <c r="E567" s="1797"/>
      <c r="F567" s="1283">
        <f>SUM(F568:F577)</f>
        <v>3882172000</v>
      </c>
      <c r="G567" s="1273"/>
      <c r="H567" s="1826" t="s">
        <v>900</v>
      </c>
      <c r="I567" s="1100" t="s">
        <v>901</v>
      </c>
      <c r="J567" s="781"/>
      <c r="K567" s="1175">
        <f>'Rekap Panjang Per Prog Per Prov'!AV48</f>
        <v>3882172000</v>
      </c>
    </row>
    <row r="568" spans="1:11" s="361" customFormat="1" ht="16.5">
      <c r="A568" s="774"/>
      <c r="B568" s="827" t="s">
        <v>380</v>
      </c>
      <c r="C568" s="1795" t="str">
        <f>'Rekap Panjang Per Prog Per Prov'!E7</f>
        <v xml:space="preserve">PROGRAM PEMBINAAN KESATUAN BANGSA DAN POLITIK </v>
      </c>
      <c r="D568" s="1795"/>
      <c r="E568" s="1795"/>
      <c r="F568" s="815"/>
      <c r="G568" s="1822" t="str">
        <f>'Rekap Panjang Per Prog Per Prov'!E11</f>
        <v>DITJEN KESBANGPOL</v>
      </c>
      <c r="H568" s="1803"/>
      <c r="I568" s="753"/>
      <c r="J568" s="758"/>
    </row>
    <row r="569" spans="1:11" s="361" customFormat="1">
      <c r="A569" s="774"/>
      <c r="B569" s="828"/>
      <c r="C569" s="358" t="s">
        <v>381</v>
      </c>
      <c r="D569" s="1789" t="str">
        <f>'Rekap Panjang Per Prog Per Prov'!E8</f>
        <v>Kegiatan Fasilitasi Kewaspadaan Nasional</v>
      </c>
      <c r="E569" s="1789"/>
      <c r="F569" s="776"/>
      <c r="G569" s="1823"/>
      <c r="H569" s="1803"/>
      <c r="I569" s="753"/>
      <c r="J569" s="758"/>
    </row>
    <row r="570" spans="1:11" s="361" customFormat="1" ht="36.75" customHeight="1">
      <c r="A570" s="774"/>
      <c r="B570" s="828"/>
      <c r="C570" s="358"/>
      <c r="D570" s="358" t="s">
        <v>382</v>
      </c>
      <c r="E570" s="839" t="str">
        <f>'Rekap Panjang Per Prog Per Prov'!E10</f>
        <v xml:space="preserve">Penguatan dan Pemberdayaan Forum Kewaspadaan Dini Masyarakat (FKDM) </v>
      </c>
      <c r="F570" s="776">
        <f>'Rekap Panjang Per Prog Per Prov'!E48</f>
        <v>852350000</v>
      </c>
      <c r="G570" s="780"/>
      <c r="H570" s="1794"/>
      <c r="I570" s="753" t="s">
        <v>714</v>
      </c>
      <c r="J570" s="753" t="s">
        <v>601</v>
      </c>
    </row>
    <row r="571" spans="1:11" s="361" customFormat="1" ht="32.25" customHeight="1">
      <c r="A571" s="774"/>
      <c r="B571" s="827" t="s">
        <v>383</v>
      </c>
      <c r="C571" s="1795" t="str">
        <f>'Rekap Panjang Per Prog Per Prov'!G7</f>
        <v xml:space="preserve">PROGRAM PENGELOLAAN DESENTRALISASI DAN OTONOMI DAERAH </v>
      </c>
      <c r="D571" s="1795"/>
      <c r="E571" s="1795"/>
      <c r="F571" s="815"/>
      <c r="G571" s="757" t="str">
        <f>'Rekap Panjang Per Prog Per Prov'!G11</f>
        <v>DITJEN OTDA</v>
      </c>
      <c r="H571" s="1251"/>
      <c r="I571" s="753"/>
      <c r="J571" s="758"/>
    </row>
    <row r="572" spans="1:11" s="361" customFormat="1">
      <c r="A572" s="774"/>
      <c r="B572" s="828"/>
      <c r="C572" s="358" t="s">
        <v>381</v>
      </c>
      <c r="D572" s="1789" t="str">
        <f>'Rekap Panjang Per Prog Per Prov'!G8</f>
        <v>Kegiatan Penataan Urusan Pemerintahan Daerah Lingkup I</v>
      </c>
      <c r="E572" s="1789"/>
      <c r="F572" s="776"/>
      <c r="G572" s="774"/>
      <c r="H572" s="759"/>
      <c r="I572" s="753"/>
      <c r="J572" s="758"/>
    </row>
    <row r="573" spans="1:11" s="361" customFormat="1" ht="36.75" customHeight="1">
      <c r="A573" s="1425"/>
      <c r="B573" s="1641"/>
      <c r="C573" s="1466"/>
      <c r="D573" s="1466" t="s">
        <v>382</v>
      </c>
      <c r="E573" s="1642" t="str">
        <f>'Rekap Panjang Per Prog Per Prov'!G10</f>
        <v xml:space="preserve">Fasilitasi Percepatan Penerapan Standar Pelayanan Minimal (SPM) di Daerah </v>
      </c>
      <c r="F573" s="880">
        <f>'Rekap Panjang Per Prog Per Prov'!G48</f>
        <v>419200000</v>
      </c>
      <c r="G573" s="1425"/>
      <c r="H573" s="781"/>
      <c r="I573" s="753" t="s">
        <v>761</v>
      </c>
      <c r="J573" s="761" t="s">
        <v>662</v>
      </c>
    </row>
    <row r="574" spans="1:11" s="361" customFormat="1" ht="23.25" customHeight="1">
      <c r="A574" s="774"/>
      <c r="B574" s="1419" t="s">
        <v>384</v>
      </c>
      <c r="C574" s="1798" t="str">
        <f>'Rekap Panjang Per Prog Per Prov'!AH7</f>
        <v xml:space="preserve">PROGRAM PENGUATAN PENYELENGGARAAN PEMERINTAHAN UMUM </v>
      </c>
      <c r="D574" s="1798"/>
      <c r="E574" s="1798"/>
      <c r="F574" s="1335"/>
      <c r="G574" s="774" t="str">
        <f>'Rekap Panjang Per Prog Per Prov'!AH11</f>
        <v>DITJEN PUM</v>
      </c>
      <c r="H574" s="1251"/>
      <c r="I574" s="753"/>
      <c r="J574" s="758"/>
    </row>
    <row r="575" spans="1:11" s="361" customFormat="1" ht="32.25" customHeight="1">
      <c r="A575" s="774"/>
      <c r="B575" s="828"/>
      <c r="C575" s="358" t="s">
        <v>381</v>
      </c>
      <c r="D575" s="1789" t="str">
        <f>'Rekap Panjang Per Prog Per Prov'!AH8</f>
        <v>Kegiatan Penyelenggaraan Hubungan Pusat dan Daerah Serta Kerjasama Daerah</v>
      </c>
      <c r="E575" s="1789"/>
      <c r="F575" s="776"/>
      <c r="G575" s="774"/>
      <c r="H575" s="759"/>
      <c r="I575" s="753"/>
      <c r="J575" s="758"/>
    </row>
    <row r="576" spans="1:11" s="361" customFormat="1" ht="34.5" customHeight="1">
      <c r="A576" s="774"/>
      <c r="B576" s="828"/>
      <c r="C576" s="358"/>
      <c r="D576" s="358" t="s">
        <v>382</v>
      </c>
      <c r="E576" s="839" t="str">
        <f>'Rekap Panjang Per Prog Per Prov'!AI10</f>
        <v>Peningkatan Peran Gubernur sebagai Wakil Pemerintah Pusat di Wilayah Provinsi</v>
      </c>
      <c r="F576" s="776">
        <f>'Rekap Panjang Per Prog Per Prov'!AI48</f>
        <v>2610622000</v>
      </c>
      <c r="G576" s="780"/>
      <c r="H576" s="781"/>
      <c r="I576" s="753" t="s">
        <v>701</v>
      </c>
      <c r="J576" s="761" t="s">
        <v>595</v>
      </c>
    </row>
    <row r="577" spans="1:11" s="361" customFormat="1" ht="9.75" customHeight="1" thickBot="1">
      <c r="A577" s="774"/>
      <c r="B577" s="1433"/>
      <c r="C577" s="1434"/>
      <c r="D577" s="1434"/>
      <c r="E577" s="864"/>
      <c r="F577" s="1276"/>
      <c r="G577" s="757"/>
      <c r="H577" s="1251"/>
      <c r="I577" s="1396"/>
      <c r="J577" s="768"/>
    </row>
    <row r="578" spans="1:11" s="1107" customFormat="1" ht="20.100000000000001" customHeight="1">
      <c r="A578" s="1271" t="s">
        <v>417</v>
      </c>
      <c r="B578" s="1811" t="s">
        <v>418</v>
      </c>
      <c r="C578" s="1811"/>
      <c r="D578" s="1811"/>
      <c r="E578" s="1811"/>
      <c r="F578" s="1279">
        <f>SUM(F579:F630)</f>
        <v>85473777000</v>
      </c>
      <c r="G578" s="1306"/>
      <c r="H578" s="1456"/>
      <c r="I578" s="1100"/>
      <c r="J578" s="808"/>
      <c r="K578" s="1106">
        <f>'Rekap Panjang Per Prog Per Prov'!AV49</f>
        <v>85473777000</v>
      </c>
    </row>
    <row r="579" spans="1:11" s="361" customFormat="1" ht="18" customHeight="1">
      <c r="A579" s="774"/>
      <c r="B579" s="827" t="s">
        <v>380</v>
      </c>
      <c r="C579" s="1795" t="str">
        <f>'Rekap Panjang Per Prog Per Prov'!C7</f>
        <v xml:space="preserve">PROGRAM PENATAAN ADMINISTRASI KEPENDUDUKAN </v>
      </c>
      <c r="D579" s="1795"/>
      <c r="E579" s="1795"/>
      <c r="F579" s="776"/>
      <c r="G579" s="757" t="str">
        <f>'Rekap Panjang Per Prog Per Prov'!C11</f>
        <v>DITJEN DUKCAPIL</v>
      </c>
      <c r="H579" s="1251"/>
      <c r="I579" s="753"/>
      <c r="J579" s="758"/>
    </row>
    <row r="580" spans="1:11" s="361" customFormat="1" ht="32.25" customHeight="1">
      <c r="A580" s="774"/>
      <c r="B580" s="827"/>
      <c r="C580" s="358" t="s">
        <v>381</v>
      </c>
      <c r="D580" s="1789" t="str">
        <f>'Rekap Panjang Per Prog Per Prov'!C8</f>
        <v>Kegiatan Dukungan Manajemen dan Dukungan Teknis Lainnya Ditjen Kependudukan dan Pencatatan Sipil</v>
      </c>
      <c r="E580" s="1789"/>
      <c r="F580" s="776"/>
      <c r="G580" s="774"/>
      <c r="H580" s="759"/>
      <c r="I580" s="753"/>
      <c r="J580" s="758"/>
    </row>
    <row r="581" spans="1:11" s="361" customFormat="1" ht="28.5" customHeight="1">
      <c r="A581" s="774"/>
      <c r="B581" s="827"/>
      <c r="C581" s="1435"/>
      <c r="D581" s="358" t="s">
        <v>382</v>
      </c>
      <c r="E581" s="840" t="str">
        <f>'Rekap Panjang Per Prog Per Prov'!C10</f>
        <v xml:space="preserve">Fasilitasi Koordinasi Penyelenggaraan Kependudukan dan Pencatatan Sipil </v>
      </c>
      <c r="F581" s="776">
        <f>'Rekap Panjang Per Prog Per Prov'!C49</f>
        <v>418545000</v>
      </c>
      <c r="G581" s="780"/>
      <c r="H581" s="781"/>
      <c r="I581" s="753"/>
      <c r="J581" s="753" t="s">
        <v>600</v>
      </c>
    </row>
    <row r="582" spans="1:11" s="361" customFormat="1" ht="37.5" customHeight="1">
      <c r="A582" s="1436"/>
      <c r="B582" s="827" t="s">
        <v>383</v>
      </c>
      <c r="C582" s="1795" t="str">
        <f>'Rekap Panjang Per Prog Per Prov'!D7</f>
        <v xml:space="preserve">PROGRAM PENGAWASAN DAN PENINGKATAN AKUNTABILITAS APARATUR KEMENTERIAN DALAM NEGERI </v>
      </c>
      <c r="D582" s="1795"/>
      <c r="E582" s="1795"/>
      <c r="F582" s="776"/>
      <c r="G582" s="757" t="str">
        <f>'Rekap Panjang Per Prog Per Prov'!D11</f>
        <v>ITJEN</v>
      </c>
      <c r="H582" s="1251"/>
      <c r="I582" s="753"/>
      <c r="J582" s="758"/>
    </row>
    <row r="583" spans="1:11" s="361" customFormat="1" ht="32.25" customHeight="1">
      <c r="A583" s="1436"/>
      <c r="B583" s="827"/>
      <c r="C583" s="358" t="s">
        <v>381</v>
      </c>
      <c r="D583" s="1789" t="str">
        <f>'Rekap Panjang Per Prog Per Prov'!D8</f>
        <v xml:space="preserve">Kegiatan Dukungan Manajemen dan Dukungan Teknis Lainnya  Inspektorat Jenderal </v>
      </c>
      <c r="E583" s="1789"/>
      <c r="F583" s="776"/>
      <c r="G583" s="774"/>
      <c r="H583" s="759"/>
      <c r="I583" s="753"/>
      <c r="J583" s="758"/>
    </row>
    <row r="584" spans="1:11" s="361" customFormat="1" ht="36.75" customHeight="1">
      <c r="A584" s="1436"/>
      <c r="B584" s="827"/>
      <c r="C584" s="1435"/>
      <c r="D584" s="358" t="s">
        <v>382</v>
      </c>
      <c r="E584" s="840" t="str">
        <f>'Rekap Panjang Per Prog Per Prov'!D10</f>
        <v xml:space="preserve">Koordinasi Pembinaan dan Pengawasan Penyelenggaraan Pemerintahan Daerah </v>
      </c>
      <c r="F584" s="776">
        <f>'Rekap Panjang Per Prog Per Prov'!D49</f>
        <v>380000000</v>
      </c>
      <c r="G584" s="780"/>
      <c r="H584" s="781"/>
      <c r="I584" s="753"/>
      <c r="J584" s="753" t="s">
        <v>603</v>
      </c>
    </row>
    <row r="585" spans="1:11" s="361" customFormat="1" ht="16.5">
      <c r="A585" s="1436"/>
      <c r="B585" s="1419" t="s">
        <v>384</v>
      </c>
      <c r="C585" s="1804" t="str">
        <f>'Rekap Panjang Per Prog Per Prov'!E7</f>
        <v xml:space="preserve">PROGRAM PEMBINAAN KESATUAN BANGSA DAN POLITIK </v>
      </c>
      <c r="D585" s="1804"/>
      <c r="E585" s="1804"/>
      <c r="F585" s="779"/>
      <c r="G585" s="1822" t="str">
        <f>'Rekap Panjang Per Prog Per Prov'!E11</f>
        <v>DITJEN KESBANGPOL</v>
      </c>
      <c r="H585" s="1396"/>
      <c r="I585" s="753"/>
      <c r="J585" s="781"/>
    </row>
    <row r="586" spans="1:11" s="356" customFormat="1">
      <c r="A586" s="759"/>
      <c r="B586" s="827"/>
      <c r="C586" s="358" t="s">
        <v>381</v>
      </c>
      <c r="D586" s="1789" t="str">
        <f>'Rekap Panjang Per Prog Per Prov'!E8</f>
        <v>Kegiatan Fasilitasi Kewaspadaan Nasional</v>
      </c>
      <c r="E586" s="1789"/>
      <c r="F586" s="776"/>
      <c r="G586" s="1823"/>
      <c r="H586" s="1399"/>
      <c r="I586" s="753"/>
      <c r="J586" s="758"/>
    </row>
    <row r="587" spans="1:11" s="1420" customFormat="1" ht="36.75" customHeight="1">
      <c r="A587" s="1436"/>
      <c r="B587" s="827"/>
      <c r="C587" s="358"/>
      <c r="D587" s="358" t="s">
        <v>382</v>
      </c>
      <c r="E587" s="840" t="str">
        <f>'Rekap Panjang Per Prog Per Prov'!E10</f>
        <v xml:space="preserve">Penguatan dan Pemberdayaan Forum Kewaspadaan Dini Masyarakat (FKDM) </v>
      </c>
      <c r="F587" s="776">
        <f>'Rekap Panjang Per Prog Per Prov'!E49</f>
        <v>1419645000</v>
      </c>
      <c r="G587" s="780"/>
      <c r="H587" s="781"/>
      <c r="I587" s="753"/>
      <c r="J587" s="753" t="s">
        <v>601</v>
      </c>
    </row>
    <row r="588" spans="1:11" s="361" customFormat="1" ht="36" customHeight="1">
      <c r="A588" s="1436"/>
      <c r="B588" s="827" t="s">
        <v>385</v>
      </c>
      <c r="C588" s="1795" t="str">
        <f>'Rekap Panjang Per Prog Per Prov'!F7</f>
        <v xml:space="preserve">PROGRAM PENDIDIKAN DAN PELATIHAN APARATUR KEMENTERIAN DALAM NEGERI </v>
      </c>
      <c r="D588" s="1795"/>
      <c r="E588" s="1795"/>
      <c r="F588" s="776"/>
      <c r="G588" s="757" t="str">
        <f>'Rekap Panjang Per Prog Per Prov'!F11</f>
        <v>BADAN DIKLAT</v>
      </c>
      <c r="H588" s="1251"/>
      <c r="I588" s="753"/>
      <c r="J588" s="758"/>
    </row>
    <row r="589" spans="1:11" s="356" customFormat="1" ht="33.75" customHeight="1">
      <c r="A589" s="759"/>
      <c r="B589" s="827"/>
      <c r="C589" s="358" t="s">
        <v>381</v>
      </c>
      <c r="D589" s="1789" t="str">
        <f>'Rekap Panjang Per Prog Per Prov'!F8</f>
        <v xml:space="preserve">Kegiatan Dukungan Manajemen Dan Pelayanan Teknis Lainnya Badan Pendidikan Dan Pelatihan </v>
      </c>
      <c r="E589" s="1789"/>
      <c r="F589" s="776"/>
      <c r="G589" s="774"/>
      <c r="H589" s="759"/>
      <c r="I589" s="753"/>
      <c r="J589" s="758"/>
    </row>
    <row r="590" spans="1:11" s="1420" customFormat="1" ht="24.75" customHeight="1">
      <c r="A590" s="1436"/>
      <c r="B590" s="827"/>
      <c r="C590" s="358"/>
      <c r="D590" s="358" t="s">
        <v>382</v>
      </c>
      <c r="E590" s="840" t="str">
        <f>'Rekap Panjang Per Prog Per Prov'!F10</f>
        <v>Koordinasi Pembinaan Program Kediklatan</v>
      </c>
      <c r="F590" s="776">
        <f>'Rekap Panjang Per Prog Per Prov'!F49</f>
        <v>241500000</v>
      </c>
      <c r="G590" s="780"/>
      <c r="H590" s="781"/>
      <c r="I590" s="753"/>
      <c r="J590" s="753" t="s">
        <v>604</v>
      </c>
    </row>
    <row r="591" spans="1:11" s="1420" customFormat="1" ht="16.5" customHeight="1">
      <c r="A591" s="1436"/>
      <c r="B591" s="827" t="s">
        <v>393</v>
      </c>
      <c r="C591" s="1795" t="str">
        <f>'Rekap Panjang Per Prog Per Prov'!G7</f>
        <v xml:space="preserve">PROGRAM PENGELOLAAN DESENTRALISASI DAN OTONOMI DAERAH </v>
      </c>
      <c r="D591" s="1795"/>
      <c r="E591" s="1795"/>
      <c r="F591" s="776"/>
      <c r="G591" s="1444" t="str">
        <f>'Rekap Panjang Per Prog Per Prov'!G11</f>
        <v>DITJEN OTDA</v>
      </c>
      <c r="H591" s="1445"/>
      <c r="I591" s="753"/>
      <c r="J591" s="784"/>
    </row>
    <row r="592" spans="1:11" s="1420" customFormat="1" ht="16.5">
      <c r="A592" s="1436"/>
      <c r="B592" s="827"/>
      <c r="C592" s="358" t="s">
        <v>381</v>
      </c>
      <c r="D592" s="1789" t="str">
        <f>'Rekap Panjang Per Prog Per Prov'!G8</f>
        <v>Kegiatan Penataan Urusan Pemerintahan Daerah Lingkup I</v>
      </c>
      <c r="E592" s="1789"/>
      <c r="F592" s="776"/>
      <c r="G592" s="774"/>
      <c r="H592" s="759"/>
      <c r="I592" s="753"/>
      <c r="J592" s="758"/>
    </row>
    <row r="593" spans="1:10" s="1420" customFormat="1" ht="35.25" customHeight="1">
      <c r="A593" s="1436"/>
      <c r="B593" s="827"/>
      <c r="C593" s="358"/>
      <c r="D593" s="358" t="s">
        <v>382</v>
      </c>
      <c r="E593" s="840" t="str">
        <f>'Rekap Panjang Per Prog Per Prov'!G10</f>
        <v xml:space="preserve">Fasilitasi Percepatan Penerapan Standar Pelayanan Minimal (SPM) di Daerah </v>
      </c>
      <c r="F593" s="776">
        <f>'Rekap Panjang Per Prog Per Prov'!G49</f>
        <v>1121650000</v>
      </c>
      <c r="G593" s="780"/>
      <c r="H593" s="781"/>
      <c r="I593" s="753"/>
      <c r="J593" s="761" t="s">
        <v>662</v>
      </c>
    </row>
    <row r="594" spans="1:10" s="1420" customFormat="1" ht="16.5" customHeight="1">
      <c r="A594" s="1436"/>
      <c r="B594" s="827" t="s">
        <v>396</v>
      </c>
      <c r="C594" s="1795" t="str">
        <f>'Rekap Panjang Per Prog Per Prov'!J7</f>
        <v xml:space="preserve">PROGRAM BINA PEMBANGUNAN DAERAH </v>
      </c>
      <c r="D594" s="1795"/>
      <c r="E594" s="1795"/>
      <c r="F594" s="776"/>
      <c r="G594" s="1824" t="str">
        <f>'Rekap Panjang Per Prog Per Prov'!J11</f>
        <v>DITJEN BINA BANGDA</v>
      </c>
      <c r="H594" s="1250"/>
      <c r="I594" s="753"/>
      <c r="J594" s="784"/>
    </row>
    <row r="595" spans="1:10" s="1420" customFormat="1" ht="33" customHeight="1">
      <c r="A595" s="1436"/>
      <c r="B595" s="827"/>
      <c r="C595" s="358" t="s">
        <v>381</v>
      </c>
      <c r="D595" s="1789" t="str">
        <f>'Rekap Panjang Per Prog Per Prov'!J8</f>
        <v>Kegiatan Dukungan Manajemen dan Pelaksanaan Tugas Teknis Lainnya Ditjen Bina Bangda</v>
      </c>
      <c r="E595" s="1789"/>
      <c r="F595" s="776"/>
      <c r="G595" s="1825"/>
      <c r="H595" s="1421"/>
      <c r="I595" s="753"/>
      <c r="J595" s="758"/>
    </row>
    <row r="596" spans="1:10" s="1420" customFormat="1" ht="34.5" customHeight="1">
      <c r="A596" s="1436"/>
      <c r="B596" s="827"/>
      <c r="C596" s="358"/>
      <c r="D596" s="358" t="s">
        <v>382</v>
      </c>
      <c r="E596" s="840" t="str">
        <f>'Rekap Panjang Per Prog Per Prov'!J10</f>
        <v>Penyusunan, Pengkajian dan Pengembangan Data dan Informasi SIPD di Daerah</v>
      </c>
      <c r="F596" s="776">
        <f>'Rekap Panjang Per Prog Per Prov'!J49</f>
        <v>665000000</v>
      </c>
      <c r="G596" s="774"/>
      <c r="H596" s="759"/>
      <c r="I596" s="753"/>
      <c r="J596" s="1793" t="s">
        <v>594</v>
      </c>
    </row>
    <row r="597" spans="1:10" s="1420" customFormat="1" ht="30.75" customHeight="1">
      <c r="A597" s="1436"/>
      <c r="B597" s="827"/>
      <c r="C597" s="1437"/>
      <c r="D597" s="358" t="s">
        <v>386</v>
      </c>
      <c r="E597" s="840" t="str">
        <f>'Rekap Panjang Per Prog Per Prov'!K10</f>
        <v xml:space="preserve">Penguatan Peran Provinsi dalam Pengendalian, Pelaporan dan Evaluasi Pemanfaatan Program Dana Alokasi Khusus (DAK) </v>
      </c>
      <c r="F597" s="776">
        <f>'Rekap Panjang Per Prog Per Prov'!K49</f>
        <v>700000000</v>
      </c>
      <c r="G597" s="774"/>
      <c r="H597" s="759"/>
      <c r="I597" s="753"/>
      <c r="J597" s="1801"/>
    </row>
    <row r="598" spans="1:10" s="1420" customFormat="1" ht="31.5" customHeight="1">
      <c r="A598" s="1436"/>
      <c r="B598" s="1419"/>
      <c r="C598" s="1424" t="s">
        <v>387</v>
      </c>
      <c r="D598" s="1806" t="str">
        <f>'Rekap Panjang Per Prog Per Prov'!L8</f>
        <v>Kegiatan Fasilitasi Penataan Ruang Daerah dan Lingkungan Hidup di Daerah</v>
      </c>
      <c r="E598" s="1796"/>
      <c r="F598" s="779"/>
      <c r="G598" s="774"/>
      <c r="H598" s="759"/>
      <c r="I598" s="753"/>
      <c r="J598" s="781"/>
    </row>
    <row r="599" spans="1:10" s="1420" customFormat="1" ht="49.5" customHeight="1">
      <c r="A599" s="1436"/>
      <c r="B599" s="827"/>
      <c r="C599" s="1437"/>
      <c r="D599" s="358" t="s">
        <v>382</v>
      </c>
      <c r="E599" s="1422" t="str">
        <f>'Rekap Panjang Per Prog Per Prov'!L10</f>
        <v xml:space="preserve">Koordinasi , Fasilitasi dan Evaluasi terhadap Implementasi Kegiatan Penanganan Lahan Kritis dan Sumber Daya Air Berbasis Masyarakat (PLKSDA-BM) </v>
      </c>
      <c r="F599" s="776">
        <f>'Rekap Panjang Per Prog Per Prov'!L49</f>
        <v>400000000</v>
      </c>
      <c r="G599" s="774"/>
      <c r="H599" s="759"/>
      <c r="I599" s="753"/>
      <c r="J599" s="1793" t="s">
        <v>594</v>
      </c>
    </row>
    <row r="600" spans="1:10" s="1420" customFormat="1" ht="33.75" customHeight="1">
      <c r="A600" s="1436"/>
      <c r="B600" s="827"/>
      <c r="C600" s="1437"/>
      <c r="D600" s="358" t="s">
        <v>386</v>
      </c>
      <c r="E600" s="1422" t="str">
        <f>'Rekap Panjang Per Prog Per Prov'!N10</f>
        <v xml:space="preserve">Fasilitasi Pengelolaan dan Pengembangan Kawasan Ekowisata Berbasis Masyarakat </v>
      </c>
      <c r="F600" s="776">
        <f>'Rekap Panjang Per Prog Per Prov'!N49</f>
        <v>500000000</v>
      </c>
      <c r="G600" s="774"/>
      <c r="H600" s="759"/>
      <c r="I600" s="753"/>
      <c r="J600" s="1794"/>
    </row>
    <row r="601" spans="1:10" s="1420" customFormat="1" ht="16.5">
      <c r="A601" s="1436"/>
      <c r="B601" s="827"/>
      <c r="C601" s="358" t="s">
        <v>388</v>
      </c>
      <c r="D601" s="1789" t="str">
        <f>'Rekap Panjang Per Prog Per Prov'!O8</f>
        <v>Kegiatan Fasilitasi Peningkatan Pertumbuhan Ekonomi Daerah</v>
      </c>
      <c r="E601" s="1789"/>
      <c r="F601" s="776"/>
      <c r="G601" s="774"/>
      <c r="H601" s="759"/>
      <c r="I601" s="753"/>
      <c r="J601" s="758"/>
    </row>
    <row r="602" spans="1:10" s="1420" customFormat="1" ht="21.75" customHeight="1">
      <c r="A602" s="1436"/>
      <c r="B602" s="1446"/>
      <c r="C602" s="1437"/>
      <c r="D602" s="358" t="s">
        <v>382</v>
      </c>
      <c r="E602" s="840" t="str">
        <f>'Rekap Panjang Per Prog Per Prov'!O10</f>
        <v xml:space="preserve">Dukungan Operasional  Penyelenggaraan PTSP  </v>
      </c>
      <c r="F602" s="776">
        <f>'Rekap Panjang Per Prog Per Prov'!O49</f>
        <v>500000000</v>
      </c>
      <c r="G602" s="780"/>
      <c r="H602" s="781"/>
      <c r="I602" s="753"/>
      <c r="J602" s="753" t="s">
        <v>602</v>
      </c>
    </row>
    <row r="603" spans="1:10" s="360" customFormat="1" ht="15.75" customHeight="1">
      <c r="A603" s="774"/>
      <c r="B603" s="1419" t="s">
        <v>519</v>
      </c>
      <c r="C603" s="1798" t="str">
        <f>'Rekap Panjang Per Prog Per Prov'!U7</f>
        <v xml:space="preserve">PROGRAM PEMBERDAYAAN MASYARAKAT DAN PEMERINTAHAN DESA </v>
      </c>
      <c r="D603" s="1798"/>
      <c r="E603" s="1798"/>
      <c r="F603" s="795"/>
      <c r="G603" s="757" t="str">
        <f>'Rekap Panjang Per Prog Per Prov'!U11</f>
        <v>DITJEN PMD</v>
      </c>
      <c r="H603" s="781"/>
      <c r="I603" s="753"/>
      <c r="J603" s="781"/>
    </row>
    <row r="604" spans="1:10" s="361" customFormat="1" ht="26.25" customHeight="1">
      <c r="A604" s="774"/>
      <c r="B604" s="828"/>
      <c r="C604" s="358" t="s">
        <v>381</v>
      </c>
      <c r="D604" s="1789" t="str">
        <f>'Rekap Panjang Per Prog Per Prov'!U8</f>
        <v>Kegiatan Dukungan Manajemen dan Dukungan Teknis Lainnya Ditjen PMD</v>
      </c>
      <c r="E604" s="1789"/>
      <c r="F604" s="794"/>
      <c r="G604" s="774"/>
      <c r="H604" s="758"/>
      <c r="I604" s="753"/>
      <c r="J604" s="758"/>
    </row>
    <row r="605" spans="1:10" s="361" customFormat="1" ht="31.5" customHeight="1">
      <c r="A605" s="774"/>
      <c r="B605" s="1423"/>
      <c r="C605" s="1424"/>
      <c r="D605" s="1424" t="s">
        <v>382</v>
      </c>
      <c r="E605" s="840" t="str">
        <f>'Rekap Panjang Per Prog Per Prov'!U10</f>
        <v>Penguatan Program dan Kelembagaan Pemberdayaan Masyarakat dan Pemerintahan Desa</v>
      </c>
      <c r="F605" s="797">
        <f>'Rekap Panjang Per Prog Per Prov'!U49</f>
        <v>160000000</v>
      </c>
      <c r="G605" s="774"/>
      <c r="H605" s="781"/>
      <c r="I605" s="753"/>
      <c r="J605" s="781"/>
    </row>
    <row r="606" spans="1:10" s="361" customFormat="1" ht="30" customHeight="1">
      <c r="A606" s="774"/>
      <c r="B606" s="828"/>
      <c r="C606" s="358" t="s">
        <v>387</v>
      </c>
      <c r="D606" s="1789" t="str">
        <f>'Rekap Panjang Per Prog Per Prov'!V8</f>
        <v>Kegiatan Peningkatan Kapasitas Penyelenggaraan Pemerintahan Desa dan Kelurahan</v>
      </c>
      <c r="E606" s="1789"/>
      <c r="F606" s="794"/>
      <c r="G606" s="774"/>
      <c r="H606" s="758"/>
      <c r="I606" s="753"/>
      <c r="J606" s="758"/>
    </row>
    <row r="607" spans="1:10" s="361" customFormat="1" ht="15.75" customHeight="1">
      <c r="A607" s="774"/>
      <c r="B607" s="1423"/>
      <c r="C607" s="1424"/>
      <c r="D607" s="1424" t="s">
        <v>382</v>
      </c>
      <c r="E607" s="840" t="str">
        <f>'Rekap Panjang Per Prog Per Prov'!V10</f>
        <v>Pelatihan Manajemen Pemerintahan Desa bagi Kepala Desa</v>
      </c>
      <c r="F607" s="797">
        <f>'Rekap Panjang Per Prog Per Prov'!V49</f>
        <v>185263000</v>
      </c>
      <c r="G607" s="774"/>
      <c r="H607" s="781"/>
      <c r="I607" s="753"/>
      <c r="J607" s="781"/>
    </row>
    <row r="608" spans="1:10" s="361" customFormat="1" ht="15.75" customHeight="1">
      <c r="A608" s="774"/>
      <c r="B608" s="828"/>
      <c r="C608" s="358" t="s">
        <v>388</v>
      </c>
      <c r="D608" s="1789" t="str">
        <f>'Rekap Panjang Per Prog Per Prov'!W8</f>
        <v>Kegiatan Peningkatan Kapasitas Kelembagaan dan Pelatihan Masyarakat</v>
      </c>
      <c r="E608" s="1789"/>
      <c r="F608" s="794"/>
      <c r="G608" s="774"/>
      <c r="H608" s="758"/>
      <c r="I608" s="753"/>
      <c r="J608" s="758"/>
    </row>
    <row r="609" spans="1:10" s="361" customFormat="1" ht="15.75" customHeight="1">
      <c r="A609" s="774"/>
      <c r="B609" s="1423"/>
      <c r="C609" s="1424"/>
      <c r="D609" s="1424" t="s">
        <v>382</v>
      </c>
      <c r="E609" s="840" t="str">
        <f>'Rekap Panjang Per Prog Per Prov'!W10</f>
        <v>Fasilitasi Penyusunan Profil Desa dan Kelurahan</v>
      </c>
      <c r="F609" s="797">
        <f>'Rekap Panjang Per Prog Per Prov'!W49</f>
        <v>2380693000</v>
      </c>
      <c r="G609" s="774"/>
      <c r="H609" s="781"/>
      <c r="I609" s="753"/>
      <c r="J609" s="781"/>
    </row>
    <row r="610" spans="1:10" s="361" customFormat="1" ht="15.75" customHeight="1">
      <c r="A610" s="774"/>
      <c r="B610" s="828"/>
      <c r="C610" s="358" t="s">
        <v>389</v>
      </c>
      <c r="D610" s="1789" t="str">
        <f>'Rekap Panjang Per Prog Per Prov'!X8</f>
        <v>Kegiatan Peningkatan Kemandirian Masyarakat Perdesaan</v>
      </c>
      <c r="E610" s="1789"/>
      <c r="F610" s="794"/>
      <c r="G610" s="774"/>
      <c r="H610" s="758"/>
      <c r="I610" s="753"/>
      <c r="J610" s="758"/>
    </row>
    <row r="611" spans="1:10" s="361" customFormat="1" ht="15.75" customHeight="1">
      <c r="A611" s="774"/>
      <c r="B611" s="1423"/>
      <c r="C611" s="1424"/>
      <c r="D611" s="1424" t="s">
        <v>382</v>
      </c>
      <c r="E611" s="840" t="str">
        <f>'Rekap Panjang Per Prog Per Prov'!X10</f>
        <v>PNPM-Mandiri Perdesaan</v>
      </c>
      <c r="F611" s="797">
        <f>'Rekap Panjang Per Prog Per Prov'!X49</f>
        <v>61706854000</v>
      </c>
      <c r="G611" s="774"/>
      <c r="H611" s="781"/>
      <c r="I611" s="753"/>
      <c r="J611" s="781"/>
    </row>
    <row r="612" spans="1:10" s="361" customFormat="1" ht="15.75" customHeight="1">
      <c r="A612" s="774"/>
      <c r="B612" s="828"/>
      <c r="C612" s="358" t="s">
        <v>391</v>
      </c>
      <c r="D612" s="1789" t="str">
        <f>'Rekap Panjang Per Prog Per Prov'!Y8</f>
        <v>Kegiatan Fasilitasi Pemberdayaan Adat dan Sosial Budaya Masyarakat</v>
      </c>
      <c r="E612" s="1789"/>
      <c r="F612" s="794"/>
      <c r="G612" s="774"/>
      <c r="H612" s="758"/>
      <c r="I612" s="753"/>
      <c r="J612" s="758"/>
    </row>
    <row r="613" spans="1:10" s="361" customFormat="1" ht="31.5" customHeight="1">
      <c r="A613" s="774"/>
      <c r="B613" s="1423"/>
      <c r="C613" s="1424"/>
      <c r="D613" s="1424" t="s">
        <v>382</v>
      </c>
      <c r="E613" s="840" t="str">
        <f>'Rekap Panjang Per Prog Per Prov'!Y10</f>
        <v>Fasilitasi Penguatan Kelembagaan Komisi Penanggulangan HIV/AIDS di daerah</v>
      </c>
      <c r="F613" s="797">
        <f>'Rekap Panjang Per Prog Per Prov'!Y49</f>
        <v>96120000</v>
      </c>
      <c r="G613" s="774"/>
      <c r="H613" s="781"/>
      <c r="I613" s="753"/>
      <c r="J613" s="781"/>
    </row>
    <row r="614" spans="1:10" s="361" customFormat="1" ht="15.75" customHeight="1">
      <c r="A614" s="774"/>
      <c r="B614" s="1423"/>
      <c r="C614" s="1424"/>
      <c r="D614" s="1424" t="s">
        <v>386</v>
      </c>
      <c r="E614" s="840" t="str">
        <f>'Rekap Panjang Per Prog Per Prov'!Z10</f>
        <v xml:space="preserve">Fasilitasi Pembinaan dan Pengendalian PNPM Generasi </v>
      </c>
      <c r="F614" s="797">
        <f>'Rekap Panjang Per Prog Per Prov'!Z49</f>
        <v>8201258000</v>
      </c>
      <c r="G614" s="774"/>
      <c r="H614" s="781"/>
      <c r="I614" s="753"/>
      <c r="J614" s="781"/>
    </row>
    <row r="615" spans="1:10" s="361" customFormat="1" ht="31.5" customHeight="1">
      <c r="A615" s="774"/>
      <c r="B615" s="1423"/>
      <c r="C615" s="1424"/>
      <c r="D615" s="1424" t="s">
        <v>390</v>
      </c>
      <c r="E615" s="840" t="str">
        <f>'Rekap Panjang Per Prog Per Prov'!AA10</f>
        <v xml:space="preserve">Fasilitasi Penguatan Sistem Informasi Posyandu di Daerah melalui Koordinasi dan Pelatihan Ulang </v>
      </c>
      <c r="F615" s="797">
        <f>'Rekap Panjang Per Prog Per Prov'!AA49</f>
        <v>107970000</v>
      </c>
      <c r="G615" s="774"/>
      <c r="H615" s="781"/>
      <c r="I615" s="753"/>
      <c r="J615" s="781"/>
    </row>
    <row r="616" spans="1:10" s="361" customFormat="1" ht="15.75" customHeight="1">
      <c r="A616" s="774"/>
      <c r="B616" s="828"/>
      <c r="C616" s="358" t="s">
        <v>392</v>
      </c>
      <c r="D616" s="1789" t="str">
        <f>'Rekap Panjang Per Prog Per Prov'!AB8</f>
        <v>Kegiatan Pengembangan Usaha Ekonomi Masyarakat</v>
      </c>
      <c r="E616" s="1789"/>
      <c r="F616" s="794"/>
      <c r="G616" s="774"/>
      <c r="H616" s="758"/>
      <c r="I616" s="753"/>
      <c r="J616" s="758"/>
    </row>
    <row r="617" spans="1:10" s="361" customFormat="1" ht="15.75" customHeight="1">
      <c r="A617" s="774"/>
      <c r="B617" s="1423"/>
      <c r="C617" s="1424"/>
      <c r="D617" s="1424" t="s">
        <v>382</v>
      </c>
      <c r="E617" s="840" t="str">
        <f>'Rekap Panjang Per Prog Per Prov'!AB10</f>
        <v xml:space="preserve">Pelatihan Kapasitas Kelembagaan UED SP/BUMDesa </v>
      </c>
      <c r="F617" s="797">
        <f>'Rekap Panjang Per Prog Per Prov'!AB49</f>
        <v>757040000</v>
      </c>
      <c r="G617" s="774"/>
      <c r="H617" s="781"/>
      <c r="I617" s="753"/>
      <c r="J617" s="781"/>
    </row>
    <row r="618" spans="1:10" s="361" customFormat="1" ht="31.5" customHeight="1">
      <c r="A618" s="774"/>
      <c r="B618" s="1423"/>
      <c r="C618" s="1424"/>
      <c r="D618" s="1424" t="s">
        <v>386</v>
      </c>
      <c r="E618" s="840" t="str">
        <f>'Rekap Panjang Per Prog Per Prov'!AC10</f>
        <v xml:space="preserve">Penguatan Kelembagaan Tim Koordinasi Penanggulangan Kemiskinan Daerah (TKPKD) </v>
      </c>
      <c r="F618" s="797">
        <f>'Rekap Panjang Per Prog Per Prov'!AC49</f>
        <v>46800000</v>
      </c>
      <c r="G618" s="774"/>
      <c r="H618" s="781"/>
      <c r="I618" s="753"/>
      <c r="J618" s="781"/>
    </row>
    <row r="619" spans="1:10" s="361" customFormat="1" ht="15.75" customHeight="1">
      <c r="A619" s="774"/>
      <c r="B619" s="1423"/>
      <c r="C619" s="1424"/>
      <c r="D619" s="1424" t="s">
        <v>390</v>
      </c>
      <c r="E619" s="840" t="str">
        <f>'Rekap Panjang Per Prog Per Prov'!AD10</f>
        <v>Fasilitasi Penguatan Kelembagaan Pasar Desa</v>
      </c>
      <c r="F619" s="797">
        <f>'Rekap Panjang Per Prog Per Prov'!AD49</f>
        <v>150000000</v>
      </c>
      <c r="G619" s="780"/>
      <c r="H619" s="781"/>
      <c r="I619" s="753"/>
      <c r="J619" s="781"/>
    </row>
    <row r="620" spans="1:10" s="360" customFormat="1" ht="19.5" customHeight="1">
      <c r="A620" s="774"/>
      <c r="B620" s="827" t="s">
        <v>520</v>
      </c>
      <c r="C620" s="1795" t="str">
        <f>'Rekap Panjang Per Prog Per Prov'!AH7</f>
        <v xml:space="preserve">PROGRAM PENGUATAN PENYELENGGARAAN PEMERINTAHAN UMUM </v>
      </c>
      <c r="D620" s="1795"/>
      <c r="E620" s="1795"/>
      <c r="F620" s="793"/>
      <c r="G620" s="757" t="str">
        <f>'Rekap Panjang Per Prog Per Prov'!AH11</f>
        <v>DITJEN PUM</v>
      </c>
      <c r="H620" s="1251"/>
      <c r="I620" s="753"/>
      <c r="J620" s="758"/>
    </row>
    <row r="621" spans="1:10" s="361" customFormat="1" ht="30" customHeight="1">
      <c r="A621" s="774"/>
      <c r="B621" s="828"/>
      <c r="C621" s="358" t="s">
        <v>381</v>
      </c>
      <c r="D621" s="1789" t="str">
        <f>'Rekap Panjang Per Prog Per Prov'!AH8</f>
        <v>Kegiatan Penyelenggaraan Hubungan Pusat dan Daerah Serta Kerjasama Daerah</v>
      </c>
      <c r="E621" s="1789"/>
      <c r="F621" s="794"/>
      <c r="G621" s="774"/>
      <c r="H621" s="759"/>
      <c r="I621" s="753"/>
      <c r="J621" s="758"/>
    </row>
    <row r="622" spans="1:10" s="361" customFormat="1" ht="32.25" customHeight="1">
      <c r="A622" s="1425"/>
      <c r="B622" s="1469"/>
      <c r="C622" s="875"/>
      <c r="D622" s="875" t="s">
        <v>382</v>
      </c>
      <c r="E622" s="1467" t="str">
        <f>'Rekap Panjang Per Prog Per Prov'!AI10</f>
        <v>Peningkatan Peran Gubernur sebagai Wakil Pemerintah Pusat di Wilayah Provinsi</v>
      </c>
      <c r="F622" s="888">
        <f>'Rekap Panjang Per Prog Per Prov'!AI49</f>
        <v>3838219000</v>
      </c>
      <c r="G622" s="1425"/>
      <c r="H622" s="759"/>
      <c r="I622" s="753"/>
      <c r="J622" s="761" t="s">
        <v>595</v>
      </c>
    </row>
    <row r="623" spans="1:10" s="361" customFormat="1" ht="30" customHeight="1">
      <c r="A623" s="774"/>
      <c r="B623" s="1423"/>
      <c r="C623" s="1424" t="s">
        <v>387</v>
      </c>
      <c r="D623" s="1796" t="str">
        <f>'Rekap Panjang Per Prog Per Prov'!AJ8</f>
        <v>Kegiatan Pengembangan dan Penataan Wilayah Administrasi dan Perbatasan</v>
      </c>
      <c r="E623" s="1796"/>
      <c r="F623" s="797"/>
      <c r="G623" s="774"/>
      <c r="H623" s="759"/>
      <c r="I623" s="753"/>
      <c r="J623" s="758"/>
    </row>
    <row r="624" spans="1:10" s="361" customFormat="1" ht="36.75" customHeight="1">
      <c r="A624" s="774"/>
      <c r="B624" s="1423"/>
      <c r="C624" s="1424"/>
      <c r="D624" s="1424" t="s">
        <v>382</v>
      </c>
      <c r="E624" s="840" t="str">
        <f>'Rekap Panjang Per Prog Per Prov'!AK10</f>
        <v>Koordinasi dan Fasilitasi Penegasan Batas Daerah Secara Pasti di Lapangan antar Daerah Provinsi, Kab/Kota</v>
      </c>
      <c r="F624" s="797">
        <f>'Rekap Panjang Per Prog Per Prov'!AK49</f>
        <v>350000000</v>
      </c>
      <c r="G624" s="774"/>
      <c r="H624" s="759"/>
      <c r="I624" s="753"/>
      <c r="J624" s="1397" t="s">
        <v>605</v>
      </c>
    </row>
    <row r="625" spans="1:11" s="361" customFormat="1" ht="33.75" customHeight="1">
      <c r="A625" s="774"/>
      <c r="B625" s="828"/>
      <c r="C625" s="358" t="s">
        <v>388</v>
      </c>
      <c r="D625" s="1789" t="str">
        <f>'Rekap Panjang Per Prog Per Prov'!AN8</f>
        <v>Kegiatan Pembinaan Ketenteraman, Ketertiban dan Perlindungan Masyarakat</v>
      </c>
      <c r="E625" s="1789"/>
      <c r="F625" s="794"/>
      <c r="G625" s="774"/>
      <c r="H625" s="759"/>
      <c r="I625" s="753"/>
      <c r="J625" s="758"/>
    </row>
    <row r="626" spans="1:11" s="361" customFormat="1" ht="37.5" customHeight="1">
      <c r="A626" s="774"/>
      <c r="B626" s="1423"/>
      <c r="C626" s="1424"/>
      <c r="D626" s="1424" t="s">
        <v>382</v>
      </c>
      <c r="E626" s="840" t="str">
        <f>'Rekap Panjang Per Prog Per Prov'!AO10</f>
        <v xml:space="preserve">Peningkatan Kapasitas SDM Polisi Pamong Praja  dalam Penyelenggaraan Ketertiban Umum dan Ketenteraman Masyarakat </v>
      </c>
      <c r="F626" s="797">
        <f>'Rekap Panjang Per Prog Per Prov'!AO49</f>
        <v>547220000</v>
      </c>
      <c r="G626" s="774"/>
      <c r="H626" s="759"/>
      <c r="I626" s="753"/>
      <c r="J626" s="761" t="s">
        <v>597</v>
      </c>
    </row>
    <row r="627" spans="1:11" s="361" customFormat="1">
      <c r="A627" s="774"/>
      <c r="B627" s="828"/>
      <c r="C627" s="358" t="s">
        <v>389</v>
      </c>
      <c r="D627" s="1789" t="str">
        <f>'Rekap Panjang Per Prog Per Prov'!AR8</f>
        <v>Kegiatan Fasilitasi Pencegahan dan Penanggulangan Bencana</v>
      </c>
      <c r="E627" s="1789"/>
      <c r="F627" s="794"/>
      <c r="G627" s="774"/>
      <c r="H627" s="759"/>
      <c r="I627" s="753"/>
      <c r="J627" s="758"/>
    </row>
    <row r="628" spans="1:11" s="361" customFormat="1" ht="53.25" customHeight="1">
      <c r="A628" s="774"/>
      <c r="B628" s="1423"/>
      <c r="C628" s="1424"/>
      <c r="D628" s="1424" t="s">
        <v>382</v>
      </c>
      <c r="E628" s="840" t="str">
        <f>'Rekap Panjang Per Prog Per Prov'!AR10</f>
        <v>Fasilitasi Peningkatan Kapasitas Pemerintahan Kabupaten/Kota dalam Penyelenggaraan Pencegahan dan Penanggulangan Kebakaran untuk Mendukung Pengurangan Resiko Kebakaran</v>
      </c>
      <c r="F628" s="797">
        <f>'Rekap Panjang Per Prog Per Prov'!AR49</f>
        <v>300000000</v>
      </c>
      <c r="G628" s="774"/>
      <c r="H628" s="759"/>
      <c r="I628" s="753"/>
      <c r="J628" s="761" t="s">
        <v>607</v>
      </c>
    </row>
    <row r="629" spans="1:11" s="361" customFormat="1" ht="66" customHeight="1">
      <c r="A629" s="774"/>
      <c r="B629" s="1423"/>
      <c r="C629" s="1424"/>
      <c r="D629" s="1424" t="s">
        <v>386</v>
      </c>
      <c r="E629" s="840" t="str">
        <f>'Rekap Panjang Per Prog Per Prov'!AS10</f>
        <v>Fasilitasi dan Sosialisasi Pelaksanaan Perpres Nomor 30 Tahun 2011, Pembentukan Kelembagaan Komisi Provinsi Pengendalian Zoonosis dan Komisi Kabupaten/Kota Pengendalian Zoonosis, dan Percepatan Pengendalian Zoonosis</v>
      </c>
      <c r="F629" s="797">
        <f>'Rekap Panjang Per Prog Per Prov'!AS49</f>
        <v>300000000</v>
      </c>
      <c r="G629" s="780"/>
      <c r="H629" s="781"/>
      <c r="I629" s="753"/>
      <c r="J629" s="761" t="s">
        <v>611</v>
      </c>
    </row>
    <row r="630" spans="1:11" s="361" customFormat="1" ht="7.5" customHeight="1" thickBot="1">
      <c r="A630" s="774"/>
      <c r="B630" s="1433"/>
      <c r="C630" s="1434"/>
      <c r="D630" s="1434"/>
      <c r="E630" s="864"/>
      <c r="F630" s="1276"/>
      <c r="G630" s="757"/>
      <c r="H630" s="1251"/>
      <c r="I630" s="1396"/>
      <c r="J630" s="768"/>
    </row>
    <row r="631" spans="1:11" s="356" customFormat="1" ht="20.100000000000001" customHeight="1">
      <c r="A631" s="1307">
        <v>14</v>
      </c>
      <c r="B631" s="1797" t="s">
        <v>419</v>
      </c>
      <c r="C631" s="1797"/>
      <c r="D631" s="1797"/>
      <c r="E631" s="1797"/>
      <c r="F631" s="1283">
        <f>SUM(F632:F687)</f>
        <v>76994811000</v>
      </c>
      <c r="G631" s="1273"/>
      <c r="H631" s="1826" t="s">
        <v>853</v>
      </c>
      <c r="I631" s="1100" t="s">
        <v>867</v>
      </c>
      <c r="J631" s="781"/>
      <c r="K631" s="1175">
        <f>'Rekap Panjang Per Prog Per Prov'!AV59</f>
        <v>76994811000</v>
      </c>
    </row>
    <row r="632" spans="1:11" s="361" customFormat="1" ht="21" customHeight="1">
      <c r="A632" s="774"/>
      <c r="B632" s="827" t="s">
        <v>380</v>
      </c>
      <c r="C632" s="1795" t="str">
        <f>'Rekap Panjang Per Prog Per Prov'!C7</f>
        <v xml:space="preserve">PROGRAM PENATAAN ADMINISTRASI KEPENDUDUKAN </v>
      </c>
      <c r="D632" s="1795"/>
      <c r="E632" s="1795"/>
      <c r="F632" s="776"/>
      <c r="G632" s="757" t="str">
        <f>'Rekap Panjang Per Prog Per Prov'!C11</f>
        <v>DITJEN DUKCAPIL</v>
      </c>
      <c r="H632" s="1803"/>
      <c r="I632" s="753"/>
      <c r="J632" s="758"/>
    </row>
    <row r="633" spans="1:11" s="361" customFormat="1" ht="33" customHeight="1">
      <c r="A633" s="774"/>
      <c r="B633" s="827"/>
      <c r="C633" s="358" t="s">
        <v>381</v>
      </c>
      <c r="D633" s="1789" t="str">
        <f>'Rekap Panjang Per Prog Per Prov'!C8</f>
        <v>Kegiatan Dukungan Manajemen dan Dukungan Teknis Lainnya Ditjen Kependudukan dan Pencatatan Sipil</v>
      </c>
      <c r="E633" s="1789"/>
      <c r="F633" s="776"/>
      <c r="G633" s="774"/>
      <c r="H633" s="1803"/>
      <c r="I633" s="753"/>
      <c r="J633" s="758"/>
    </row>
    <row r="634" spans="1:11" s="361" customFormat="1" ht="37.5" customHeight="1">
      <c r="A634" s="774"/>
      <c r="B634" s="827"/>
      <c r="C634" s="1435"/>
      <c r="D634" s="358" t="s">
        <v>382</v>
      </c>
      <c r="E634" s="840" t="str">
        <f>'Rekap Panjang Per Prog Per Prov'!C10</f>
        <v xml:space="preserve">Fasilitasi Koordinasi Penyelenggaraan Kependudukan dan Pencatatan Sipil </v>
      </c>
      <c r="F634" s="776">
        <f>'Rekap Panjang Per Prog Per Prov'!C59</f>
        <v>504877000</v>
      </c>
      <c r="G634" s="780"/>
      <c r="H634" s="781"/>
      <c r="I634" s="753" t="s">
        <v>695</v>
      </c>
      <c r="J634" s="753" t="s">
        <v>600</v>
      </c>
    </row>
    <row r="635" spans="1:11" s="361" customFormat="1" ht="16.5">
      <c r="A635" s="1436"/>
      <c r="B635" s="827" t="s">
        <v>383</v>
      </c>
      <c r="C635" s="1802" t="str">
        <f>'Rekap Panjang Per Prog Per Prov'!E7</f>
        <v xml:space="preserve">PROGRAM PEMBINAAN KESATUAN BANGSA DAN POLITIK </v>
      </c>
      <c r="D635" s="1802"/>
      <c r="E635" s="1802"/>
      <c r="F635" s="776"/>
      <c r="G635" s="1822" t="str">
        <f>'Rekap Panjang Per Prog Per Prov'!E11</f>
        <v>DITJEN KESBANGPOL</v>
      </c>
      <c r="H635" s="1396"/>
      <c r="I635" s="753"/>
      <c r="J635" s="758"/>
    </row>
    <row r="636" spans="1:11" s="356" customFormat="1">
      <c r="A636" s="759"/>
      <c r="B636" s="827"/>
      <c r="C636" s="358" t="s">
        <v>381</v>
      </c>
      <c r="D636" s="1789" t="str">
        <f>'Rekap Panjang Per Prog Per Prov'!E8</f>
        <v>Kegiatan Fasilitasi Kewaspadaan Nasional</v>
      </c>
      <c r="E636" s="1789"/>
      <c r="F636" s="776"/>
      <c r="G636" s="1823"/>
      <c r="H636" s="1399"/>
      <c r="I636" s="753"/>
      <c r="J636" s="758"/>
    </row>
    <row r="637" spans="1:11" s="1420" customFormat="1" ht="33.75" customHeight="1">
      <c r="A637" s="1436"/>
      <c r="B637" s="827"/>
      <c r="C637" s="358"/>
      <c r="D637" s="358" t="s">
        <v>382</v>
      </c>
      <c r="E637" s="840" t="str">
        <f>'Rekap Panjang Per Prog Per Prov'!E10</f>
        <v xml:space="preserve">Penguatan dan Pemberdayaan Forum Kewaspadaan Dini Masyarakat (FKDM) </v>
      </c>
      <c r="F637" s="776">
        <f>'Rekap Panjang Per Prog Per Prov'!E59</f>
        <v>1653644000</v>
      </c>
      <c r="G637" s="780"/>
      <c r="H637" s="781"/>
      <c r="I637" s="753" t="s">
        <v>694</v>
      </c>
      <c r="J637" s="753" t="s">
        <v>601</v>
      </c>
    </row>
    <row r="638" spans="1:11" s="361" customFormat="1" ht="36" customHeight="1">
      <c r="A638" s="1436"/>
      <c r="B638" s="827" t="s">
        <v>384</v>
      </c>
      <c r="C638" s="1795" t="str">
        <f>'Rekap Panjang Per Prog Per Prov'!F7</f>
        <v xml:space="preserve">PROGRAM PENDIDIKAN DAN PELATIHAN APARATUR KEMENTERIAN DALAM NEGERI </v>
      </c>
      <c r="D638" s="1795"/>
      <c r="E638" s="1795"/>
      <c r="F638" s="776"/>
      <c r="G638" s="757" t="str">
        <f>'Rekap Panjang Per Prog Per Prov'!F11</f>
        <v>BADAN DIKLAT</v>
      </c>
      <c r="H638" s="1251"/>
      <c r="I638" s="753"/>
      <c r="J638" s="758"/>
    </row>
    <row r="639" spans="1:11" s="356" customFormat="1" ht="31.5" customHeight="1">
      <c r="A639" s="759"/>
      <c r="B639" s="827"/>
      <c r="C639" s="358" t="s">
        <v>381</v>
      </c>
      <c r="D639" s="1789" t="str">
        <f>'Rekap Panjang Per Prog Per Prov'!F8</f>
        <v xml:space="preserve">Kegiatan Dukungan Manajemen Dan Pelayanan Teknis Lainnya Badan Pendidikan Dan Pelatihan </v>
      </c>
      <c r="E639" s="1789"/>
      <c r="F639" s="776"/>
      <c r="G639" s="774"/>
      <c r="H639" s="759"/>
      <c r="I639" s="753"/>
      <c r="J639" s="758"/>
    </row>
    <row r="640" spans="1:11" s="1420" customFormat="1" ht="19.5" customHeight="1">
      <c r="A640" s="1436"/>
      <c r="B640" s="827"/>
      <c r="C640" s="358"/>
      <c r="D640" s="358" t="s">
        <v>382</v>
      </c>
      <c r="E640" s="840" t="str">
        <f>'Rekap Panjang Per Prog Per Prov'!F10</f>
        <v>Koordinasi Pembinaan Program Kediklatan</v>
      </c>
      <c r="F640" s="776">
        <f>'Rekap Panjang Per Prog Per Prov'!F59</f>
        <v>235200000</v>
      </c>
      <c r="G640" s="780"/>
      <c r="H640" s="781"/>
      <c r="I640" s="753" t="s">
        <v>696</v>
      </c>
      <c r="J640" s="753" t="s">
        <v>604</v>
      </c>
    </row>
    <row r="641" spans="1:10" s="1420" customFormat="1" ht="16.5" customHeight="1">
      <c r="A641" s="1436"/>
      <c r="B641" s="827" t="s">
        <v>385</v>
      </c>
      <c r="C641" s="1795" t="str">
        <f>'Rekap Panjang Per Prog Per Prov'!G7</f>
        <v xml:space="preserve">PROGRAM PENGELOLAAN DESENTRALISASI DAN OTONOMI DAERAH </v>
      </c>
      <c r="D641" s="1795"/>
      <c r="E641" s="1795"/>
      <c r="F641" s="776"/>
      <c r="G641" s="1444" t="str">
        <f>'Rekap Panjang Per Prog Per Prov'!G11</f>
        <v>DITJEN OTDA</v>
      </c>
      <c r="H641" s="1445"/>
      <c r="I641" s="753"/>
      <c r="J641" s="784"/>
    </row>
    <row r="642" spans="1:10" s="1420" customFormat="1" ht="16.5">
      <c r="A642" s="1436"/>
      <c r="B642" s="827"/>
      <c r="C642" s="358" t="s">
        <v>381</v>
      </c>
      <c r="D642" s="1789" t="str">
        <f>'Rekap Panjang Per Prog Per Prov'!G8</f>
        <v>Kegiatan Penataan Urusan Pemerintahan Daerah Lingkup I</v>
      </c>
      <c r="E642" s="1789"/>
      <c r="F642" s="776"/>
      <c r="G642" s="774"/>
      <c r="H642" s="759"/>
      <c r="I642" s="753"/>
      <c r="J642" s="758"/>
    </row>
    <row r="643" spans="1:10" s="1420" customFormat="1" ht="33" customHeight="1">
      <c r="A643" s="1436"/>
      <c r="B643" s="827"/>
      <c r="C643" s="358"/>
      <c r="D643" s="358" t="s">
        <v>382</v>
      </c>
      <c r="E643" s="840" t="str">
        <f>'Rekap Panjang Per Prog Per Prov'!G10</f>
        <v xml:space="preserve">Fasilitasi Percepatan Penerapan Standar Pelayanan Minimal (SPM) di Daerah </v>
      </c>
      <c r="F643" s="776">
        <f>'Rekap Panjang Per Prog Per Prov'!G59</f>
        <v>1247700000</v>
      </c>
      <c r="G643" s="780"/>
      <c r="H643" s="781"/>
      <c r="I643" s="753" t="s">
        <v>697</v>
      </c>
      <c r="J643" s="761" t="s">
        <v>662</v>
      </c>
    </row>
    <row r="644" spans="1:10" s="1420" customFormat="1" ht="16.5" customHeight="1">
      <c r="A644" s="1436"/>
      <c r="B644" s="827" t="s">
        <v>393</v>
      </c>
      <c r="C644" s="1795" t="str">
        <f>'Rekap Panjang Per Prog Per Prov'!J7</f>
        <v xml:space="preserve">PROGRAM BINA PEMBANGUNAN DAERAH </v>
      </c>
      <c r="D644" s="1795"/>
      <c r="E644" s="1795"/>
      <c r="F644" s="776"/>
      <c r="G644" s="1824" t="str">
        <f>'Rekap Panjang Per Prog Per Prov'!J11</f>
        <v>DITJEN BINA BANGDA</v>
      </c>
      <c r="H644" s="1250"/>
      <c r="I644" s="753"/>
      <c r="J644" s="784"/>
    </row>
    <row r="645" spans="1:10" s="1420" customFormat="1" ht="32.25" customHeight="1">
      <c r="A645" s="1436"/>
      <c r="B645" s="827"/>
      <c r="C645" s="358" t="s">
        <v>381</v>
      </c>
      <c r="D645" s="1789" t="str">
        <f>'Rekap Panjang Per Prog Per Prov'!J8</f>
        <v>Kegiatan Dukungan Manajemen dan Pelaksanaan Tugas Teknis Lainnya Ditjen Bina Bangda</v>
      </c>
      <c r="E645" s="1789"/>
      <c r="F645" s="776"/>
      <c r="G645" s="1825"/>
      <c r="H645" s="1421"/>
      <c r="I645" s="753"/>
      <c r="J645" s="758"/>
    </row>
    <row r="646" spans="1:10" s="1420" customFormat="1" ht="31.5" customHeight="1">
      <c r="A646" s="1436"/>
      <c r="B646" s="827"/>
      <c r="C646" s="358"/>
      <c r="D646" s="358" t="s">
        <v>382</v>
      </c>
      <c r="E646" s="840" t="str">
        <f>'Rekap Panjang Per Prog Per Prov'!J10</f>
        <v>Penyusunan, Pengkajian dan Pengembangan Data dan Informasi SIPD di Daerah</v>
      </c>
      <c r="F646" s="776">
        <f>'Rekap Panjang Per Prog Per Prov'!J59</f>
        <v>965000000</v>
      </c>
      <c r="G646" s="774"/>
      <c r="H646" s="759"/>
      <c r="I646" s="753" t="s">
        <v>698</v>
      </c>
      <c r="J646" s="1793" t="s">
        <v>594</v>
      </c>
    </row>
    <row r="647" spans="1:10" s="1420" customFormat="1" ht="36" customHeight="1">
      <c r="A647" s="1436"/>
      <c r="B647" s="827"/>
      <c r="C647" s="1437"/>
      <c r="D647" s="358" t="s">
        <v>386</v>
      </c>
      <c r="E647" s="840" t="str">
        <f>'Rekap Panjang Per Prog Per Prov'!K10</f>
        <v xml:space="preserve">Penguatan Peran Provinsi dalam Pengendalian, Pelaporan dan Evaluasi Pemanfaatan Program Dana Alokasi Khusus (DAK) </v>
      </c>
      <c r="F647" s="776">
        <f>'Rekap Panjang Per Prog Per Prov'!K59</f>
        <v>800000000</v>
      </c>
      <c r="G647" s="774"/>
      <c r="H647" s="759"/>
      <c r="I647" s="753" t="s">
        <v>782</v>
      </c>
      <c r="J647" s="1794"/>
    </row>
    <row r="648" spans="1:10" s="1420" customFormat="1" ht="32.25" customHeight="1">
      <c r="A648" s="1436"/>
      <c r="B648" s="827"/>
      <c r="C648" s="358" t="s">
        <v>387</v>
      </c>
      <c r="D648" s="1792" t="str">
        <f>'Rekap Panjang Per Prog Per Prov'!L8</f>
        <v>Kegiatan Fasilitasi Penataan Ruang Daerah dan Lingkungan Hidup di Daerah</v>
      </c>
      <c r="E648" s="1789"/>
      <c r="F648" s="776"/>
      <c r="G648" s="774"/>
      <c r="H648" s="759"/>
      <c r="I648" s="753"/>
      <c r="J648" s="758"/>
    </row>
    <row r="649" spans="1:10" s="1420" customFormat="1" ht="47.25" customHeight="1">
      <c r="A649" s="1436"/>
      <c r="B649" s="827"/>
      <c r="C649" s="1437"/>
      <c r="D649" s="358" t="s">
        <v>382</v>
      </c>
      <c r="E649" s="1422" t="str">
        <f>'Rekap Panjang Per Prog Per Prov'!L10</f>
        <v xml:space="preserve">Koordinasi , Fasilitasi dan Evaluasi terhadap Implementasi Kegiatan Penanganan Lahan Kritis dan Sumber Daya Air Berbasis Masyarakat (PLKSDA-BM) </v>
      </c>
      <c r="F649" s="776">
        <f>'Rekap Panjang Per Prog Per Prov'!L59</f>
        <v>850000000</v>
      </c>
      <c r="G649" s="774"/>
      <c r="H649" s="759"/>
      <c r="I649" s="753" t="s">
        <v>698</v>
      </c>
      <c r="J649" s="884" t="s">
        <v>594</v>
      </c>
    </row>
    <row r="650" spans="1:10" s="1420" customFormat="1" ht="30.75" customHeight="1">
      <c r="A650" s="1436"/>
      <c r="B650" s="1419"/>
      <c r="C650" s="1457"/>
      <c r="D650" s="1424" t="s">
        <v>386</v>
      </c>
      <c r="E650" s="1458" t="str">
        <f>'Rekap Panjang Per Prog Per Prov'!M10</f>
        <v>Dekonsentrasi Dalam Rangka Penguatan Kelembagaan Penataan Ruang</v>
      </c>
      <c r="F650" s="779">
        <f>'Rekap Panjang Per Prog Per Prov'!M59</f>
        <v>600000000</v>
      </c>
      <c r="G650" s="774"/>
      <c r="H650" s="759"/>
      <c r="I650" s="753" t="s">
        <v>698</v>
      </c>
      <c r="J650" s="1803" t="s">
        <v>594</v>
      </c>
    </row>
    <row r="651" spans="1:10" s="1420" customFormat="1" ht="33.75" customHeight="1">
      <c r="A651" s="1436"/>
      <c r="B651" s="827"/>
      <c r="C651" s="1437"/>
      <c r="D651" s="358" t="s">
        <v>390</v>
      </c>
      <c r="E651" s="1422" t="str">
        <f>'Rekap Panjang Per Prog Per Prov'!N10</f>
        <v xml:space="preserve">Fasilitasi Pengelolaan dan Pengembangan Kawasan Ekowisata Berbasis Masyarakat </v>
      </c>
      <c r="F651" s="776">
        <f>'Rekap Panjang Per Prog Per Prov'!N59</f>
        <v>450000000</v>
      </c>
      <c r="G651" s="774"/>
      <c r="H651" s="759"/>
      <c r="I651" s="753" t="s">
        <v>698</v>
      </c>
      <c r="J651" s="1794"/>
    </row>
    <row r="652" spans="1:10" s="1420" customFormat="1" ht="16.5">
      <c r="A652" s="1436"/>
      <c r="B652" s="827"/>
      <c r="C652" s="358" t="s">
        <v>388</v>
      </c>
      <c r="D652" s="1789" t="str">
        <f>'Rekap Panjang Per Prog Per Prov'!O8</f>
        <v>Kegiatan Fasilitasi Peningkatan Pertumbuhan Ekonomi Daerah</v>
      </c>
      <c r="E652" s="1789"/>
      <c r="F652" s="776"/>
      <c r="G652" s="774"/>
      <c r="H652" s="759"/>
      <c r="I652" s="753"/>
      <c r="J652" s="758"/>
    </row>
    <row r="653" spans="1:10" s="1420" customFormat="1" ht="21" customHeight="1">
      <c r="A653" s="1436"/>
      <c r="B653" s="1438"/>
      <c r="C653" s="1439"/>
      <c r="D653" s="863" t="s">
        <v>382</v>
      </c>
      <c r="E653" s="1440" t="str">
        <f>'Rekap Panjang Per Prog Per Prov'!O10</f>
        <v xml:space="preserve">Dukungan Operasional  Penyelenggaraan PTSP  </v>
      </c>
      <c r="F653" s="802">
        <f>'Rekap Panjang Per Prog Per Prov'!O59</f>
        <v>400000000</v>
      </c>
      <c r="G653" s="774"/>
      <c r="H653" s="759"/>
      <c r="I653" s="753" t="s">
        <v>700</v>
      </c>
      <c r="J653" s="753" t="s">
        <v>602</v>
      </c>
    </row>
    <row r="654" spans="1:10" s="1420" customFormat="1" ht="16.5">
      <c r="A654" s="1436"/>
      <c r="B654" s="827"/>
      <c r="C654" s="358" t="s">
        <v>389</v>
      </c>
      <c r="D654" s="1792" t="str">
        <f>'Rekap Panjang Per Prog Per Prov'!P8</f>
        <v>Kegiatan Fasilitasi  Perencanaan Pembangunan Daerah</v>
      </c>
      <c r="E654" s="1789"/>
      <c r="F654" s="776"/>
      <c r="G654" s="774"/>
      <c r="H654" s="759"/>
      <c r="I654" s="753"/>
      <c r="J654" s="758"/>
    </row>
    <row r="655" spans="1:10" s="1420" customFormat="1" ht="30" customHeight="1">
      <c r="A655" s="1436"/>
      <c r="B655" s="827"/>
      <c r="C655" s="1437"/>
      <c r="D655" s="358" t="s">
        <v>382</v>
      </c>
      <c r="E655" s="1422" t="str">
        <f>'Rekap Panjang Per Prog Per Prov'!P10</f>
        <v>Pengendalian dan Evaluasi Rencana Pembangunan Tahunan Kabupaten/Kota TA. 2013</v>
      </c>
      <c r="F655" s="776">
        <f>'Rekap Panjang Per Prog Per Prov'!P59</f>
        <v>1046135000</v>
      </c>
      <c r="G655" s="774"/>
      <c r="H655" s="759"/>
      <c r="I655" s="753" t="s">
        <v>698</v>
      </c>
      <c r="J655" s="753" t="s">
        <v>594</v>
      </c>
    </row>
    <row r="656" spans="1:10" s="1420" customFormat="1" ht="16.5">
      <c r="A656" s="1436"/>
      <c r="B656" s="827"/>
      <c r="C656" s="358" t="s">
        <v>391</v>
      </c>
      <c r="D656" s="1789" t="str">
        <f>'Rekap Panjang Per Prog Per Prov'!Q8</f>
        <v>Kegiatan Fasilitasi Pengembangan Wilayah Terpadu</v>
      </c>
      <c r="E656" s="1789"/>
      <c r="F656" s="776"/>
      <c r="G656" s="774"/>
      <c r="H656" s="759"/>
      <c r="I656" s="753"/>
      <c r="J656" s="758"/>
    </row>
    <row r="657" spans="1:10" s="1420" customFormat="1" ht="36.75" customHeight="1">
      <c r="A657" s="1436"/>
      <c r="B657" s="1438"/>
      <c r="C657" s="1439"/>
      <c r="D657" s="863" t="s">
        <v>382</v>
      </c>
      <c r="E657" s="1440" t="str">
        <f>'Rekap Panjang Per Prog Per Prov'!Q10</f>
        <v>Penguatan Kelembagaan dalam Pengelolaan dan Pengembangan Wilayah Pesisir, Laut dan Pulau-pulau kecil</v>
      </c>
      <c r="F657" s="802">
        <f>'Rekap Panjang Per Prog Per Prov'!Q59</f>
        <v>350000000</v>
      </c>
      <c r="G657" s="780"/>
      <c r="H657" s="781"/>
      <c r="I657" s="753" t="s">
        <v>698</v>
      </c>
      <c r="J657" s="1396" t="s">
        <v>594</v>
      </c>
    </row>
    <row r="658" spans="1:10" s="360" customFormat="1" ht="15.75" customHeight="1">
      <c r="A658" s="774"/>
      <c r="B658" s="827" t="s">
        <v>396</v>
      </c>
      <c r="C658" s="1795" t="str">
        <f>'Rekap Panjang Per Prog Per Prov'!U7</f>
        <v xml:space="preserve">PROGRAM PEMBERDAYAAN MASYARAKAT DAN PEMERINTAHAN DESA </v>
      </c>
      <c r="D658" s="1795"/>
      <c r="E658" s="1795"/>
      <c r="F658" s="793"/>
      <c r="G658" s="757" t="str">
        <f>'Rekap Panjang Per Prog Per Prov'!U11</f>
        <v>DITJEN PMD</v>
      </c>
      <c r="H658" s="758"/>
      <c r="I658" s="753"/>
      <c r="J658" s="758"/>
    </row>
    <row r="659" spans="1:10" s="361" customFormat="1" ht="29.25" customHeight="1">
      <c r="A659" s="774"/>
      <c r="B659" s="828"/>
      <c r="C659" s="358" t="s">
        <v>381</v>
      </c>
      <c r="D659" s="1789" t="str">
        <f>'Rekap Panjang Per Prog Per Prov'!U8</f>
        <v>Kegiatan Dukungan Manajemen dan Dukungan Teknis Lainnya Ditjen PMD</v>
      </c>
      <c r="E659" s="1789"/>
      <c r="F659" s="794"/>
      <c r="G659" s="774"/>
      <c r="H659" s="758"/>
      <c r="I659" s="753"/>
      <c r="J659" s="758"/>
    </row>
    <row r="660" spans="1:10" s="361" customFormat="1" ht="31.5" customHeight="1">
      <c r="A660" s="774"/>
      <c r="B660" s="1423"/>
      <c r="C660" s="1424"/>
      <c r="D660" s="1424" t="s">
        <v>382</v>
      </c>
      <c r="E660" s="840" t="str">
        <f>'Rekap Panjang Per Prog Per Prov'!U10</f>
        <v>Penguatan Program dan Kelembagaan Pemberdayaan Masyarakat dan Pemerintahan Desa</v>
      </c>
      <c r="F660" s="797">
        <f>'Rekap Panjang Per Prog Per Prov'!U59</f>
        <v>155070000</v>
      </c>
      <c r="G660" s="774"/>
      <c r="H660" s="781"/>
      <c r="I660" s="753"/>
      <c r="J660" s="781"/>
    </row>
    <row r="661" spans="1:10" s="361" customFormat="1" ht="30" customHeight="1">
      <c r="A661" s="774"/>
      <c r="B661" s="828"/>
      <c r="C661" s="358" t="s">
        <v>387</v>
      </c>
      <c r="D661" s="1789" t="str">
        <f>'Rekap Panjang Per Prog Per Prov'!V8</f>
        <v>Kegiatan Peningkatan Kapasitas Penyelenggaraan Pemerintahan Desa dan Kelurahan</v>
      </c>
      <c r="E661" s="1789"/>
      <c r="F661" s="794"/>
      <c r="G661" s="774"/>
      <c r="H661" s="758"/>
      <c r="I661" s="753"/>
      <c r="J661" s="758"/>
    </row>
    <row r="662" spans="1:10" s="361" customFormat="1" ht="15.75" customHeight="1">
      <c r="A662" s="774"/>
      <c r="B662" s="1423"/>
      <c r="C662" s="1424"/>
      <c r="D662" s="1424" t="s">
        <v>382</v>
      </c>
      <c r="E662" s="840" t="str">
        <f>'Rekap Panjang Per Prog Per Prov'!V10</f>
        <v>Pelatihan Manajemen Pemerintahan Desa bagi Kepala Desa</v>
      </c>
      <c r="F662" s="797">
        <f>'Rekap Panjang Per Prog Per Prov'!V59</f>
        <v>170459000</v>
      </c>
      <c r="G662" s="774"/>
      <c r="H662" s="781"/>
      <c r="I662" s="753"/>
      <c r="J662" s="781"/>
    </row>
    <row r="663" spans="1:10" s="361" customFormat="1" ht="15.75" customHeight="1">
      <c r="A663" s="774"/>
      <c r="B663" s="828"/>
      <c r="C663" s="358" t="s">
        <v>388</v>
      </c>
      <c r="D663" s="1789" t="str">
        <f>'Rekap Panjang Per Prog Per Prov'!W8</f>
        <v>Kegiatan Peningkatan Kapasitas Kelembagaan dan Pelatihan Masyarakat</v>
      </c>
      <c r="E663" s="1789"/>
      <c r="F663" s="794"/>
      <c r="G663" s="774"/>
      <c r="H663" s="758"/>
      <c r="I663" s="753"/>
      <c r="J663" s="758"/>
    </row>
    <row r="664" spans="1:10" s="361" customFormat="1" ht="15.75" customHeight="1">
      <c r="A664" s="774"/>
      <c r="B664" s="1423"/>
      <c r="C664" s="1424"/>
      <c r="D664" s="1424" t="s">
        <v>382</v>
      </c>
      <c r="E664" s="840" t="str">
        <f>'Rekap Panjang Per Prog Per Prov'!W10</f>
        <v>Fasilitasi Penyusunan Profil Desa dan Kelurahan</v>
      </c>
      <c r="F664" s="797">
        <f>'Rekap Panjang Per Prog Per Prov'!W59</f>
        <v>1600219000</v>
      </c>
      <c r="G664" s="774"/>
      <c r="H664" s="781"/>
      <c r="I664" s="753"/>
      <c r="J664" s="781"/>
    </row>
    <row r="665" spans="1:10" s="361" customFormat="1" ht="15.75" customHeight="1">
      <c r="A665" s="774"/>
      <c r="B665" s="828"/>
      <c r="C665" s="358" t="s">
        <v>389</v>
      </c>
      <c r="D665" s="1789" t="str">
        <f>'Rekap Panjang Per Prog Per Prov'!X8</f>
        <v>Kegiatan Peningkatan Kemandirian Masyarakat Perdesaan</v>
      </c>
      <c r="E665" s="1789"/>
      <c r="F665" s="794"/>
      <c r="G665" s="774"/>
      <c r="H665" s="758"/>
      <c r="I665" s="753"/>
      <c r="J665" s="758"/>
    </row>
    <row r="666" spans="1:10" s="361" customFormat="1" ht="15.75" customHeight="1">
      <c r="A666" s="774"/>
      <c r="B666" s="1423"/>
      <c r="C666" s="1424"/>
      <c r="D666" s="1424" t="s">
        <v>382</v>
      </c>
      <c r="E666" s="840" t="str">
        <f>'Rekap Panjang Per Prog Per Prov'!X10</f>
        <v>PNPM-Mandiri Perdesaan</v>
      </c>
      <c r="F666" s="797">
        <f>'Rekap Panjang Per Prog Per Prov'!X59</f>
        <v>58439895000</v>
      </c>
      <c r="G666" s="774"/>
      <c r="H666" s="781"/>
      <c r="I666" s="753"/>
      <c r="J666" s="781"/>
    </row>
    <row r="667" spans="1:10" s="361" customFormat="1" ht="15.75" customHeight="1">
      <c r="A667" s="774"/>
      <c r="B667" s="828"/>
      <c r="C667" s="358" t="s">
        <v>391</v>
      </c>
      <c r="D667" s="1789" t="str">
        <f>'Rekap Panjang Per Prog Per Prov'!Y8</f>
        <v>Kegiatan Fasilitasi Pemberdayaan Adat dan Sosial Budaya Masyarakat</v>
      </c>
      <c r="E667" s="1789"/>
      <c r="F667" s="794"/>
      <c r="G667" s="774"/>
      <c r="H667" s="758"/>
      <c r="I667" s="753"/>
      <c r="J667" s="758"/>
    </row>
    <row r="668" spans="1:10" s="361" customFormat="1" ht="31.5" customHeight="1">
      <c r="A668" s="1425"/>
      <c r="B668" s="1469"/>
      <c r="C668" s="875"/>
      <c r="D668" s="875" t="s">
        <v>382</v>
      </c>
      <c r="E668" s="1467" t="str">
        <f>'Rekap Panjang Per Prog Per Prov'!Y10</f>
        <v>Fasilitasi Penguatan Kelembagaan Komisi Penanggulangan HIV/AIDS di daerah</v>
      </c>
      <c r="F668" s="888">
        <f>'Rekap Panjang Per Prog Per Prov'!Y59</f>
        <v>87250000</v>
      </c>
      <c r="G668" s="1425"/>
      <c r="H668" s="781"/>
      <c r="I668" s="753"/>
      <c r="J668" s="781"/>
    </row>
    <row r="669" spans="1:10" s="361" customFormat="1" ht="31.5" customHeight="1">
      <c r="A669" s="774"/>
      <c r="B669" s="1423"/>
      <c r="C669" s="1424"/>
      <c r="D669" s="1424" t="s">
        <v>386</v>
      </c>
      <c r="E669" s="1448" t="str">
        <f>'Rekap Panjang Per Prog Per Prov'!AA10</f>
        <v xml:space="preserve">Fasilitasi Penguatan Sistem Informasi Posyandu di Daerah melalui Koordinasi dan Pelatihan Ulang </v>
      </c>
      <c r="F669" s="797">
        <f>'Rekap Panjang Per Prog Per Prov'!AA59</f>
        <v>119700000</v>
      </c>
      <c r="G669" s="774"/>
      <c r="H669" s="781"/>
      <c r="I669" s="753"/>
      <c r="J669" s="781"/>
    </row>
    <row r="670" spans="1:10" s="361" customFormat="1" ht="20.25" customHeight="1">
      <c r="A670" s="774"/>
      <c r="B670" s="828"/>
      <c r="C670" s="358" t="s">
        <v>392</v>
      </c>
      <c r="D670" s="1789" t="str">
        <f>'Rekap Panjang Per Prog Per Prov'!AB8</f>
        <v>Kegiatan Pengembangan Usaha Ekonomi Masyarakat</v>
      </c>
      <c r="E670" s="1789"/>
      <c r="F670" s="794"/>
      <c r="G670" s="774"/>
      <c r="H670" s="758"/>
      <c r="I670" s="753"/>
      <c r="J670" s="758"/>
    </row>
    <row r="671" spans="1:10" s="361" customFormat="1" ht="32.25" customHeight="1">
      <c r="A671" s="774"/>
      <c r="B671" s="1423"/>
      <c r="C671" s="1424"/>
      <c r="D671" s="1424" t="s">
        <v>382</v>
      </c>
      <c r="E671" s="840" t="str">
        <f>'Rekap Panjang Per Prog Per Prov'!AC10</f>
        <v xml:space="preserve">Penguatan Kelembagaan Tim Koordinasi Penanggulangan Kemiskinan Daerah (TKPKD) </v>
      </c>
      <c r="F671" s="797">
        <f>'Rekap Panjang Per Prog Per Prov'!AC59</f>
        <v>92810000</v>
      </c>
      <c r="G671" s="774"/>
      <c r="H671" s="781"/>
      <c r="I671" s="753"/>
      <c r="J671" s="781"/>
    </row>
    <row r="672" spans="1:10" s="361" customFormat="1" ht="15.75" customHeight="1">
      <c r="A672" s="774"/>
      <c r="B672" s="1423"/>
      <c r="C672" s="1424"/>
      <c r="D672" s="1424" t="s">
        <v>386</v>
      </c>
      <c r="E672" s="840" t="str">
        <f>'Rekap Panjang Per Prog Per Prov'!AD10</f>
        <v>Fasilitasi Penguatan Kelembagaan Pasar Desa</v>
      </c>
      <c r="F672" s="797">
        <f>'Rekap Panjang Per Prog Per Prov'!AD59</f>
        <v>150000000</v>
      </c>
      <c r="G672" s="780"/>
      <c r="H672" s="781"/>
      <c r="I672" s="753"/>
      <c r="J672" s="781"/>
    </row>
    <row r="673" spans="1:11" s="360" customFormat="1" ht="21" customHeight="1">
      <c r="A673" s="774"/>
      <c r="B673" s="827" t="s">
        <v>519</v>
      </c>
      <c r="C673" s="1795" t="str">
        <f>'Rekap Panjang Per Prog Per Prov'!AH7</f>
        <v xml:space="preserve">PROGRAM PENGUATAN PENYELENGGARAAN PEMERINTAHAN UMUM </v>
      </c>
      <c r="D673" s="1795"/>
      <c r="E673" s="1795"/>
      <c r="F673" s="793"/>
      <c r="G673" s="757" t="str">
        <f>'Rekap Panjang Per Prog Per Prov'!AH11</f>
        <v>DITJEN PUM</v>
      </c>
      <c r="H673" s="1251"/>
      <c r="I673" s="753"/>
      <c r="J673" s="758"/>
    </row>
    <row r="674" spans="1:11" s="361" customFormat="1" ht="32.25" customHeight="1">
      <c r="A674" s="774"/>
      <c r="B674" s="828"/>
      <c r="C674" s="358" t="s">
        <v>381</v>
      </c>
      <c r="D674" s="1789" t="str">
        <f>'Rekap Panjang Per Prog Per Prov'!AH8</f>
        <v>Kegiatan Penyelenggaraan Hubungan Pusat dan Daerah Serta Kerjasama Daerah</v>
      </c>
      <c r="E674" s="1789"/>
      <c r="F674" s="794"/>
      <c r="G674" s="774"/>
      <c r="H674" s="759"/>
      <c r="I674" s="753"/>
      <c r="J674" s="758"/>
    </row>
    <row r="675" spans="1:11" s="361" customFormat="1" ht="35.25" customHeight="1">
      <c r="A675" s="774"/>
      <c r="B675" s="828"/>
      <c r="C675" s="358"/>
      <c r="D675" s="358" t="s">
        <v>382</v>
      </c>
      <c r="E675" s="840" t="str">
        <f>'Rekap Panjang Per Prog Per Prov'!AI10</f>
        <v>Peningkatan Peran Gubernur sebagai Wakil Pemerintah Pusat di Wilayah Provinsi</v>
      </c>
      <c r="F675" s="794">
        <f>'Rekap Panjang Per Prog Per Prov'!AI59</f>
        <v>3620290000</v>
      </c>
      <c r="G675" s="774"/>
      <c r="H675" s="759"/>
      <c r="I675" s="753" t="s">
        <v>701</v>
      </c>
      <c r="J675" s="761" t="s">
        <v>595</v>
      </c>
    </row>
    <row r="676" spans="1:11" s="361" customFormat="1" ht="30" customHeight="1">
      <c r="A676" s="774"/>
      <c r="B676" s="1423"/>
      <c r="C676" s="1424" t="s">
        <v>387</v>
      </c>
      <c r="D676" s="1796" t="str">
        <f>'Rekap Panjang Per Prog Per Prov'!AJ8</f>
        <v>Kegiatan Pengembangan dan Penataan Wilayah Administrasi dan Perbatasan</v>
      </c>
      <c r="E676" s="1796"/>
      <c r="F676" s="797"/>
      <c r="G676" s="774"/>
      <c r="H676" s="759"/>
      <c r="I676" s="753"/>
      <c r="J676" s="781"/>
    </row>
    <row r="677" spans="1:11" s="361" customFormat="1" ht="35.25" customHeight="1">
      <c r="A677" s="774"/>
      <c r="B677" s="1423"/>
      <c r="C677" s="1424"/>
      <c r="D677" s="1424" t="s">
        <v>382</v>
      </c>
      <c r="E677" s="840" t="str">
        <f>'Rekap Panjang Per Prog Per Prov'!AK10</f>
        <v>Koordinasi dan Fasilitasi Penegasan Batas Daerah Secara Pasti di Lapangan antar Daerah Provinsi, Kab/Kota</v>
      </c>
      <c r="F677" s="797">
        <f>'Rekap Panjang Per Prog Per Prov'!AK59</f>
        <v>350000000</v>
      </c>
      <c r="G677" s="774"/>
      <c r="H677" s="759"/>
      <c r="I677" s="753" t="s">
        <v>701</v>
      </c>
      <c r="J677" s="1397" t="s">
        <v>605</v>
      </c>
    </row>
    <row r="678" spans="1:11" s="361" customFormat="1" ht="20.25" customHeight="1">
      <c r="A678" s="774"/>
      <c r="B678" s="1423"/>
      <c r="C678" s="1424"/>
      <c r="D678" s="1424" t="s">
        <v>386</v>
      </c>
      <c r="E678" s="840" t="str">
        <f>'Rekap Panjang Per Prog Per Prov'!AL10</f>
        <v>Pembakuan dan Pembinaan Nama Rupabumi Unsur Alami</v>
      </c>
      <c r="F678" s="797">
        <f>'Rekap Panjang Per Prog Per Prov'!AL59</f>
        <v>862818000</v>
      </c>
      <c r="G678" s="774"/>
      <c r="H678" s="759"/>
      <c r="I678" s="753" t="s">
        <v>701</v>
      </c>
      <c r="J678" s="753" t="s">
        <v>612</v>
      </c>
    </row>
    <row r="679" spans="1:11" s="361" customFormat="1" ht="33" customHeight="1">
      <c r="A679" s="774"/>
      <c r="B679" s="828"/>
      <c r="C679" s="358" t="s">
        <v>388</v>
      </c>
      <c r="D679" s="1789" t="str">
        <f>'Rekap Panjang Per Prog Per Prov'!AN8</f>
        <v>Kegiatan Pembinaan Ketenteraman, Ketertiban dan Perlindungan Masyarakat</v>
      </c>
      <c r="E679" s="1789"/>
      <c r="F679" s="794"/>
      <c r="G679" s="774"/>
      <c r="H679" s="759"/>
      <c r="I679" s="753"/>
      <c r="J679" s="758"/>
    </row>
    <row r="680" spans="1:11" s="361" customFormat="1" ht="37.5" customHeight="1">
      <c r="A680" s="774"/>
      <c r="B680" s="1423"/>
      <c r="C680" s="1424"/>
      <c r="D680" s="1424" t="s">
        <v>382</v>
      </c>
      <c r="E680" s="840" t="str">
        <f>'Rekap Panjang Per Prog Per Prov'!AO10</f>
        <v xml:space="preserve">Peningkatan Kapasitas SDM Polisi Pamong Praja  dalam Penyelenggaraan Ketertiban Umum dan Ketenteraman Masyarakat </v>
      </c>
      <c r="F680" s="797">
        <f>'Rekap Panjang Per Prog Per Prov'!AO59</f>
        <v>893744000</v>
      </c>
      <c r="G680" s="774"/>
      <c r="H680" s="781"/>
      <c r="I680" s="753" t="s">
        <v>702</v>
      </c>
      <c r="J680" s="761" t="s">
        <v>597</v>
      </c>
    </row>
    <row r="681" spans="1:11" s="361" customFormat="1" ht="18.75" customHeight="1">
      <c r="A681" s="774"/>
      <c r="B681" s="1423"/>
      <c r="C681" s="1424" t="s">
        <v>389</v>
      </c>
      <c r="D681" s="1796" t="str">
        <f>'Rekap Panjang Per Prog Per Prov'!AP8</f>
        <v>Kegiatan Pembinaan dan Pengembangan Kawasan dan Pertanahan</v>
      </c>
      <c r="E681" s="1796"/>
      <c r="F681" s="797"/>
      <c r="G681" s="774"/>
      <c r="H681" s="759"/>
      <c r="I681" s="753"/>
      <c r="J681" s="781"/>
    </row>
    <row r="682" spans="1:11" s="361" customFormat="1" ht="35.25" customHeight="1">
      <c r="A682" s="774"/>
      <c r="B682" s="1423"/>
      <c r="C682" s="1424"/>
      <c r="D682" s="1424" t="s">
        <v>382</v>
      </c>
      <c r="E682" s="840" t="str">
        <f>'Rekap Panjang Per Prog Per Prov'!AP10</f>
        <v xml:space="preserve">Peningkatan Kapasitas Aparat Pemerintah Daerah dalam Pengelolaan Kawasan Sumber Daya Alam </v>
      </c>
      <c r="F682" s="797">
        <f>'Rekap Panjang Per Prog Per Prov'!AP59</f>
        <v>400000000</v>
      </c>
      <c r="G682" s="774"/>
      <c r="H682" s="759"/>
      <c r="I682" s="753" t="s">
        <v>703</v>
      </c>
      <c r="J682" s="1397" t="s">
        <v>608</v>
      </c>
    </row>
    <row r="683" spans="1:11" s="361" customFormat="1">
      <c r="A683" s="774"/>
      <c r="B683" s="828"/>
      <c r="C683" s="358" t="s">
        <v>391</v>
      </c>
      <c r="D683" s="1789" t="str">
        <f>'Rekap Panjang Per Prog Per Prov'!AR8</f>
        <v>Kegiatan Fasilitasi Pencegahan dan Penanggulangan Bencana</v>
      </c>
      <c r="E683" s="1789"/>
      <c r="F683" s="794"/>
      <c r="G683" s="774"/>
      <c r="H683" s="759"/>
      <c r="I683" s="753"/>
      <c r="J683" s="758"/>
    </row>
    <row r="684" spans="1:11" s="361" customFormat="1" ht="66" customHeight="1">
      <c r="A684" s="774"/>
      <c r="B684" s="1423"/>
      <c r="C684" s="1424"/>
      <c r="D684" s="1424" t="s">
        <v>382</v>
      </c>
      <c r="E684" s="840" t="str">
        <f>'Rekap Panjang Per Prog Per Prov'!AR10</f>
        <v>Fasilitasi Peningkatan Kapasitas Pemerintahan Kabupaten/Kota dalam Penyelenggaraan Pencegahan dan Penanggulangan Kebakaran untuk Mendukung Pengurangan Resiko Kebakaran</v>
      </c>
      <c r="F684" s="797">
        <f>'Rekap Panjang Per Prog Per Prov'!AR59</f>
        <v>300000000</v>
      </c>
      <c r="G684" s="774"/>
      <c r="H684" s="759"/>
      <c r="I684" s="753" t="s">
        <v>704</v>
      </c>
      <c r="J684" s="761" t="s">
        <v>607</v>
      </c>
    </row>
    <row r="685" spans="1:11" s="361" customFormat="1" ht="69" customHeight="1">
      <c r="A685" s="774"/>
      <c r="B685" s="1423"/>
      <c r="C685" s="1424"/>
      <c r="D685" s="1424" t="s">
        <v>386</v>
      </c>
      <c r="E685" s="840" t="str">
        <f>'Rekap Panjang Per Prog Per Prov'!AS10</f>
        <v>Fasilitasi dan Sosialisasi Pelaksanaan Perpres Nomor 30 Tahun 2011, Pembentukan Kelembagaan Komisi Provinsi Pengendalian Zoonosis dan Komisi Kabupaten/Kota Pengendalian Zoonosis, dan Percepatan Pengendalian Zoonosis</v>
      </c>
      <c r="F685" s="797">
        <f>'Rekap Panjang Per Prog Per Prov'!AS59</f>
        <v>300000000</v>
      </c>
      <c r="G685" s="774"/>
      <c r="H685" s="759"/>
      <c r="I685" s="753" t="s">
        <v>704</v>
      </c>
      <c r="J685" s="761" t="s">
        <v>611</v>
      </c>
    </row>
    <row r="686" spans="1:11" s="361" customFormat="1" ht="39.75" customHeight="1">
      <c r="A686" s="774"/>
      <c r="B686" s="1423"/>
      <c r="C686" s="1424"/>
      <c r="D686" s="1424" t="s">
        <v>390</v>
      </c>
      <c r="E686" s="840" t="str">
        <f>'Rekap Panjang Per Prog Per Prov'!AT10</f>
        <v>Peningkatan Kapasitas Aparat dalam Pengurangan Resiko Bencana di Daerah</v>
      </c>
      <c r="F686" s="797">
        <f>'Rekap Panjang Per Prog Per Prov'!AT59</f>
        <v>350000000</v>
      </c>
      <c r="G686" s="780"/>
      <c r="H686" s="781"/>
      <c r="I686" s="753" t="s">
        <v>704</v>
      </c>
      <c r="J686" s="761" t="s">
        <v>607</v>
      </c>
    </row>
    <row r="687" spans="1:11" s="361" customFormat="1" ht="9.75" customHeight="1" thickBot="1">
      <c r="A687" s="774"/>
      <c r="B687" s="1430"/>
      <c r="C687" s="1431"/>
      <c r="D687" s="1431"/>
      <c r="E687" s="1449"/>
      <c r="F687" s="796"/>
      <c r="G687" s="774"/>
      <c r="H687" s="759"/>
      <c r="I687" s="1396"/>
      <c r="J687" s="811"/>
    </row>
    <row r="688" spans="1:11" s="356" customFormat="1" ht="20.100000000000001" customHeight="1">
      <c r="A688" s="1307">
        <v>15</v>
      </c>
      <c r="B688" s="1797" t="s">
        <v>421</v>
      </c>
      <c r="C688" s="1797"/>
      <c r="D688" s="1797"/>
      <c r="E688" s="1797"/>
      <c r="F688" s="1283">
        <f>SUM(F689:F741)</f>
        <v>18217338000</v>
      </c>
      <c r="G688" s="1316"/>
      <c r="H688" s="1826" t="s">
        <v>851</v>
      </c>
      <c r="I688" s="1100" t="s">
        <v>868</v>
      </c>
      <c r="J688" s="1312"/>
      <c r="K688" s="1175">
        <f>'Rekap Panjang Per Prog Per Prov'!AV71</f>
        <v>18217338000</v>
      </c>
    </row>
    <row r="689" spans="1:10" s="361" customFormat="1" ht="18" customHeight="1">
      <c r="A689" s="774"/>
      <c r="B689" s="827" t="s">
        <v>380</v>
      </c>
      <c r="C689" s="1795" t="str">
        <f>'Rekap Panjang Per Prog Per Prov'!C7</f>
        <v xml:space="preserve">PROGRAM PENATAAN ADMINISTRASI KEPENDUDUKAN </v>
      </c>
      <c r="D689" s="1795"/>
      <c r="E689" s="1795"/>
      <c r="F689" s="776"/>
      <c r="G689" s="757" t="str">
        <f>'Rekap Panjang Per Prog Per Prov'!C11</f>
        <v>DITJEN DUKCAPIL</v>
      </c>
      <c r="H689" s="1803"/>
      <c r="I689" s="753"/>
      <c r="J689" s="758"/>
    </row>
    <row r="690" spans="1:10" s="361" customFormat="1" ht="33.75" customHeight="1">
      <c r="A690" s="774"/>
      <c r="B690" s="827"/>
      <c r="C690" s="358" t="s">
        <v>381</v>
      </c>
      <c r="D690" s="1789" t="str">
        <f>'Rekap Panjang Per Prog Per Prov'!C8</f>
        <v>Kegiatan Dukungan Manajemen dan Dukungan Teknis Lainnya Ditjen Kependudukan dan Pencatatan Sipil</v>
      </c>
      <c r="E690" s="1789"/>
      <c r="F690" s="776"/>
      <c r="G690" s="774"/>
      <c r="H690" s="1803"/>
      <c r="I690" s="753"/>
      <c r="J690" s="758"/>
    </row>
    <row r="691" spans="1:10" s="361" customFormat="1" ht="38.25" customHeight="1">
      <c r="A691" s="774"/>
      <c r="B691" s="827"/>
      <c r="C691" s="1435"/>
      <c r="D691" s="358" t="s">
        <v>382</v>
      </c>
      <c r="E691" s="840" t="str">
        <f>'Rekap Panjang Per Prog Per Prov'!C10</f>
        <v xml:space="preserve">Fasilitasi Koordinasi Penyelenggaraan Kependudukan dan Pencatatan Sipil </v>
      </c>
      <c r="F691" s="776">
        <f>'Rekap Panjang Per Prog Per Prov'!C71</f>
        <v>200650000</v>
      </c>
      <c r="G691" s="780"/>
      <c r="H691" s="1794"/>
      <c r="I691" s="753" t="s">
        <v>701</v>
      </c>
      <c r="J691" s="753" t="s">
        <v>600</v>
      </c>
    </row>
    <row r="692" spans="1:10" s="361" customFormat="1" ht="32.25" customHeight="1">
      <c r="A692" s="1436"/>
      <c r="B692" s="827" t="s">
        <v>383</v>
      </c>
      <c r="C692" s="1795" t="str">
        <f>'Rekap Panjang Per Prog Per Prov'!D7</f>
        <v xml:space="preserve">PROGRAM PENGAWASAN DAN PENINGKATAN AKUNTABILITAS APARATUR KEMENTERIAN DALAM NEGERI </v>
      </c>
      <c r="D692" s="1795"/>
      <c r="E692" s="1795"/>
      <c r="F692" s="776"/>
      <c r="G692" s="757" t="str">
        <f>'Rekap Panjang Per Prog Per Prov'!D11</f>
        <v>ITJEN</v>
      </c>
      <c r="H692" s="1251"/>
      <c r="I692" s="753"/>
      <c r="J692" s="758"/>
    </row>
    <row r="693" spans="1:10" s="361" customFormat="1" ht="33.75" customHeight="1">
      <c r="A693" s="1436"/>
      <c r="B693" s="827"/>
      <c r="C693" s="358" t="s">
        <v>381</v>
      </c>
      <c r="D693" s="1789" t="str">
        <f>'Rekap Panjang Per Prog Per Prov'!D8</f>
        <v xml:space="preserve">Kegiatan Dukungan Manajemen dan Dukungan Teknis Lainnya  Inspektorat Jenderal </v>
      </c>
      <c r="E693" s="1789"/>
      <c r="F693" s="776"/>
      <c r="G693" s="774"/>
      <c r="H693" s="759"/>
      <c r="I693" s="753"/>
      <c r="J693" s="758"/>
    </row>
    <row r="694" spans="1:10" s="361" customFormat="1" ht="33.75" customHeight="1">
      <c r="A694" s="1436"/>
      <c r="B694" s="827"/>
      <c r="C694" s="1435"/>
      <c r="D694" s="358" t="s">
        <v>382</v>
      </c>
      <c r="E694" s="840" t="str">
        <f>'Rekap Panjang Per Prog Per Prov'!D10</f>
        <v xml:space="preserve">Koordinasi Pembinaan dan Pengawasan Penyelenggaraan Pemerintahan Daerah </v>
      </c>
      <c r="F694" s="776">
        <f>'Rekap Panjang Per Prog Per Prov'!D71</f>
        <v>270000000</v>
      </c>
      <c r="G694" s="780"/>
      <c r="H694" s="781"/>
      <c r="I694" s="753" t="s">
        <v>755</v>
      </c>
      <c r="J694" s="753" t="s">
        <v>603</v>
      </c>
    </row>
    <row r="695" spans="1:10" s="361" customFormat="1" ht="16.5">
      <c r="A695" s="1436"/>
      <c r="B695" s="827" t="s">
        <v>384</v>
      </c>
      <c r="C695" s="1802" t="str">
        <f>'Rekap Panjang Per Prog Per Prov'!E7</f>
        <v xml:space="preserve">PROGRAM PEMBINAAN KESATUAN BANGSA DAN POLITIK </v>
      </c>
      <c r="D695" s="1802"/>
      <c r="E695" s="1802"/>
      <c r="F695" s="776"/>
      <c r="G695" s="1822" t="str">
        <f>'Rekap Panjang Per Prog Per Prov'!E11</f>
        <v>DITJEN KESBANGPOL</v>
      </c>
      <c r="H695" s="1396"/>
      <c r="I695" s="753"/>
      <c r="J695" s="758"/>
    </row>
    <row r="696" spans="1:10" s="356" customFormat="1">
      <c r="A696" s="759"/>
      <c r="B696" s="827"/>
      <c r="C696" s="358" t="s">
        <v>381</v>
      </c>
      <c r="D696" s="1789" t="str">
        <f>'Rekap Panjang Per Prog Per Prov'!E8</f>
        <v>Kegiatan Fasilitasi Kewaspadaan Nasional</v>
      </c>
      <c r="E696" s="1789"/>
      <c r="F696" s="776"/>
      <c r="G696" s="1823"/>
      <c r="H696" s="1399"/>
      <c r="I696" s="753"/>
      <c r="J696" s="758"/>
    </row>
    <row r="697" spans="1:10" s="1420" customFormat="1" ht="35.25" customHeight="1">
      <c r="A697" s="1436"/>
      <c r="B697" s="827"/>
      <c r="C697" s="358"/>
      <c r="D697" s="358" t="s">
        <v>382</v>
      </c>
      <c r="E697" s="840" t="str">
        <f>'Rekap Panjang Per Prog Per Prov'!E10</f>
        <v xml:space="preserve">Penguatan dan Pemberdayaan Forum Kewaspadaan Dini Masyarakat (FKDM) </v>
      </c>
      <c r="F697" s="776">
        <f>'Rekap Panjang Per Prog Per Prov'!E71</f>
        <v>527544000</v>
      </c>
      <c r="G697" s="780"/>
      <c r="H697" s="759"/>
      <c r="I697" s="753" t="s">
        <v>736</v>
      </c>
      <c r="J697" s="884" t="s">
        <v>601</v>
      </c>
    </row>
    <row r="698" spans="1:10" s="361" customFormat="1" ht="33.75" customHeight="1">
      <c r="A698" s="1436"/>
      <c r="B698" s="1419" t="s">
        <v>385</v>
      </c>
      <c r="C698" s="1798" t="str">
        <f>'Rekap Panjang Per Prog Per Prov'!F7</f>
        <v xml:space="preserve">PROGRAM PENDIDIKAN DAN PELATIHAN APARATUR KEMENTERIAN DALAM NEGERI </v>
      </c>
      <c r="D698" s="1798"/>
      <c r="E698" s="1798"/>
      <c r="F698" s="779"/>
      <c r="G698" s="774" t="str">
        <f>'Rekap Panjang Per Prog Per Prov'!F11</f>
        <v>BADAN DIKLAT</v>
      </c>
      <c r="H698" s="759"/>
      <c r="I698" s="753"/>
      <c r="J698" s="781"/>
    </row>
    <row r="699" spans="1:10" s="356" customFormat="1" ht="31.5" customHeight="1">
      <c r="A699" s="759"/>
      <c r="B699" s="827"/>
      <c r="C699" s="358" t="s">
        <v>381</v>
      </c>
      <c r="D699" s="1789" t="str">
        <f>'Rekap Panjang Per Prog Per Prov'!F8</f>
        <v xml:space="preserve">Kegiatan Dukungan Manajemen Dan Pelayanan Teknis Lainnya Badan Pendidikan Dan Pelatihan </v>
      </c>
      <c r="E699" s="1789"/>
      <c r="F699" s="776"/>
      <c r="G699" s="774"/>
      <c r="H699" s="759"/>
      <c r="I699" s="753"/>
      <c r="J699" s="758"/>
    </row>
    <row r="700" spans="1:10" s="1420" customFormat="1" ht="21" customHeight="1">
      <c r="A700" s="1436"/>
      <c r="B700" s="827"/>
      <c r="C700" s="358"/>
      <c r="D700" s="358" t="s">
        <v>382</v>
      </c>
      <c r="E700" s="840" t="str">
        <f>'Rekap Panjang Per Prog Per Prov'!F10</f>
        <v>Koordinasi Pembinaan Program Kediklatan</v>
      </c>
      <c r="F700" s="776">
        <f>'Rekap Panjang Per Prog Per Prov'!F71</f>
        <v>200000000</v>
      </c>
      <c r="G700" s="780"/>
      <c r="H700" s="781"/>
      <c r="I700" s="753" t="s">
        <v>743</v>
      </c>
      <c r="J700" s="753" t="s">
        <v>604</v>
      </c>
    </row>
    <row r="701" spans="1:10" s="1420" customFormat="1" ht="16.5" customHeight="1">
      <c r="A701" s="1436"/>
      <c r="B701" s="827" t="s">
        <v>393</v>
      </c>
      <c r="C701" s="1795" t="str">
        <f>'Rekap Panjang Per Prog Per Prov'!G7</f>
        <v xml:space="preserve">PROGRAM PENGELOLAAN DESENTRALISASI DAN OTONOMI DAERAH </v>
      </c>
      <c r="D701" s="1795"/>
      <c r="E701" s="1795"/>
      <c r="F701" s="776"/>
      <c r="G701" s="1444" t="str">
        <f>'Rekap Panjang Per Prog Per Prov'!G11</f>
        <v>DITJEN OTDA</v>
      </c>
      <c r="H701" s="1445"/>
      <c r="I701" s="753"/>
      <c r="J701" s="784"/>
    </row>
    <row r="702" spans="1:10" s="1420" customFormat="1" ht="16.5">
      <c r="A702" s="1436"/>
      <c r="B702" s="827"/>
      <c r="C702" s="358" t="s">
        <v>381</v>
      </c>
      <c r="D702" s="1789" t="str">
        <f>'Rekap Panjang Per Prog Per Prov'!G8</f>
        <v>Kegiatan Penataan Urusan Pemerintahan Daerah Lingkup I</v>
      </c>
      <c r="E702" s="1789"/>
      <c r="F702" s="776"/>
      <c r="G702" s="774"/>
      <c r="H702" s="759"/>
      <c r="I702" s="753"/>
      <c r="J702" s="758"/>
    </row>
    <row r="703" spans="1:10" s="1420" customFormat="1" ht="32.25" customHeight="1">
      <c r="A703" s="1436"/>
      <c r="B703" s="827"/>
      <c r="C703" s="358"/>
      <c r="D703" s="358" t="s">
        <v>382</v>
      </c>
      <c r="E703" s="840" t="str">
        <f>'Rekap Panjang Per Prog Per Prov'!G10</f>
        <v xml:space="preserve">Fasilitasi Percepatan Penerapan Standar Pelayanan Minimal (SPM) di Daerah </v>
      </c>
      <c r="F703" s="776">
        <f>'Rekap Panjang Per Prog Per Prov'!G71</f>
        <v>448185000</v>
      </c>
      <c r="G703" s="780"/>
      <c r="H703" s="781"/>
      <c r="I703" s="753" t="s">
        <v>716</v>
      </c>
      <c r="J703" s="761" t="s">
        <v>662</v>
      </c>
    </row>
    <row r="704" spans="1:10" s="1420" customFormat="1" ht="16.5" customHeight="1">
      <c r="A704" s="1436"/>
      <c r="B704" s="827" t="s">
        <v>396</v>
      </c>
      <c r="C704" s="1795" t="str">
        <f>'Rekap Panjang Per Prog Per Prov'!J7</f>
        <v xml:space="preserve">PROGRAM BINA PEMBANGUNAN DAERAH </v>
      </c>
      <c r="D704" s="1795"/>
      <c r="E704" s="1795"/>
      <c r="F704" s="776"/>
      <c r="G704" s="1824" t="str">
        <f>'Rekap Panjang Per Prog Per Prov'!J11</f>
        <v>DITJEN BINA BANGDA</v>
      </c>
      <c r="H704" s="1250"/>
      <c r="I704" s="753"/>
      <c r="J704" s="784"/>
    </row>
    <row r="705" spans="1:10" s="1420" customFormat="1" ht="34.5" customHeight="1">
      <c r="A705" s="1436"/>
      <c r="B705" s="827"/>
      <c r="C705" s="358" t="s">
        <v>381</v>
      </c>
      <c r="D705" s="1789" t="str">
        <f>'Rekap Panjang Per Prog Per Prov'!J8</f>
        <v>Kegiatan Dukungan Manajemen dan Pelaksanaan Tugas Teknis Lainnya Ditjen Bina Bangda</v>
      </c>
      <c r="E705" s="1789"/>
      <c r="F705" s="776"/>
      <c r="G705" s="1825"/>
      <c r="H705" s="1421"/>
      <c r="I705" s="753"/>
      <c r="J705" s="758"/>
    </row>
    <row r="706" spans="1:10" s="1420" customFormat="1" ht="39" customHeight="1">
      <c r="A706" s="1436"/>
      <c r="B706" s="827"/>
      <c r="C706" s="358"/>
      <c r="D706" s="358" t="s">
        <v>382</v>
      </c>
      <c r="E706" s="840" t="str">
        <f>'Rekap Panjang Per Prog Per Prov'!J10</f>
        <v>Penyusunan, Pengkajian dan Pengembangan Data dan Informasi SIPD di Daerah</v>
      </c>
      <c r="F706" s="776">
        <f>'Rekap Panjang Per Prog Per Prov'!J71</f>
        <v>475000000</v>
      </c>
      <c r="G706" s="774"/>
      <c r="H706" s="759"/>
      <c r="I706" s="753" t="s">
        <v>698</v>
      </c>
      <c r="J706" s="1793" t="s">
        <v>594</v>
      </c>
    </row>
    <row r="707" spans="1:10" s="1420" customFormat="1" ht="38.25" customHeight="1">
      <c r="A707" s="1436"/>
      <c r="B707" s="827"/>
      <c r="C707" s="1437"/>
      <c r="D707" s="358" t="s">
        <v>386</v>
      </c>
      <c r="E707" s="840" t="str">
        <f>'Rekap Panjang Per Prog Per Prov'!K10</f>
        <v xml:space="preserve">Penguatan Peran Provinsi dalam Pengendalian, Pelaporan dan Evaluasi Pemanfaatan Program Dana Alokasi Khusus (DAK) </v>
      </c>
      <c r="F707" s="776">
        <f>'Rekap Panjang Per Prog Per Prov'!K71</f>
        <v>600000000</v>
      </c>
      <c r="G707" s="774"/>
      <c r="H707" s="759"/>
      <c r="I707" s="753" t="s">
        <v>699</v>
      </c>
      <c r="J707" s="1794"/>
    </row>
    <row r="708" spans="1:10" s="1420" customFormat="1" ht="33.75" customHeight="1">
      <c r="A708" s="1436"/>
      <c r="B708" s="827"/>
      <c r="C708" s="358" t="s">
        <v>387</v>
      </c>
      <c r="D708" s="1792" t="str">
        <f>'Rekap Panjang Per Prog Per Prov'!L8</f>
        <v>Kegiatan Fasilitasi Penataan Ruang Daerah dan Lingkungan Hidup di Daerah</v>
      </c>
      <c r="E708" s="1812"/>
      <c r="F708" s="776"/>
      <c r="G708" s="774"/>
      <c r="H708" s="759"/>
      <c r="I708" s="753"/>
      <c r="J708" s="758"/>
    </row>
    <row r="709" spans="1:10" s="1420" customFormat="1" ht="51.75" customHeight="1">
      <c r="A709" s="1468"/>
      <c r="B709" s="1426"/>
      <c r="C709" s="1646"/>
      <c r="D709" s="1466" t="s">
        <v>382</v>
      </c>
      <c r="E709" s="1647" t="str">
        <f>'Rekap Panjang Per Prog Per Prov'!L10</f>
        <v xml:space="preserve">Koordinasi , Fasilitasi dan Evaluasi terhadap Implementasi Kegiatan Penanganan Lahan Kritis dan Sumber Daya Air Berbasis Masyarakat (PLKSDA-BM) </v>
      </c>
      <c r="F709" s="880">
        <f>'Rekap Panjang Per Prog Per Prov'!L71</f>
        <v>600000000</v>
      </c>
      <c r="G709" s="1425"/>
      <c r="H709" s="759"/>
      <c r="I709" s="753" t="s">
        <v>698</v>
      </c>
      <c r="J709" s="753" t="s">
        <v>594</v>
      </c>
    </row>
    <row r="710" spans="1:10" s="1420" customFormat="1" ht="16.5" customHeight="1">
      <c r="A710" s="1436"/>
      <c r="B710" s="1419"/>
      <c r="C710" s="1424" t="s">
        <v>388</v>
      </c>
      <c r="D710" s="1809" t="str">
        <f>'Rekap Panjang Per Prog Per Prov'!O8</f>
        <v>Kegiatan Fasilitasi Peningkatan Pertumbuhan Ekonomi Daerah</v>
      </c>
      <c r="E710" s="1810"/>
      <c r="F710" s="779"/>
      <c r="G710" s="774"/>
      <c r="H710" s="759"/>
      <c r="I710" s="753"/>
      <c r="J710" s="758"/>
    </row>
    <row r="711" spans="1:10" s="1420" customFormat="1" ht="21" customHeight="1">
      <c r="A711" s="1436"/>
      <c r="B711" s="1446"/>
      <c r="C711" s="1437"/>
      <c r="D711" s="358" t="s">
        <v>382</v>
      </c>
      <c r="E711" s="840" t="str">
        <f>'Rekap Panjang Per Prog Per Prov'!O10</f>
        <v xml:space="preserve">Dukungan Operasional  Penyelenggaraan PTSP  </v>
      </c>
      <c r="F711" s="776">
        <f>'Rekap Panjang Per Prog Per Prov'!O71</f>
        <v>400000000</v>
      </c>
      <c r="G711" s="780"/>
      <c r="H711" s="781"/>
      <c r="I711" s="753" t="s">
        <v>785</v>
      </c>
      <c r="J711" s="753" t="s">
        <v>602</v>
      </c>
    </row>
    <row r="712" spans="1:10" s="360" customFormat="1" ht="15.75" customHeight="1">
      <c r="A712" s="774"/>
      <c r="B712" s="1419" t="s">
        <v>519</v>
      </c>
      <c r="C712" s="1795" t="str">
        <f>'Rekap Panjang Per Prog Per Prov'!U7</f>
        <v xml:space="preserve">PROGRAM PEMBERDAYAAN MASYARAKAT DAN PEMERINTAHAN DESA </v>
      </c>
      <c r="D712" s="1795"/>
      <c r="E712" s="1800"/>
      <c r="F712" s="795"/>
      <c r="G712" s="757" t="str">
        <f>'Rekap Panjang Per Prog Per Prov'!U11</f>
        <v>DITJEN PMD</v>
      </c>
      <c r="H712" s="781"/>
      <c r="I712" s="753"/>
      <c r="J712" s="781"/>
    </row>
    <row r="713" spans="1:10" s="361" customFormat="1" ht="22.5" customHeight="1">
      <c r="A713" s="774"/>
      <c r="B713" s="828"/>
      <c r="C713" s="358" t="s">
        <v>381</v>
      </c>
      <c r="D713" s="1789" t="str">
        <f>'Rekap Panjang Per Prog Per Prov'!U8</f>
        <v>Kegiatan Dukungan Manajemen dan Dukungan Teknis Lainnya Ditjen PMD</v>
      </c>
      <c r="E713" s="1799"/>
      <c r="F713" s="794"/>
      <c r="G713" s="774"/>
      <c r="H713" s="758"/>
      <c r="I713" s="753"/>
      <c r="J713" s="758"/>
    </row>
    <row r="714" spans="1:10" s="361" customFormat="1" ht="31.5" customHeight="1">
      <c r="A714" s="774"/>
      <c r="B714" s="1423"/>
      <c r="C714" s="1424"/>
      <c r="D714" s="1424" t="s">
        <v>382</v>
      </c>
      <c r="E714" s="840" t="str">
        <f>'Rekap Panjang Per Prog Per Prov'!U10</f>
        <v>Penguatan Program dan Kelembagaan Pemberdayaan Masyarakat dan Pemerintahan Desa</v>
      </c>
      <c r="F714" s="797">
        <f>'Rekap Panjang Per Prog Per Prov'!U71</f>
        <v>154910000</v>
      </c>
      <c r="G714" s="774"/>
      <c r="H714" s="781"/>
      <c r="I714" s="753"/>
      <c r="J714" s="781"/>
    </row>
    <row r="715" spans="1:10" s="361" customFormat="1" ht="30" customHeight="1">
      <c r="A715" s="774"/>
      <c r="B715" s="828"/>
      <c r="C715" s="358" t="s">
        <v>387</v>
      </c>
      <c r="D715" s="1789" t="str">
        <f>'Rekap Panjang Per Prog Per Prov'!V8</f>
        <v>Kegiatan Peningkatan Kapasitas Penyelenggaraan Pemerintahan Desa dan Kelurahan</v>
      </c>
      <c r="E715" s="1799"/>
      <c r="F715" s="794"/>
      <c r="G715" s="774"/>
      <c r="H715" s="758"/>
      <c r="I715" s="753"/>
      <c r="J715" s="758"/>
    </row>
    <row r="716" spans="1:10" s="361" customFormat="1" ht="15.75" customHeight="1">
      <c r="A716" s="774"/>
      <c r="B716" s="1423"/>
      <c r="C716" s="1424"/>
      <c r="D716" s="1424" t="s">
        <v>382</v>
      </c>
      <c r="E716" s="840" t="str">
        <f>'Rekap Panjang Per Prog Per Prov'!V10</f>
        <v>Pelatihan Manajemen Pemerintahan Desa bagi Kepala Desa</v>
      </c>
      <c r="F716" s="797">
        <f>'Rekap Panjang Per Prog Per Prov'!V71</f>
        <v>190843000</v>
      </c>
      <c r="G716" s="774"/>
      <c r="H716" s="781"/>
      <c r="I716" s="753"/>
      <c r="J716" s="781"/>
    </row>
    <row r="717" spans="1:10" s="361" customFormat="1" ht="15.75" customHeight="1">
      <c r="A717" s="774"/>
      <c r="B717" s="828"/>
      <c r="C717" s="358" t="s">
        <v>388</v>
      </c>
      <c r="D717" s="1789" t="str">
        <f>'Rekap Panjang Per Prog Per Prov'!W8</f>
        <v>Kegiatan Peningkatan Kapasitas Kelembagaan dan Pelatihan Masyarakat</v>
      </c>
      <c r="E717" s="1799"/>
      <c r="F717" s="794"/>
      <c r="G717" s="774"/>
      <c r="H717" s="758"/>
      <c r="I717" s="753"/>
      <c r="J717" s="758"/>
    </row>
    <row r="718" spans="1:10" s="361" customFormat="1" ht="15.75" customHeight="1">
      <c r="A718" s="774"/>
      <c r="B718" s="1423"/>
      <c r="C718" s="1424"/>
      <c r="D718" s="1424" t="s">
        <v>382</v>
      </c>
      <c r="E718" s="840" t="str">
        <f>'Rekap Panjang Per Prog Per Prov'!W10</f>
        <v>Fasilitasi Penyusunan Profil Desa dan Kelurahan</v>
      </c>
      <c r="F718" s="797">
        <f>'Rekap Panjang Per Prog Per Prov'!W71</f>
        <v>596675000</v>
      </c>
      <c r="G718" s="774"/>
      <c r="H718" s="781"/>
      <c r="I718" s="753"/>
      <c r="J718" s="781"/>
    </row>
    <row r="719" spans="1:10" s="361" customFormat="1" ht="15.75" customHeight="1">
      <c r="A719" s="774"/>
      <c r="B719" s="828"/>
      <c r="C719" s="358" t="s">
        <v>389</v>
      </c>
      <c r="D719" s="1789" t="str">
        <f>'Rekap Panjang Per Prog Per Prov'!X8</f>
        <v>Kegiatan Peningkatan Kemandirian Masyarakat Perdesaan</v>
      </c>
      <c r="E719" s="1799"/>
      <c r="F719" s="794"/>
      <c r="G719" s="774"/>
      <c r="H719" s="758"/>
      <c r="I719" s="753"/>
      <c r="J719" s="758"/>
    </row>
    <row r="720" spans="1:10" s="361" customFormat="1" ht="15.75" customHeight="1">
      <c r="A720" s="774"/>
      <c r="B720" s="1423"/>
      <c r="C720" s="1424"/>
      <c r="D720" s="1424" t="s">
        <v>382</v>
      </c>
      <c r="E720" s="840" t="str">
        <f>'Rekap Panjang Per Prog Per Prov'!X10</f>
        <v>PNPM-Mandiri Perdesaan</v>
      </c>
      <c r="F720" s="797">
        <f>'Rekap Panjang Per Prog Per Prov'!X71</f>
        <v>7169009000</v>
      </c>
      <c r="G720" s="774"/>
      <c r="H720" s="781"/>
      <c r="I720" s="753"/>
      <c r="J720" s="781"/>
    </row>
    <row r="721" spans="1:10" s="361" customFormat="1" ht="15.75" customHeight="1">
      <c r="A721" s="774"/>
      <c r="B721" s="828"/>
      <c r="C721" s="358" t="s">
        <v>391</v>
      </c>
      <c r="D721" s="1789" t="str">
        <f>'Rekap Panjang Per Prog Per Prov'!Y8</f>
        <v>Kegiatan Fasilitasi Pemberdayaan Adat dan Sosial Budaya Masyarakat</v>
      </c>
      <c r="E721" s="1799"/>
      <c r="F721" s="794"/>
      <c r="G721" s="774"/>
      <c r="H721" s="758"/>
      <c r="I721" s="753"/>
      <c r="J721" s="758"/>
    </row>
    <row r="722" spans="1:10" s="361" customFormat="1" ht="31.5" customHeight="1">
      <c r="A722" s="774"/>
      <c r="B722" s="1423"/>
      <c r="C722" s="1424"/>
      <c r="D722" s="1424" t="s">
        <v>382</v>
      </c>
      <c r="E722" s="840" t="str">
        <f>'Rekap Panjang Per Prog Per Prov'!Y10</f>
        <v>Fasilitasi Penguatan Kelembagaan Komisi Penanggulangan HIV/AIDS di daerah</v>
      </c>
      <c r="F722" s="797">
        <f>'Rekap Panjang Per Prog Per Prov'!Y71</f>
        <v>70010000</v>
      </c>
      <c r="G722" s="774"/>
      <c r="H722" s="781"/>
      <c r="I722" s="753"/>
      <c r="J722" s="781"/>
    </row>
    <row r="723" spans="1:10" s="361" customFormat="1" ht="31.5" customHeight="1">
      <c r="A723" s="774"/>
      <c r="B723" s="1423"/>
      <c r="C723" s="1424"/>
      <c r="D723" s="1424" t="s">
        <v>386</v>
      </c>
      <c r="E723" s="840" t="str">
        <f>'Rekap Panjang Per Prog Per Prov'!AA10</f>
        <v xml:space="preserve">Fasilitasi Penguatan Sistem Informasi Posyandu di Daerah melalui Koordinasi dan Pelatihan Ulang </v>
      </c>
      <c r="F723" s="797">
        <f>'Rekap Panjang Per Prog Per Prov'!AA71</f>
        <v>60000000</v>
      </c>
      <c r="G723" s="774"/>
      <c r="H723" s="781"/>
      <c r="I723" s="753"/>
      <c r="J723" s="781"/>
    </row>
    <row r="724" spans="1:10" s="361" customFormat="1" ht="15.75" customHeight="1">
      <c r="A724" s="774"/>
      <c r="B724" s="828"/>
      <c r="C724" s="358" t="s">
        <v>392</v>
      </c>
      <c r="D724" s="1789" t="str">
        <f>'Rekap Panjang Per Prog Per Prov'!AB8</f>
        <v>Kegiatan Pengembangan Usaha Ekonomi Masyarakat</v>
      </c>
      <c r="E724" s="1799"/>
      <c r="F724" s="794"/>
      <c r="G724" s="774"/>
      <c r="H724" s="758"/>
      <c r="I724" s="753"/>
      <c r="J724" s="758"/>
    </row>
    <row r="725" spans="1:10" s="361" customFormat="1" ht="19.5" customHeight="1">
      <c r="A725" s="774"/>
      <c r="B725" s="1423"/>
      <c r="C725" s="1424"/>
      <c r="D725" s="1424" t="s">
        <v>382</v>
      </c>
      <c r="E725" s="840" t="str">
        <f>'Rekap Panjang Per Prog Per Prov'!AB10</f>
        <v xml:space="preserve">Pelatihan Kapasitas Kelembagaan UED SP/BUMDesa </v>
      </c>
      <c r="F725" s="797">
        <f>'Rekap Panjang Per Prog Per Prov'!AB71</f>
        <v>384510000</v>
      </c>
      <c r="G725" s="774"/>
      <c r="H725" s="781"/>
      <c r="I725" s="753"/>
      <c r="J725" s="781"/>
    </row>
    <row r="726" spans="1:10" s="361" customFormat="1" ht="31.5" customHeight="1">
      <c r="A726" s="774"/>
      <c r="B726" s="1423"/>
      <c r="C726" s="1424"/>
      <c r="D726" s="1424" t="s">
        <v>386</v>
      </c>
      <c r="E726" s="840" t="str">
        <f>'Rekap Panjang Per Prog Per Prov'!AC10</f>
        <v xml:space="preserve">Penguatan Kelembagaan Tim Koordinasi Penanggulangan Kemiskinan Daerah (TKPKD) </v>
      </c>
      <c r="F726" s="797">
        <f>'Rekap Panjang Per Prog Per Prov'!AC71</f>
        <v>92645000</v>
      </c>
      <c r="G726" s="774"/>
      <c r="H726" s="781"/>
      <c r="I726" s="753"/>
      <c r="J726" s="781"/>
    </row>
    <row r="727" spans="1:10" s="361" customFormat="1" ht="15.75" customHeight="1">
      <c r="A727" s="774"/>
      <c r="B727" s="1423"/>
      <c r="C727" s="1424"/>
      <c r="D727" s="1424" t="s">
        <v>390</v>
      </c>
      <c r="E727" s="840" t="str">
        <f>'Rekap Panjang Per Prog Per Prov'!AD10</f>
        <v>Fasilitasi Penguatan Kelembagaan Pasar Desa</v>
      </c>
      <c r="F727" s="797">
        <f>'Rekap Panjang Per Prog Per Prov'!AD71</f>
        <v>150000000</v>
      </c>
      <c r="G727" s="780"/>
      <c r="H727" s="781"/>
      <c r="I727" s="753"/>
      <c r="J727" s="781"/>
    </row>
    <row r="728" spans="1:10" s="360" customFormat="1" ht="21.75" customHeight="1">
      <c r="A728" s="774"/>
      <c r="B728" s="827" t="s">
        <v>520</v>
      </c>
      <c r="C728" s="1795" t="str">
        <f>'Rekap Panjang Per Prog Per Prov'!AH7</f>
        <v xml:space="preserve">PROGRAM PENGUATAN PENYELENGGARAAN PEMERINTAHAN UMUM </v>
      </c>
      <c r="D728" s="1795"/>
      <c r="E728" s="1800"/>
      <c r="F728" s="793"/>
      <c r="G728" s="757" t="str">
        <f>'Rekap Panjang Per Prog Per Prov'!AH11</f>
        <v>DITJEN PUM</v>
      </c>
      <c r="H728" s="1251"/>
      <c r="I728" s="753"/>
      <c r="J728" s="758"/>
    </row>
    <row r="729" spans="1:10" s="361" customFormat="1" ht="30" customHeight="1">
      <c r="A729" s="774"/>
      <c r="B729" s="828"/>
      <c r="C729" s="358" t="s">
        <v>381</v>
      </c>
      <c r="D729" s="1789" t="str">
        <f>'Rekap Panjang Per Prog Per Prov'!AH8</f>
        <v>Kegiatan Penyelenggaraan Hubungan Pusat dan Daerah Serta Kerjasama Daerah</v>
      </c>
      <c r="E729" s="1799"/>
      <c r="F729" s="794"/>
      <c r="G729" s="774"/>
      <c r="H729" s="759"/>
      <c r="I729" s="753"/>
      <c r="J729" s="758"/>
    </row>
    <row r="730" spans="1:10" s="361" customFormat="1" ht="32.25" customHeight="1">
      <c r="A730" s="774"/>
      <c r="B730" s="1423"/>
      <c r="C730" s="1424"/>
      <c r="D730" s="1424" t="s">
        <v>382</v>
      </c>
      <c r="E730" s="840" t="str">
        <f>'Rekap Panjang Per Prog Per Prov'!AI10</f>
        <v>Peningkatan Peran Gubernur sebagai Wakil Pemerintah Pusat di Wilayah Provinsi</v>
      </c>
      <c r="F730" s="797">
        <f>'Rekap Panjang Per Prog Per Prov'!AI71</f>
        <v>3411720000</v>
      </c>
      <c r="G730" s="774"/>
      <c r="H730" s="759"/>
      <c r="I730" s="753" t="s">
        <v>746</v>
      </c>
      <c r="J730" s="761" t="s">
        <v>595</v>
      </c>
    </row>
    <row r="731" spans="1:10" s="361" customFormat="1" ht="32.25" customHeight="1">
      <c r="A731" s="774"/>
      <c r="B731" s="828"/>
      <c r="C731" s="358" t="s">
        <v>387</v>
      </c>
      <c r="D731" s="1789" t="str">
        <f>'Rekap Panjang Per Prog Per Prov'!AJ8</f>
        <v>Kegiatan Pengembangan dan Penataan Wilayah Administrasi dan Perbatasan</v>
      </c>
      <c r="E731" s="1799"/>
      <c r="F731" s="794"/>
      <c r="G731" s="774"/>
      <c r="H731" s="759"/>
      <c r="I731" s="753"/>
      <c r="J731" s="758"/>
    </row>
    <row r="732" spans="1:10" s="361" customFormat="1" ht="37.5" customHeight="1">
      <c r="A732" s="774"/>
      <c r="B732" s="1423"/>
      <c r="C732" s="1424"/>
      <c r="D732" s="1424" t="s">
        <v>382</v>
      </c>
      <c r="E732" s="840" t="str">
        <f>'Rekap Panjang Per Prog Per Prov'!AK10</f>
        <v>Koordinasi dan Fasilitasi Penegasan Batas Daerah Secara Pasti di Lapangan antar Daerah Provinsi, Kab/Kota</v>
      </c>
      <c r="F732" s="797">
        <f>'Rekap Panjang Per Prog Per Prov'!AK71</f>
        <v>300000000</v>
      </c>
      <c r="G732" s="774"/>
      <c r="H732" s="759"/>
      <c r="I732" s="753" t="s">
        <v>746</v>
      </c>
      <c r="J732" s="1397" t="s">
        <v>605</v>
      </c>
    </row>
    <row r="733" spans="1:10" s="361" customFormat="1" ht="22.5" customHeight="1">
      <c r="A733" s="774"/>
      <c r="B733" s="828"/>
      <c r="C733" s="358"/>
      <c r="D733" s="358" t="s">
        <v>386</v>
      </c>
      <c r="E733" s="840" t="str">
        <f>'Rekap Panjang Per Prog Per Prov'!AL10</f>
        <v>Pembakuan dan Pembinaan Nama Rupabumi Unsur Alami</v>
      </c>
      <c r="F733" s="794">
        <f>'Rekap Panjang Per Prog Per Prov'!AL71</f>
        <v>400000000</v>
      </c>
      <c r="G733" s="774"/>
      <c r="H733" s="759"/>
      <c r="I733" s="753" t="s">
        <v>746</v>
      </c>
      <c r="J733" s="753" t="s">
        <v>612</v>
      </c>
    </row>
    <row r="734" spans="1:10" s="361" customFormat="1" ht="32.25" customHeight="1">
      <c r="A734" s="774"/>
      <c r="B734" s="1423"/>
      <c r="C734" s="1424" t="s">
        <v>388</v>
      </c>
      <c r="D734" s="1789" t="str">
        <f>'Rekap Panjang Per Prog Per Prov'!AN8</f>
        <v>Kegiatan Pembinaan Ketenteraman, Ketertiban dan Perlindungan Masyarakat</v>
      </c>
      <c r="E734" s="1799"/>
      <c r="F734" s="797"/>
      <c r="G734" s="774"/>
      <c r="H734" s="759"/>
      <c r="I734" s="753"/>
      <c r="J734" s="781"/>
    </row>
    <row r="735" spans="1:10" s="361" customFormat="1" ht="39.75" customHeight="1">
      <c r="A735" s="774"/>
      <c r="B735" s="1423"/>
      <c r="C735" s="1424"/>
      <c r="D735" s="1424" t="s">
        <v>382</v>
      </c>
      <c r="E735" s="840" t="str">
        <f>'Rekap Panjang Per Prog Per Prov'!AO10</f>
        <v xml:space="preserve">Peningkatan Kapasitas SDM Polisi Pamong Praja  dalam Penyelenggaraan Ketertiban Umum dan Ketenteraman Masyarakat </v>
      </c>
      <c r="F735" s="797">
        <f>'Rekap Panjang Per Prog Per Prov'!AO71</f>
        <v>515637000</v>
      </c>
      <c r="G735" s="774"/>
      <c r="H735" s="759"/>
      <c r="I735" s="753" t="s">
        <v>738</v>
      </c>
      <c r="J735" s="761" t="s">
        <v>597</v>
      </c>
    </row>
    <row r="736" spans="1:10" s="361" customFormat="1" ht="15.75" customHeight="1">
      <c r="A736" s="774"/>
      <c r="B736" s="828"/>
      <c r="C736" s="358" t="s">
        <v>389</v>
      </c>
      <c r="D736" s="1789" t="str">
        <f>'Rekap Panjang Per Prog Per Prov'!AP8</f>
        <v>Kegiatan Pembinaan dan Pengembangan Kawasan dan Pertanahan</v>
      </c>
      <c r="E736" s="1799"/>
      <c r="F736" s="794"/>
      <c r="G736" s="774"/>
      <c r="H736" s="759"/>
      <c r="I736" s="753"/>
      <c r="J736" s="758"/>
    </row>
    <row r="737" spans="1:11" s="361" customFormat="1" ht="35.25" customHeight="1">
      <c r="A737" s="774"/>
      <c r="B737" s="1423"/>
      <c r="C737" s="1424"/>
      <c r="D737" s="1424" t="s">
        <v>382</v>
      </c>
      <c r="E737" s="840" t="str">
        <f>'Rekap Panjang Per Prog Per Prov'!AP10</f>
        <v xml:space="preserve">Peningkatan Kapasitas Aparat Pemerintah Daerah dalam Pengelolaan Kawasan Sumber Daya Alam </v>
      </c>
      <c r="F737" s="797">
        <f>'Rekap Panjang Per Prog Per Prov'!AP71</f>
        <v>400000000</v>
      </c>
      <c r="G737" s="774"/>
      <c r="H737" s="759"/>
      <c r="I737" s="753" t="s">
        <v>747</v>
      </c>
      <c r="J737" s="1397" t="s">
        <v>608</v>
      </c>
    </row>
    <row r="738" spans="1:11" s="361" customFormat="1" ht="19.5" customHeight="1">
      <c r="A738" s="774"/>
      <c r="B738" s="828"/>
      <c r="C738" s="358" t="s">
        <v>391</v>
      </c>
      <c r="D738" s="1789" t="str">
        <f>'Rekap Panjang Per Prog Per Prov'!AR8</f>
        <v>Kegiatan Fasilitasi Pencegahan dan Penanggulangan Bencana</v>
      </c>
      <c r="E738" s="1799"/>
      <c r="F738" s="794"/>
      <c r="G738" s="774"/>
      <c r="H738" s="759"/>
      <c r="I738" s="753"/>
      <c r="J738" s="758"/>
    </row>
    <row r="739" spans="1:11" s="361" customFormat="1" ht="52.5" customHeight="1">
      <c r="A739" s="774"/>
      <c r="B739" s="1423"/>
      <c r="C739" s="1424"/>
      <c r="D739" s="1424" t="s">
        <v>382</v>
      </c>
      <c r="E739" s="840" t="str">
        <f>'Rekap Panjang Per Prog Per Prov'!AR10</f>
        <v>Fasilitasi Peningkatan Kapasitas Pemerintahan Kabupaten/Kota dalam Penyelenggaraan Pencegahan dan Penanggulangan Kebakaran untuk Mendukung Pengurangan Resiko Kebakaran</v>
      </c>
      <c r="F739" s="797">
        <f>'Rekap Panjang Per Prog Per Prov'!AR71</f>
        <v>300000000</v>
      </c>
      <c r="G739" s="774"/>
      <c r="H739" s="759"/>
      <c r="I739" s="753" t="s">
        <v>720</v>
      </c>
      <c r="J739" s="761" t="s">
        <v>607</v>
      </c>
    </row>
    <row r="740" spans="1:11" s="361" customFormat="1" ht="68.25" customHeight="1">
      <c r="A740" s="774"/>
      <c r="B740" s="1423"/>
      <c r="C740" s="1424"/>
      <c r="D740" s="1424" t="s">
        <v>386</v>
      </c>
      <c r="E740" s="840" t="str">
        <f>'Rekap Panjang Per Prog Per Prov'!AS10</f>
        <v>Fasilitasi dan Sosialisasi Pelaksanaan Perpres Nomor 30 Tahun 2011, Pembentukan Kelembagaan Komisi Provinsi Pengendalian Zoonosis dan Komisi Kabupaten/Kota Pengendalian Zoonosis, dan Percepatan Pengendalian Zoonosis</v>
      </c>
      <c r="F740" s="797">
        <f>'Rekap Panjang Per Prog Per Prov'!AS71</f>
        <v>300000000</v>
      </c>
      <c r="G740" s="780"/>
      <c r="H740" s="781"/>
      <c r="I740" s="753" t="s">
        <v>720</v>
      </c>
      <c r="J740" s="761" t="s">
        <v>611</v>
      </c>
    </row>
    <row r="741" spans="1:11" s="361" customFormat="1" ht="11.25" customHeight="1" thickBot="1">
      <c r="A741" s="774"/>
      <c r="B741" s="1433"/>
      <c r="C741" s="1434"/>
      <c r="D741" s="1434"/>
      <c r="E741" s="864"/>
      <c r="F741" s="802"/>
      <c r="G741" s="757"/>
      <c r="H741" s="1251"/>
      <c r="I741" s="1396"/>
      <c r="J741" s="768"/>
    </row>
    <row r="742" spans="1:11" s="625" customFormat="1" ht="20.100000000000001" customHeight="1">
      <c r="A742" s="1310" t="s">
        <v>422</v>
      </c>
      <c r="B742" s="1807" t="s">
        <v>423</v>
      </c>
      <c r="C742" s="1797"/>
      <c r="D742" s="1797"/>
      <c r="E742" s="1808"/>
      <c r="F742" s="1313">
        <f>SUM(F743:F794)</f>
        <v>91463648000</v>
      </c>
      <c r="G742" s="1273"/>
      <c r="H742" s="1827" t="s">
        <v>833</v>
      </c>
      <c r="I742" s="1100" t="s">
        <v>869</v>
      </c>
      <c r="J742" s="781"/>
      <c r="K742" s="1459">
        <f>'Rekap Panjang Per Prog Per Prov'!AV76</f>
        <v>91463648000</v>
      </c>
    </row>
    <row r="743" spans="1:11" s="361" customFormat="1" ht="15.75" customHeight="1">
      <c r="A743" s="774"/>
      <c r="B743" s="827" t="s">
        <v>380</v>
      </c>
      <c r="C743" s="1795" t="str">
        <f>'Rekap Panjang Per Prog Per Prov'!C7</f>
        <v xml:space="preserve">PROGRAM PENATAAN ADMINISTRASI KEPENDUDUKAN </v>
      </c>
      <c r="D743" s="1795"/>
      <c r="E743" s="1800"/>
      <c r="F743" s="776"/>
      <c r="G743" s="757" t="str">
        <f>'Rekap Panjang Per Prog Per Prov'!C11</f>
        <v>DITJEN DUKCAPIL</v>
      </c>
      <c r="H743" s="1828"/>
      <c r="I743" s="753"/>
      <c r="J743" s="758"/>
    </row>
    <row r="744" spans="1:11" s="361" customFormat="1" ht="33.75" customHeight="1">
      <c r="A744" s="774"/>
      <c r="B744" s="827"/>
      <c r="C744" s="358" t="s">
        <v>381</v>
      </c>
      <c r="D744" s="1789" t="str">
        <f>'Rekap Panjang Per Prog Per Prov'!C8</f>
        <v>Kegiatan Dukungan Manajemen dan Dukungan Teknis Lainnya Ditjen Kependudukan dan Pencatatan Sipil</v>
      </c>
      <c r="E744" s="1799"/>
      <c r="F744" s="776"/>
      <c r="G744" s="774"/>
      <c r="H744" s="759"/>
      <c r="I744" s="753"/>
      <c r="J744" s="758"/>
    </row>
    <row r="745" spans="1:11" s="361" customFormat="1" ht="30.75" customHeight="1">
      <c r="A745" s="774"/>
      <c r="B745" s="1433"/>
      <c r="C745" s="1460"/>
      <c r="D745" s="863" t="s">
        <v>382</v>
      </c>
      <c r="E745" s="1440" t="str">
        <f>'Rekap Panjang Per Prog Per Prov'!C10</f>
        <v xml:space="preserve">Fasilitasi Koordinasi Penyelenggaraan Kependudukan dan Pencatatan Sipil </v>
      </c>
      <c r="F745" s="802">
        <f>'Rekap Panjang Per Prog Per Prov'!C76</f>
        <v>562547000</v>
      </c>
      <c r="G745" s="774"/>
      <c r="H745" s="759"/>
      <c r="I745" s="753" t="s">
        <v>856</v>
      </c>
      <c r="J745" s="884" t="s">
        <v>600</v>
      </c>
    </row>
    <row r="746" spans="1:11" s="361" customFormat="1" ht="19.5" customHeight="1">
      <c r="A746" s="1436"/>
      <c r="B746" s="827" t="s">
        <v>383</v>
      </c>
      <c r="C746" s="1795" t="str">
        <f>'Rekap Panjang Per Prog Per Prov'!E7</f>
        <v xml:space="preserve">PROGRAM PEMBINAAN KESATUAN BANGSA DAN POLITIK </v>
      </c>
      <c r="D746" s="1795"/>
      <c r="E746" s="1800"/>
      <c r="F746" s="776"/>
      <c r="G746" s="1822" t="str">
        <f>'Rekap Panjang Per Prog Per Prov'!E11</f>
        <v>DITJEN KESBANGPOL</v>
      </c>
      <c r="H746" s="1396"/>
      <c r="I746" s="753"/>
      <c r="J746" s="781"/>
    </row>
    <row r="747" spans="1:11" s="356" customFormat="1" ht="15.75" customHeight="1">
      <c r="A747" s="759"/>
      <c r="B747" s="827"/>
      <c r="C747" s="358" t="s">
        <v>381</v>
      </c>
      <c r="D747" s="1789" t="str">
        <f>'Rekap Panjang Per Prog Per Prov'!E8</f>
        <v>Kegiatan Fasilitasi Kewaspadaan Nasional</v>
      </c>
      <c r="E747" s="1799"/>
      <c r="F747" s="776"/>
      <c r="G747" s="1726"/>
      <c r="H747" s="1399"/>
      <c r="I747" s="753"/>
      <c r="J747" s="758"/>
    </row>
    <row r="748" spans="1:11" s="1420" customFormat="1" ht="37.5" customHeight="1">
      <c r="A748" s="1436"/>
      <c r="B748" s="827"/>
      <c r="C748" s="358"/>
      <c r="D748" s="358" t="s">
        <v>382</v>
      </c>
      <c r="E748" s="840" t="str">
        <f>'Rekap Panjang Per Prog Per Prov'!E10</f>
        <v xml:space="preserve">Penguatan dan Pemberdayaan Forum Kewaspadaan Dini Masyarakat (FKDM) </v>
      </c>
      <c r="F748" s="776">
        <f>'Rekap Panjang Per Prog Per Prov'!E76</f>
        <v>1704968000</v>
      </c>
      <c r="G748" s="780"/>
      <c r="H748" s="781"/>
      <c r="I748" s="753" t="s">
        <v>714</v>
      </c>
      <c r="J748" s="753" t="s">
        <v>601</v>
      </c>
    </row>
    <row r="749" spans="1:11" s="361" customFormat="1" ht="33" customHeight="1">
      <c r="A749" s="1436"/>
      <c r="B749" s="827" t="s">
        <v>384</v>
      </c>
      <c r="C749" s="1795" t="str">
        <f>'Rekap Panjang Per Prog Per Prov'!F7</f>
        <v xml:space="preserve">PROGRAM PENDIDIKAN DAN PELATIHAN APARATUR KEMENTERIAN DALAM NEGERI </v>
      </c>
      <c r="D749" s="1795"/>
      <c r="E749" s="1800"/>
      <c r="F749" s="776"/>
      <c r="G749" s="757" t="str">
        <f>'Rekap Panjang Per Prog Per Prov'!F11</f>
        <v>BADAN DIKLAT</v>
      </c>
      <c r="H749" s="1251"/>
      <c r="I749" s="753"/>
      <c r="J749" s="758"/>
    </row>
    <row r="750" spans="1:11" s="356" customFormat="1" ht="34.5" customHeight="1">
      <c r="A750" s="759"/>
      <c r="B750" s="827"/>
      <c r="C750" s="358" t="s">
        <v>381</v>
      </c>
      <c r="D750" s="1789" t="str">
        <f>'Rekap Panjang Per Prog Per Prov'!F8</f>
        <v xml:space="preserve">Kegiatan Dukungan Manajemen Dan Pelayanan Teknis Lainnya Badan Pendidikan Dan Pelatihan </v>
      </c>
      <c r="E750" s="1799"/>
      <c r="F750" s="776"/>
      <c r="G750" s="774"/>
      <c r="H750" s="759"/>
      <c r="I750" s="753"/>
      <c r="J750" s="758"/>
    </row>
    <row r="751" spans="1:11" s="1420" customFormat="1" ht="21.75" customHeight="1">
      <c r="A751" s="1436"/>
      <c r="B751" s="827"/>
      <c r="C751" s="358"/>
      <c r="D751" s="358" t="s">
        <v>382</v>
      </c>
      <c r="E751" s="840" t="str">
        <f>'Rekap Panjang Per Prog Per Prov'!F10</f>
        <v>Koordinasi Pembinaan Program Kediklatan</v>
      </c>
      <c r="F751" s="776">
        <f>'Rekap Panjang Per Prog Per Prov'!F76</f>
        <v>279600000</v>
      </c>
      <c r="G751" s="780"/>
      <c r="H751" s="781"/>
      <c r="I751" s="753" t="s">
        <v>743</v>
      </c>
      <c r="J751" s="753" t="s">
        <v>604</v>
      </c>
    </row>
    <row r="752" spans="1:11" s="1420" customFormat="1" ht="16.5" customHeight="1">
      <c r="A752" s="1436"/>
      <c r="B752" s="827" t="s">
        <v>385</v>
      </c>
      <c r="C752" s="1795" t="str">
        <f>'Rekap Panjang Per Prog Per Prov'!G7</f>
        <v xml:space="preserve">PROGRAM PENGELOLAAN DESENTRALISASI DAN OTONOMI DAERAH </v>
      </c>
      <c r="D752" s="1795"/>
      <c r="E752" s="1795"/>
      <c r="F752" s="776"/>
      <c r="G752" s="1444" t="str">
        <f>'Rekap Panjang Per Prog Per Prov'!G11</f>
        <v>DITJEN OTDA</v>
      </c>
      <c r="H752" s="1445"/>
      <c r="I752" s="753"/>
      <c r="J752" s="784"/>
    </row>
    <row r="753" spans="1:10" s="1420" customFormat="1" ht="16.5">
      <c r="A753" s="1436"/>
      <c r="B753" s="827"/>
      <c r="C753" s="358" t="s">
        <v>381</v>
      </c>
      <c r="D753" s="1789" t="str">
        <f>'Rekap Panjang Per Prog Per Prov'!G8</f>
        <v>Kegiatan Penataan Urusan Pemerintahan Daerah Lingkup I</v>
      </c>
      <c r="E753" s="1789"/>
      <c r="F753" s="776"/>
      <c r="G753" s="774"/>
      <c r="H753" s="759"/>
      <c r="I753" s="753"/>
      <c r="J753" s="758"/>
    </row>
    <row r="754" spans="1:10" s="1420" customFormat="1" ht="34.5" customHeight="1">
      <c r="A754" s="1436"/>
      <c r="B754" s="827"/>
      <c r="C754" s="358"/>
      <c r="D754" s="358" t="s">
        <v>382</v>
      </c>
      <c r="E754" s="840" t="str">
        <f>'Rekap Panjang Per Prog Per Prov'!G10</f>
        <v xml:space="preserve">Fasilitasi Percepatan Penerapan Standar Pelayanan Minimal (SPM) di Daerah </v>
      </c>
      <c r="F754" s="776">
        <f>'Rekap Panjang Per Prog Per Prov'!G76</f>
        <v>1283100000</v>
      </c>
      <c r="G754" s="780"/>
      <c r="H754" s="781"/>
      <c r="I754" s="753" t="s">
        <v>716</v>
      </c>
      <c r="J754" s="761" t="s">
        <v>662</v>
      </c>
    </row>
    <row r="755" spans="1:10" s="1420" customFormat="1" ht="16.5" customHeight="1">
      <c r="A755" s="1436"/>
      <c r="B755" s="1419" t="s">
        <v>393</v>
      </c>
      <c r="C755" s="1798" t="str">
        <f>'Rekap Panjang Per Prog Per Prov'!J7</f>
        <v xml:space="preserve">PROGRAM BINA PEMBANGUNAN DAERAH </v>
      </c>
      <c r="D755" s="1798"/>
      <c r="E755" s="1798"/>
      <c r="F755" s="779"/>
      <c r="G755" s="1824" t="str">
        <f>'Rekap Panjang Per Prog Per Prov'!J11</f>
        <v>DITJEN BINA BANGDA</v>
      </c>
      <c r="H755" s="1250"/>
      <c r="I755" s="753"/>
      <c r="J755" s="809"/>
    </row>
    <row r="756" spans="1:10" s="1420" customFormat="1" ht="32.25" customHeight="1">
      <c r="A756" s="1436"/>
      <c r="B756" s="827"/>
      <c r="C756" s="358" t="s">
        <v>381</v>
      </c>
      <c r="D756" s="1789" t="str">
        <f>'Rekap Panjang Per Prog Per Prov'!J8</f>
        <v>Kegiatan Dukungan Manajemen dan Pelaksanaan Tugas Teknis Lainnya Ditjen Bina Bangda</v>
      </c>
      <c r="E756" s="1789"/>
      <c r="F756" s="776"/>
      <c r="G756" s="1825"/>
      <c r="H756" s="1421"/>
      <c r="I756" s="753"/>
      <c r="J756" s="758"/>
    </row>
    <row r="757" spans="1:10" s="1420" customFormat="1" ht="34.5" customHeight="1">
      <c r="A757" s="1468"/>
      <c r="B757" s="1426"/>
      <c r="C757" s="1466"/>
      <c r="D757" s="1466" t="s">
        <v>382</v>
      </c>
      <c r="E757" s="1467" t="str">
        <f>'Rekap Panjang Per Prog Per Prov'!J10</f>
        <v>Penyusunan, Pengkajian dan Pengembangan Data dan Informasi SIPD di Daerah</v>
      </c>
      <c r="F757" s="880">
        <f>'Rekap Panjang Per Prog Per Prov'!J76</f>
        <v>870000000</v>
      </c>
      <c r="G757" s="1425"/>
      <c r="H757" s="759"/>
      <c r="I757" s="753" t="s">
        <v>698</v>
      </c>
      <c r="J757" s="1793" t="s">
        <v>594</v>
      </c>
    </row>
    <row r="758" spans="1:10" s="1420" customFormat="1" ht="31.5">
      <c r="A758" s="1436"/>
      <c r="B758" s="1419"/>
      <c r="C758" s="1457"/>
      <c r="D758" s="1424" t="s">
        <v>386</v>
      </c>
      <c r="E758" s="1448" t="str">
        <f>'Rekap Panjang Per Prog Per Prov'!K10</f>
        <v xml:space="preserve">Penguatan Peran Provinsi dalam Pengendalian, Pelaporan dan Evaluasi Pemanfaatan Program Dana Alokasi Khusus (DAK) </v>
      </c>
      <c r="F758" s="779">
        <f>'Rekap Panjang Per Prog Per Prov'!K76</f>
        <v>800000000</v>
      </c>
      <c r="G758" s="774"/>
      <c r="H758" s="759"/>
      <c r="I758" s="753" t="s">
        <v>698</v>
      </c>
      <c r="J758" s="1794"/>
    </row>
    <row r="759" spans="1:10" s="1420" customFormat="1" ht="33" customHeight="1">
      <c r="A759" s="1436"/>
      <c r="B759" s="827"/>
      <c r="C759" s="358" t="s">
        <v>387</v>
      </c>
      <c r="D759" s="1792" t="str">
        <f>'Rekap Panjang Per Prog Per Prov'!L8</f>
        <v>Kegiatan Fasilitasi Penataan Ruang Daerah dan Lingkungan Hidup di Daerah</v>
      </c>
      <c r="E759" s="1789"/>
      <c r="F759" s="776"/>
      <c r="G759" s="774"/>
      <c r="H759" s="759"/>
      <c r="I759" s="753"/>
      <c r="J759" s="758"/>
    </row>
    <row r="760" spans="1:10" s="1420" customFormat="1" ht="47.25" customHeight="1">
      <c r="A760" s="1436"/>
      <c r="B760" s="827"/>
      <c r="C760" s="1437"/>
      <c r="D760" s="358" t="s">
        <v>382</v>
      </c>
      <c r="E760" s="1422" t="str">
        <f>'Rekap Panjang Per Prog Per Prov'!L10</f>
        <v xml:space="preserve">Koordinasi , Fasilitasi dan Evaluasi terhadap Implementasi Kegiatan Penanganan Lahan Kritis dan Sumber Daya Air Berbasis Masyarakat (PLKSDA-BM) </v>
      </c>
      <c r="F760" s="776">
        <f>'Rekap Panjang Per Prog Per Prov'!L76</f>
        <v>650000000</v>
      </c>
      <c r="G760" s="774"/>
      <c r="H760" s="759"/>
      <c r="I760" s="753" t="s">
        <v>698</v>
      </c>
      <c r="J760" s="1793" t="s">
        <v>594</v>
      </c>
    </row>
    <row r="761" spans="1:10" s="1420" customFormat="1" ht="35.25" customHeight="1">
      <c r="A761" s="1436"/>
      <c r="B761" s="827"/>
      <c r="C761" s="1437"/>
      <c r="D761" s="358" t="s">
        <v>386</v>
      </c>
      <c r="E761" s="1422" t="str">
        <f>'Rekap Panjang Per Prog Per Prov'!M10</f>
        <v>Dekonsentrasi Dalam Rangka Penguatan Kelembagaan Penataan Ruang</v>
      </c>
      <c r="F761" s="776">
        <f>'Rekap Panjang Per Prog Per Prov'!M76</f>
        <v>600000000</v>
      </c>
      <c r="G761" s="774"/>
      <c r="H761" s="759"/>
      <c r="I761" s="753" t="s">
        <v>698</v>
      </c>
      <c r="J761" s="1803"/>
    </row>
    <row r="762" spans="1:10" s="1420" customFormat="1" ht="31.5" customHeight="1">
      <c r="A762" s="1436"/>
      <c r="B762" s="827"/>
      <c r="C762" s="1437"/>
      <c r="D762" s="358" t="s">
        <v>390</v>
      </c>
      <c r="E762" s="1422" t="str">
        <f>'Rekap Panjang Per Prog Per Prov'!N10</f>
        <v xml:space="preserve">Fasilitasi Pengelolaan dan Pengembangan Kawasan Ekowisata Berbasis Masyarakat </v>
      </c>
      <c r="F762" s="776">
        <f>'Rekap Panjang Per Prog Per Prov'!N76</f>
        <v>900000000</v>
      </c>
      <c r="G762" s="774"/>
      <c r="H762" s="759"/>
      <c r="I762" s="753" t="s">
        <v>698</v>
      </c>
      <c r="J762" s="1794"/>
    </row>
    <row r="763" spans="1:10" s="1420" customFormat="1" ht="16.5">
      <c r="A763" s="1436"/>
      <c r="B763" s="827"/>
      <c r="C763" s="358" t="s">
        <v>388</v>
      </c>
      <c r="D763" s="1789" t="str">
        <f>'Rekap Panjang Per Prog Per Prov'!O8</f>
        <v>Kegiatan Fasilitasi Peningkatan Pertumbuhan Ekonomi Daerah</v>
      </c>
      <c r="E763" s="1789"/>
      <c r="F763" s="776"/>
      <c r="G763" s="774"/>
      <c r="H763" s="759"/>
      <c r="I763" s="753"/>
      <c r="J763" s="758"/>
    </row>
    <row r="764" spans="1:10" s="1420" customFormat="1" ht="17.25" customHeight="1">
      <c r="A764" s="1436"/>
      <c r="B764" s="1438"/>
      <c r="C764" s="1439"/>
      <c r="D764" s="863" t="s">
        <v>382</v>
      </c>
      <c r="E764" s="1440" t="str">
        <f>'Rekap Panjang Per Prog Per Prov'!O10</f>
        <v xml:space="preserve">Dukungan Operasional  Penyelenggaraan PTSP  </v>
      </c>
      <c r="F764" s="802">
        <f>'Rekap Panjang Per Prog Per Prov'!O76</f>
        <v>400000000</v>
      </c>
      <c r="G764" s="774"/>
      <c r="H764" s="759"/>
      <c r="I764" s="753" t="s">
        <v>810</v>
      </c>
      <c r="J764" s="753" t="s">
        <v>602</v>
      </c>
    </row>
    <row r="765" spans="1:10" s="1420" customFormat="1" ht="16.5">
      <c r="A765" s="1436"/>
      <c r="B765" s="827"/>
      <c r="C765" s="358" t="s">
        <v>389</v>
      </c>
      <c r="D765" s="1792" t="str">
        <f>'Rekap Panjang Per Prog Per Prov'!P8</f>
        <v>Kegiatan Fasilitasi  Perencanaan Pembangunan Daerah</v>
      </c>
      <c r="E765" s="1789"/>
      <c r="F765" s="776"/>
      <c r="G765" s="774"/>
      <c r="H765" s="759"/>
      <c r="I765" s="753"/>
      <c r="J765" s="758"/>
    </row>
    <row r="766" spans="1:10" s="1420" customFormat="1" ht="37.5" customHeight="1">
      <c r="A766" s="1436"/>
      <c r="B766" s="827"/>
      <c r="C766" s="1437"/>
      <c r="D766" s="358" t="s">
        <v>382</v>
      </c>
      <c r="E766" s="1422" t="str">
        <f>'Rekap Panjang Per Prog Per Prov'!P10</f>
        <v>Pengendalian dan Evaluasi Rencana Pembangunan Tahunan Kabupaten/Kota TA. 2013</v>
      </c>
      <c r="F766" s="776">
        <f>'Rekap Panjang Per Prog Per Prov'!P76</f>
        <v>1216361000</v>
      </c>
      <c r="G766" s="780"/>
      <c r="H766" s="781"/>
      <c r="I766" s="753" t="s">
        <v>698</v>
      </c>
      <c r="J766" s="753" t="s">
        <v>594</v>
      </c>
    </row>
    <row r="767" spans="1:10" s="360" customFormat="1" ht="15.75" customHeight="1">
      <c r="A767" s="774"/>
      <c r="B767" s="827" t="s">
        <v>396</v>
      </c>
      <c r="C767" s="1795" t="str">
        <f>'Rekap Panjang Per Prog Per Prov'!U7</f>
        <v xml:space="preserve">PROGRAM PEMBERDAYAAN MASYARAKAT DAN PEMERINTAHAN DESA </v>
      </c>
      <c r="D767" s="1795"/>
      <c r="E767" s="1795"/>
      <c r="F767" s="793"/>
      <c r="G767" s="757" t="str">
        <f>'Rekap Panjang Per Prog Per Prov'!U11</f>
        <v>DITJEN PMD</v>
      </c>
      <c r="H767" s="758"/>
      <c r="I767" s="753"/>
      <c r="J767" s="758"/>
    </row>
    <row r="768" spans="1:10" s="361" customFormat="1" ht="23.25" customHeight="1">
      <c r="A768" s="774"/>
      <c r="B768" s="828"/>
      <c r="C768" s="358" t="s">
        <v>381</v>
      </c>
      <c r="D768" s="1789" t="str">
        <f>'Rekap Panjang Per Prog Per Prov'!U8</f>
        <v>Kegiatan Dukungan Manajemen dan Dukungan Teknis Lainnya Ditjen PMD</v>
      </c>
      <c r="E768" s="1789"/>
      <c r="F768" s="794"/>
      <c r="G768" s="774"/>
      <c r="H768" s="758"/>
      <c r="I768" s="753"/>
      <c r="J768" s="758"/>
    </row>
    <row r="769" spans="1:10" s="361" customFormat="1" ht="31.5" customHeight="1">
      <c r="A769" s="774"/>
      <c r="B769" s="1423"/>
      <c r="C769" s="1424"/>
      <c r="D769" s="1424" t="s">
        <v>382</v>
      </c>
      <c r="E769" s="840" t="str">
        <f>'Rekap Panjang Per Prog Per Prov'!U10</f>
        <v>Penguatan Program dan Kelembagaan Pemberdayaan Masyarakat dan Pemerintahan Desa</v>
      </c>
      <c r="F769" s="797">
        <f>'Rekap Panjang Per Prog Per Prov'!U76</f>
        <v>157010000</v>
      </c>
      <c r="G769" s="774"/>
      <c r="H769" s="781"/>
      <c r="I769" s="753"/>
      <c r="J769" s="781"/>
    </row>
    <row r="770" spans="1:10" s="361" customFormat="1">
      <c r="A770" s="774"/>
      <c r="B770" s="828"/>
      <c r="C770" s="358" t="s">
        <v>387</v>
      </c>
      <c r="D770" s="1789" t="str">
        <f>'Rekap Panjang Per Prog Per Prov'!W8</f>
        <v>Kegiatan Peningkatan Kapasitas Kelembagaan dan Pelatihan Masyarakat</v>
      </c>
      <c r="E770" s="1789"/>
      <c r="F770" s="794"/>
      <c r="G770" s="774"/>
      <c r="H770" s="758"/>
      <c r="I770" s="753"/>
      <c r="J770" s="758"/>
    </row>
    <row r="771" spans="1:10" s="361" customFormat="1" ht="15.75" customHeight="1">
      <c r="A771" s="774"/>
      <c r="B771" s="1423"/>
      <c r="C771" s="1424"/>
      <c r="D771" s="1424" t="s">
        <v>382</v>
      </c>
      <c r="E771" s="840" t="str">
        <f>'Rekap Panjang Per Prog Per Prov'!W10</f>
        <v>Fasilitasi Penyusunan Profil Desa dan Kelurahan</v>
      </c>
      <c r="F771" s="797">
        <f>'Rekap Panjang Per Prog Per Prov'!W76</f>
        <v>1097146000</v>
      </c>
      <c r="G771" s="774"/>
      <c r="H771" s="781"/>
      <c r="I771" s="753"/>
      <c r="J771" s="781"/>
    </row>
    <row r="772" spans="1:10" s="361" customFormat="1" ht="15.75" customHeight="1">
      <c r="A772" s="774"/>
      <c r="B772" s="828"/>
      <c r="C772" s="358" t="s">
        <v>388</v>
      </c>
      <c r="D772" s="1789" t="str">
        <f>'Rekap Panjang Per Prog Per Prov'!X8</f>
        <v>Kegiatan Peningkatan Kemandirian Masyarakat Perdesaan</v>
      </c>
      <c r="E772" s="1789"/>
      <c r="F772" s="794"/>
      <c r="G772" s="774"/>
      <c r="H772" s="758"/>
      <c r="I772" s="753"/>
      <c r="J772" s="758"/>
    </row>
    <row r="773" spans="1:10" s="361" customFormat="1" ht="15.75" customHeight="1">
      <c r="A773" s="774"/>
      <c r="B773" s="1423"/>
      <c r="C773" s="1424"/>
      <c r="D773" s="1424" t="s">
        <v>382</v>
      </c>
      <c r="E773" s="840" t="str">
        <f>'Rekap Panjang Per Prog Per Prov'!X10</f>
        <v>PNPM-Mandiri Perdesaan</v>
      </c>
      <c r="F773" s="797">
        <f>'Rekap Panjang Per Prog Per Prov'!X76</f>
        <v>68522070000</v>
      </c>
      <c r="G773" s="774"/>
      <c r="H773" s="781"/>
      <c r="I773" s="753"/>
      <c r="J773" s="781"/>
    </row>
    <row r="774" spans="1:10" s="361" customFormat="1" ht="15.75" customHeight="1">
      <c r="A774" s="774"/>
      <c r="B774" s="828"/>
      <c r="C774" s="358" t="s">
        <v>389</v>
      </c>
      <c r="D774" s="1789" t="str">
        <f>'Rekap Panjang Per Prog Per Prov'!Y8</f>
        <v>Kegiatan Fasilitasi Pemberdayaan Adat dan Sosial Budaya Masyarakat</v>
      </c>
      <c r="E774" s="1789"/>
      <c r="F774" s="794"/>
      <c r="G774" s="774"/>
      <c r="H774" s="758"/>
      <c r="I774" s="753"/>
      <c r="J774" s="758"/>
    </row>
    <row r="775" spans="1:10" s="361" customFormat="1" ht="31.5" customHeight="1">
      <c r="A775" s="774"/>
      <c r="B775" s="1423"/>
      <c r="C775" s="1424"/>
      <c r="D775" s="1424" t="s">
        <v>382</v>
      </c>
      <c r="E775" s="840" t="str">
        <f>'Rekap Panjang Per Prog Per Prov'!Y10</f>
        <v>Fasilitasi Penguatan Kelembagaan Komisi Penanggulangan HIV/AIDS di daerah</v>
      </c>
      <c r="F775" s="797">
        <f>'Rekap Panjang Per Prog Per Prov'!Y76</f>
        <v>86320000</v>
      </c>
      <c r="G775" s="774"/>
      <c r="H775" s="781"/>
      <c r="I775" s="753"/>
      <c r="J775" s="781"/>
    </row>
    <row r="776" spans="1:10" s="361" customFormat="1" ht="15.75" customHeight="1">
      <c r="A776" s="774"/>
      <c r="B776" s="1423"/>
      <c r="C776" s="1424"/>
      <c r="D776" s="1424" t="s">
        <v>386</v>
      </c>
      <c r="E776" s="840" t="str">
        <f>'Rekap Panjang Per Prog Per Prov'!Z10</f>
        <v xml:space="preserve">Fasilitasi Pembinaan dan Pengendalian PNPM Generasi </v>
      </c>
      <c r="F776" s="797">
        <f>'Rekap Panjang Per Prog Per Prov'!Z76</f>
        <v>5229344000</v>
      </c>
      <c r="G776" s="774"/>
      <c r="H776" s="781"/>
      <c r="I776" s="753"/>
      <c r="J776" s="781"/>
    </row>
    <row r="777" spans="1:10" s="361" customFormat="1" ht="31.5" customHeight="1">
      <c r="A777" s="774"/>
      <c r="B777" s="1423"/>
      <c r="C777" s="1424"/>
      <c r="D777" s="1424" t="s">
        <v>390</v>
      </c>
      <c r="E777" s="840" t="str">
        <f>'Rekap Panjang Per Prog Per Prov'!AA10</f>
        <v xml:space="preserve">Fasilitasi Penguatan Sistem Informasi Posyandu di Daerah melalui Koordinasi dan Pelatihan Ulang </v>
      </c>
      <c r="F777" s="797">
        <f>'Rekap Panjang Per Prog Per Prov'!AA76</f>
        <v>126470000</v>
      </c>
      <c r="G777" s="774"/>
      <c r="H777" s="781"/>
      <c r="I777" s="753"/>
      <c r="J777" s="781"/>
    </row>
    <row r="778" spans="1:10" s="361" customFormat="1" ht="15.75" customHeight="1">
      <c r="A778" s="774"/>
      <c r="B778" s="828"/>
      <c r="C778" s="358" t="s">
        <v>391</v>
      </c>
      <c r="D778" s="1789" t="str">
        <f>'Rekap Panjang Per Prog Per Prov'!AB8</f>
        <v>Kegiatan Pengembangan Usaha Ekonomi Masyarakat</v>
      </c>
      <c r="E778" s="1789"/>
      <c r="F778" s="794"/>
      <c r="G778" s="774"/>
      <c r="H778" s="758"/>
      <c r="I778" s="753"/>
      <c r="J778" s="758"/>
    </row>
    <row r="779" spans="1:10" s="361" customFormat="1" ht="15.75" customHeight="1">
      <c r="A779" s="774"/>
      <c r="B779" s="1423"/>
      <c r="C779" s="1424"/>
      <c r="D779" s="1424" t="s">
        <v>382</v>
      </c>
      <c r="E779" s="840" t="str">
        <f>'Rekap Panjang Per Prog Per Prov'!AB10</f>
        <v xml:space="preserve">Pelatihan Kapasitas Kelembagaan UED SP/BUMDesa </v>
      </c>
      <c r="F779" s="797">
        <f>'Rekap Panjang Per Prog Per Prov'!AB76</f>
        <v>873325000</v>
      </c>
      <c r="G779" s="774"/>
      <c r="H779" s="781"/>
      <c r="I779" s="753"/>
      <c r="J779" s="781"/>
    </row>
    <row r="780" spans="1:10" s="361" customFormat="1" ht="31.5" customHeight="1">
      <c r="A780" s="774"/>
      <c r="B780" s="1423"/>
      <c r="C780" s="1424"/>
      <c r="D780" s="1424" t="s">
        <v>386</v>
      </c>
      <c r="E780" s="840" t="str">
        <f>'Rekap Panjang Per Prog Per Prov'!AC10</f>
        <v xml:space="preserve">Penguatan Kelembagaan Tim Koordinasi Penanggulangan Kemiskinan Daerah (TKPKD) </v>
      </c>
      <c r="F780" s="797">
        <f>'Rekap Panjang Per Prog Per Prov'!AC76</f>
        <v>96320000</v>
      </c>
      <c r="G780" s="774"/>
      <c r="H780" s="781"/>
      <c r="I780" s="753"/>
      <c r="J780" s="781"/>
    </row>
    <row r="781" spans="1:10" s="361" customFormat="1" ht="15.75" customHeight="1">
      <c r="A781" s="774"/>
      <c r="B781" s="1423"/>
      <c r="C781" s="1424"/>
      <c r="D781" s="1424" t="s">
        <v>390</v>
      </c>
      <c r="E781" s="840" t="str">
        <f>'Rekap Panjang Per Prog Per Prov'!AD10</f>
        <v>Fasilitasi Penguatan Kelembagaan Pasar Desa</v>
      </c>
      <c r="F781" s="797">
        <f>'Rekap Panjang Per Prog Per Prov'!AD76</f>
        <v>150000000</v>
      </c>
      <c r="G781" s="780"/>
      <c r="H781" s="781"/>
      <c r="I781" s="753"/>
      <c r="J781" s="781"/>
    </row>
    <row r="782" spans="1:10" s="360" customFormat="1" ht="24" customHeight="1">
      <c r="A782" s="774"/>
      <c r="B782" s="827" t="s">
        <v>519</v>
      </c>
      <c r="C782" s="1795" t="str">
        <f>'Rekap Panjang Per Prog Per Prov'!AH7</f>
        <v xml:space="preserve">PROGRAM PENGUATAN PENYELENGGARAAN PEMERINTAHAN UMUM </v>
      </c>
      <c r="D782" s="1795"/>
      <c r="E782" s="1795"/>
      <c r="F782" s="793"/>
      <c r="G782" s="757" t="str">
        <f>'Rekap Panjang Per Prog Per Prov'!AH11</f>
        <v>DITJEN PUM</v>
      </c>
      <c r="H782" s="1251"/>
      <c r="I782" s="753"/>
      <c r="J782" s="758"/>
    </row>
    <row r="783" spans="1:10" s="361" customFormat="1" ht="30" customHeight="1">
      <c r="A783" s="774"/>
      <c r="B783" s="828"/>
      <c r="C783" s="358" t="s">
        <v>381</v>
      </c>
      <c r="D783" s="1789" t="str">
        <f>'Rekap Panjang Per Prog Per Prov'!AH8</f>
        <v>Kegiatan Penyelenggaraan Hubungan Pusat dan Daerah Serta Kerjasama Daerah</v>
      </c>
      <c r="E783" s="1789"/>
      <c r="F783" s="794"/>
      <c r="G783" s="774"/>
      <c r="H783" s="759"/>
      <c r="I783" s="753"/>
      <c r="J783" s="758"/>
    </row>
    <row r="784" spans="1:10" s="361" customFormat="1" ht="35.25" customHeight="1">
      <c r="A784" s="774"/>
      <c r="B784" s="1423"/>
      <c r="C784" s="1424"/>
      <c r="D784" s="1424" t="s">
        <v>382</v>
      </c>
      <c r="E784" s="840" t="str">
        <f>'Rekap Panjang Per Prog Per Prov'!AI10</f>
        <v>Peningkatan Peran Gubernur sebagai Wakil Pemerintah Pusat di Wilayah Provinsi</v>
      </c>
      <c r="F784" s="797">
        <f>'Rekap Panjang Per Prog Per Prov'!AI76</f>
        <v>4109067000</v>
      </c>
      <c r="G784" s="774"/>
      <c r="H784" s="759"/>
      <c r="I784" s="753" t="s">
        <v>748</v>
      </c>
      <c r="J784" s="761" t="s">
        <v>595</v>
      </c>
    </row>
    <row r="785" spans="1:11" s="361" customFormat="1" ht="30" customHeight="1">
      <c r="A785" s="774"/>
      <c r="B785" s="828"/>
      <c r="C785" s="358" t="s">
        <v>387</v>
      </c>
      <c r="D785" s="1789" t="str">
        <f>'Rekap Panjang Per Prog Per Prov'!AJ8</f>
        <v>Kegiatan Pengembangan dan Penataan Wilayah Administrasi dan Perbatasan</v>
      </c>
      <c r="E785" s="1789"/>
      <c r="F785" s="794"/>
      <c r="G785" s="774"/>
      <c r="H785" s="759"/>
      <c r="I785" s="753"/>
      <c r="J785" s="758"/>
    </row>
    <row r="786" spans="1:11" s="361" customFormat="1" ht="34.5" customHeight="1">
      <c r="A786" s="774"/>
      <c r="B786" s="1423"/>
      <c r="C786" s="1424"/>
      <c r="D786" s="1424" t="s">
        <v>382</v>
      </c>
      <c r="E786" s="840" t="str">
        <f>'Rekap Panjang Per Prog Per Prov'!AK10</f>
        <v>Koordinasi dan Fasilitasi Penegasan Batas Daerah Secara Pasti di Lapangan antar Daerah Provinsi, Kab/Kota</v>
      </c>
      <c r="F786" s="797">
        <f>'Rekap Panjang Per Prog Per Prov'!AK76</f>
        <v>350000000</v>
      </c>
      <c r="G786" s="774"/>
      <c r="H786" s="759"/>
      <c r="I786" s="753" t="s">
        <v>748</v>
      </c>
      <c r="J786" s="1397" t="s">
        <v>605</v>
      </c>
    </row>
    <row r="787" spans="1:11" s="361" customFormat="1" ht="32.25" customHeight="1">
      <c r="A787" s="774"/>
      <c r="B787" s="828"/>
      <c r="C787" s="358" t="s">
        <v>388</v>
      </c>
      <c r="D787" s="1789" t="str">
        <f>'Rekap Panjang Per Prog Per Prov'!AN8</f>
        <v>Kegiatan Pembinaan Ketenteraman, Ketertiban dan Perlindungan Masyarakat</v>
      </c>
      <c r="E787" s="1789"/>
      <c r="F787" s="794"/>
      <c r="G787" s="774"/>
      <c r="H787" s="759"/>
      <c r="I787" s="753"/>
      <c r="J787" s="758"/>
    </row>
    <row r="788" spans="1:11" s="361" customFormat="1" ht="21.75" customHeight="1">
      <c r="A788" s="774"/>
      <c r="B788" s="828"/>
      <c r="C788" s="358"/>
      <c r="D788" s="358" t="s">
        <v>382</v>
      </c>
      <c r="E788" s="840" t="str">
        <f>'Rekap Panjang Per Prog Per Prov'!AN10</f>
        <v>Fasilitasi Pencitraan Satpol PP di Daerah</v>
      </c>
      <c r="F788" s="794">
        <f>'Rekap Panjang Per Prog Per Prov'!AN76</f>
        <v>350000000</v>
      </c>
      <c r="G788" s="774"/>
      <c r="H788" s="759"/>
      <c r="I788" s="753" t="s">
        <v>738</v>
      </c>
      <c r="J788" s="761" t="s">
        <v>597</v>
      </c>
    </row>
    <row r="789" spans="1:11" s="361" customFormat="1">
      <c r="A789" s="774"/>
      <c r="B789" s="1423"/>
      <c r="C789" s="1424" t="s">
        <v>389</v>
      </c>
      <c r="D789" s="1796" t="str">
        <f>'Rekap Panjang Per Prog Per Prov'!AP8</f>
        <v>Kegiatan Pembinaan dan Pengembangan Kawasan dan Pertanahan</v>
      </c>
      <c r="E789" s="1796"/>
      <c r="F789" s="797"/>
      <c r="G789" s="774"/>
      <c r="H789" s="759"/>
      <c r="I789" s="753"/>
      <c r="J789" s="781"/>
    </row>
    <row r="790" spans="1:11" s="361" customFormat="1" ht="36" customHeight="1">
      <c r="A790" s="774"/>
      <c r="B790" s="1423"/>
      <c r="C790" s="1424"/>
      <c r="D790" s="1424" t="s">
        <v>382</v>
      </c>
      <c r="E790" s="840" t="str">
        <f>'Rekap Panjang Per Prog Per Prov'!AP10</f>
        <v xml:space="preserve">Peningkatan Kapasitas Aparat Pemerintah Daerah dalam Pengelolaan Kawasan Sumber Daya Alam </v>
      </c>
      <c r="F790" s="797">
        <f>'Rekap Panjang Per Prog Per Prov'!AP76</f>
        <v>400000000</v>
      </c>
      <c r="G790" s="774"/>
      <c r="H790" s="759"/>
      <c r="I790" s="753" t="s">
        <v>748</v>
      </c>
      <c r="J790" s="1397" t="s">
        <v>608</v>
      </c>
    </row>
    <row r="791" spans="1:11" s="361" customFormat="1">
      <c r="A791" s="774"/>
      <c r="B791" s="828"/>
      <c r="C791" s="358" t="s">
        <v>391</v>
      </c>
      <c r="D791" s="1789" t="str">
        <f>'Rekap Panjang Per Prog Per Prov'!AR8</f>
        <v>Kegiatan Fasilitasi Pencegahan dan Penanggulangan Bencana</v>
      </c>
      <c r="E791" s="1789"/>
      <c r="F791" s="794"/>
      <c r="G791" s="774"/>
      <c r="H791" s="759"/>
      <c r="I791" s="753"/>
      <c r="J791" s="758"/>
    </row>
    <row r="792" spans="1:11" s="361" customFormat="1" ht="54" customHeight="1">
      <c r="A792" s="774"/>
      <c r="B792" s="1423"/>
      <c r="C792" s="1424"/>
      <c r="D792" s="1424" t="s">
        <v>382</v>
      </c>
      <c r="E792" s="840" t="str">
        <f>'Rekap Panjang Per Prog Per Prov'!AR10</f>
        <v>Fasilitasi Peningkatan Kapasitas Pemerintahan Kabupaten/Kota dalam Penyelenggaraan Pencegahan dan Penanggulangan Kebakaran untuk Mendukung Pengurangan Resiko Kebakaran</v>
      </c>
      <c r="F792" s="797">
        <f>'Rekap Panjang Per Prog Per Prov'!AR76</f>
        <v>300000000</v>
      </c>
      <c r="G792" s="774"/>
      <c r="H792" s="759"/>
      <c r="I792" s="753" t="s">
        <v>720</v>
      </c>
      <c r="J792" s="1790" t="s">
        <v>607</v>
      </c>
    </row>
    <row r="793" spans="1:11" s="361" customFormat="1" ht="35.25" customHeight="1">
      <c r="A793" s="774"/>
      <c r="B793" s="1423"/>
      <c r="C793" s="1424"/>
      <c r="D793" s="1424" t="s">
        <v>386</v>
      </c>
      <c r="E793" s="840" t="str">
        <f>'Rekap Panjang Per Prog Per Prov'!AT10</f>
        <v>Peningkatan Kapasitas Aparat dalam Pengurangan Resiko Bencana di Daerah</v>
      </c>
      <c r="F793" s="797">
        <f>'Rekap Panjang Per Prog Per Prov'!AT76</f>
        <v>350000000</v>
      </c>
      <c r="G793" s="780"/>
      <c r="H793" s="781"/>
      <c r="I793" s="753" t="s">
        <v>720</v>
      </c>
      <c r="J793" s="1791"/>
    </row>
    <row r="794" spans="1:11" s="361" customFormat="1" ht="9" customHeight="1" thickBot="1">
      <c r="A794" s="774"/>
      <c r="B794" s="1433"/>
      <c r="C794" s="1434"/>
      <c r="D794" s="1434"/>
      <c r="E794" s="864"/>
      <c r="F794" s="1276"/>
      <c r="G794" s="757"/>
      <c r="H794" s="1251"/>
      <c r="I794" s="1396"/>
      <c r="J794" s="768"/>
    </row>
    <row r="795" spans="1:11" s="356" customFormat="1" ht="20.100000000000001" customHeight="1">
      <c r="A795" s="1310" t="s">
        <v>424</v>
      </c>
      <c r="B795" s="1797" t="s">
        <v>425</v>
      </c>
      <c r="C795" s="1797"/>
      <c r="D795" s="1797"/>
      <c r="E795" s="1797"/>
      <c r="F795" s="1283">
        <f>SUM(F796:F842)</f>
        <v>21882109000</v>
      </c>
      <c r="G795" s="1273"/>
      <c r="H795" s="1826" t="s">
        <v>832</v>
      </c>
      <c r="I795" s="1100" t="s">
        <v>870</v>
      </c>
      <c r="J795" s="781"/>
      <c r="K795" s="1175">
        <f>'Rekap Panjang Per Prog Per Prov'!AV89</f>
        <v>21882109000</v>
      </c>
    </row>
    <row r="796" spans="1:11" s="361" customFormat="1">
      <c r="A796" s="774"/>
      <c r="B796" s="827" t="s">
        <v>380</v>
      </c>
      <c r="C796" s="1795" t="str">
        <f>'Rekap Panjang Per Prog Per Prov'!C7</f>
        <v xml:space="preserve">PROGRAM PENATAAN ADMINISTRASI KEPENDUDUKAN </v>
      </c>
      <c r="D796" s="1795"/>
      <c r="E796" s="1795"/>
      <c r="F796" s="776"/>
      <c r="G796" s="757" t="str">
        <f>'Rekap Panjang Per Prog Per Prov'!C11</f>
        <v>DITJEN DUKCAPIL</v>
      </c>
      <c r="H796" s="1803"/>
      <c r="I796" s="753"/>
      <c r="J796" s="758"/>
    </row>
    <row r="797" spans="1:11" s="361" customFormat="1" ht="35.25" customHeight="1">
      <c r="A797" s="774"/>
      <c r="B797" s="827"/>
      <c r="C797" s="358" t="s">
        <v>381</v>
      </c>
      <c r="D797" s="1789" t="str">
        <f>'Rekap Panjang Per Prog Per Prov'!C8</f>
        <v>Kegiatan Dukungan Manajemen dan Dukungan Teknis Lainnya Ditjen Kependudukan dan Pencatatan Sipil</v>
      </c>
      <c r="E797" s="1789"/>
      <c r="F797" s="776"/>
      <c r="G797" s="774"/>
      <c r="H797" s="1803"/>
      <c r="I797" s="753"/>
      <c r="J797" s="758"/>
    </row>
    <row r="798" spans="1:11" s="361" customFormat="1" ht="35.25" customHeight="1">
      <c r="A798" s="774"/>
      <c r="B798" s="1433"/>
      <c r="C798" s="1460"/>
      <c r="D798" s="863" t="s">
        <v>382</v>
      </c>
      <c r="E798" s="1440" t="str">
        <f>'Rekap Panjang Per Prog Per Prov'!C10</f>
        <v xml:space="preserve">Fasilitasi Koordinasi Penyelenggaraan Kependudukan dan Pencatatan Sipil </v>
      </c>
      <c r="F798" s="802">
        <f>'Rekap Panjang Per Prog Per Prov'!C89</f>
        <v>249789000</v>
      </c>
      <c r="G798" s="774"/>
      <c r="H798" s="1803"/>
      <c r="I798" s="753" t="s">
        <v>706</v>
      </c>
      <c r="J798" s="884" t="s">
        <v>600</v>
      </c>
    </row>
    <row r="799" spans="1:11" s="361" customFormat="1" ht="39.75" customHeight="1">
      <c r="A799" s="1436"/>
      <c r="B799" s="827" t="s">
        <v>383</v>
      </c>
      <c r="C799" s="1795" t="str">
        <f>'Rekap Panjang Per Prog Per Prov'!D7</f>
        <v xml:space="preserve">PROGRAM PENGAWASAN DAN PENINGKATAN AKUNTABILITAS APARATUR KEMENTERIAN DALAM NEGERI </v>
      </c>
      <c r="D799" s="1795"/>
      <c r="E799" s="1795"/>
      <c r="F799" s="776"/>
      <c r="G799" s="757" t="str">
        <f>'Rekap Panjang Per Prog Per Prov'!D11</f>
        <v>ITJEN</v>
      </c>
      <c r="H799" s="759"/>
      <c r="I799" s="753"/>
      <c r="J799" s="781"/>
    </row>
    <row r="800" spans="1:11" s="361" customFormat="1" ht="36.75" customHeight="1">
      <c r="A800" s="1436"/>
      <c r="B800" s="827"/>
      <c r="C800" s="358" t="s">
        <v>381</v>
      </c>
      <c r="D800" s="1789" t="str">
        <f>'Rekap Panjang Per Prog Per Prov'!D8</f>
        <v xml:space="preserve">Kegiatan Dukungan Manajemen dan Dukungan Teknis Lainnya  Inspektorat Jenderal </v>
      </c>
      <c r="E800" s="1789"/>
      <c r="F800" s="776"/>
      <c r="G800" s="774"/>
      <c r="H800" s="759"/>
      <c r="I800" s="753"/>
      <c r="J800" s="758"/>
    </row>
    <row r="801" spans="1:10" s="361" customFormat="1" ht="35.25" customHeight="1">
      <c r="A801" s="1436"/>
      <c r="B801" s="827"/>
      <c r="C801" s="1435"/>
      <c r="D801" s="358" t="s">
        <v>382</v>
      </c>
      <c r="E801" s="840" t="str">
        <f>'Rekap Panjang Per Prog Per Prov'!D10</f>
        <v xml:space="preserve">Koordinasi Pembinaan dan Pengawasan Penyelenggaraan Pemerintahan Daerah </v>
      </c>
      <c r="F801" s="776">
        <f>'Rekap Panjang Per Prog Per Prov'!D89</f>
        <v>300000000</v>
      </c>
      <c r="G801" s="780"/>
      <c r="H801" s="781"/>
      <c r="I801" s="753" t="s">
        <v>755</v>
      </c>
      <c r="J801" s="753" t="s">
        <v>603</v>
      </c>
    </row>
    <row r="802" spans="1:10" s="361" customFormat="1" ht="16.5">
      <c r="A802" s="1436"/>
      <c r="B802" s="827" t="s">
        <v>384</v>
      </c>
      <c r="C802" s="1802" t="str">
        <f>'Rekap Panjang Per Prog Per Prov'!E7</f>
        <v xml:space="preserve">PROGRAM PEMBINAAN KESATUAN BANGSA DAN POLITIK </v>
      </c>
      <c r="D802" s="1802"/>
      <c r="E802" s="1802"/>
      <c r="F802" s="776"/>
      <c r="G802" s="1822" t="str">
        <f>'Rekap Panjang Per Prog Per Prov'!E11</f>
        <v>DITJEN KESBANGPOL</v>
      </c>
      <c r="H802" s="1396"/>
      <c r="I802" s="753"/>
      <c r="J802" s="758"/>
    </row>
    <row r="803" spans="1:10" s="356" customFormat="1">
      <c r="A803" s="759"/>
      <c r="B803" s="827"/>
      <c r="C803" s="358" t="s">
        <v>381</v>
      </c>
      <c r="D803" s="1789" t="str">
        <f>'Rekap Panjang Per Prog Per Prov'!E8</f>
        <v>Kegiatan Fasilitasi Kewaspadaan Nasional</v>
      </c>
      <c r="E803" s="1789"/>
      <c r="F803" s="776"/>
      <c r="G803" s="1823"/>
      <c r="H803" s="1399"/>
      <c r="I803" s="753"/>
      <c r="J803" s="758"/>
    </row>
    <row r="804" spans="1:10" s="1420" customFormat="1" ht="42.75" customHeight="1">
      <c r="A804" s="1468"/>
      <c r="B804" s="1426"/>
      <c r="C804" s="1466"/>
      <c r="D804" s="1466" t="s">
        <v>382</v>
      </c>
      <c r="E804" s="1467" t="str">
        <f>'Rekap Panjang Per Prog Per Prov'!E10</f>
        <v xml:space="preserve">Penguatan dan Pemberdayaan Forum Kewaspadaan Dini Masyarakat (FKDM) </v>
      </c>
      <c r="F804" s="880">
        <f>'Rekap Panjang Per Prog Per Prov'!E89</f>
        <v>809649000</v>
      </c>
      <c r="G804" s="1425"/>
      <c r="H804" s="781"/>
      <c r="I804" s="753" t="s">
        <v>708</v>
      </c>
      <c r="J804" s="753" t="s">
        <v>601</v>
      </c>
    </row>
    <row r="805" spans="1:10" s="361" customFormat="1" ht="39" customHeight="1">
      <c r="A805" s="1436"/>
      <c r="B805" s="1419" t="s">
        <v>385</v>
      </c>
      <c r="C805" s="1798" t="str">
        <f>'Rekap Panjang Per Prog Per Prov'!F7</f>
        <v xml:space="preserve">PROGRAM PENDIDIKAN DAN PELATIHAN APARATUR KEMENTERIAN DALAM NEGERI </v>
      </c>
      <c r="D805" s="1798"/>
      <c r="E805" s="1798"/>
      <c r="F805" s="779"/>
      <c r="G805" s="774" t="str">
        <f>'Rekap Panjang Per Prog Per Prov'!F11</f>
        <v>BADAN DIKLAT</v>
      </c>
      <c r="H805" s="759"/>
      <c r="I805" s="753"/>
      <c r="J805" s="781"/>
    </row>
    <row r="806" spans="1:10" s="356" customFormat="1" ht="34.5" customHeight="1">
      <c r="A806" s="759"/>
      <c r="B806" s="827"/>
      <c r="C806" s="358" t="s">
        <v>381</v>
      </c>
      <c r="D806" s="1789" t="str">
        <f>'Rekap Panjang Per Prog Per Prov'!F8</f>
        <v xml:space="preserve">Kegiatan Dukungan Manajemen Dan Pelayanan Teknis Lainnya Badan Pendidikan Dan Pelatihan </v>
      </c>
      <c r="E806" s="1789"/>
      <c r="F806" s="776"/>
      <c r="G806" s="774"/>
      <c r="H806" s="759"/>
      <c r="I806" s="753"/>
      <c r="J806" s="758"/>
    </row>
    <row r="807" spans="1:10" s="1420" customFormat="1" ht="19.5" customHeight="1">
      <c r="A807" s="1436"/>
      <c r="B807" s="827"/>
      <c r="C807" s="358"/>
      <c r="D807" s="358" t="s">
        <v>382</v>
      </c>
      <c r="E807" s="840" t="str">
        <f>'Rekap Panjang Per Prog Per Prov'!F10</f>
        <v>Koordinasi Pembinaan Program Kediklatan</v>
      </c>
      <c r="F807" s="776">
        <f>'Rekap Panjang Per Prog Per Prov'!F89</f>
        <v>200000000</v>
      </c>
      <c r="G807" s="780"/>
      <c r="H807" s="781"/>
      <c r="I807" s="753" t="s">
        <v>696</v>
      </c>
      <c r="J807" s="753" t="s">
        <v>604</v>
      </c>
    </row>
    <row r="808" spans="1:10" s="1420" customFormat="1" ht="16.5" customHeight="1">
      <c r="A808" s="1436"/>
      <c r="B808" s="827" t="s">
        <v>393</v>
      </c>
      <c r="C808" s="1795" t="str">
        <f>'Rekap Panjang Per Prog Per Prov'!G7</f>
        <v xml:space="preserve">PROGRAM PENGELOLAAN DESENTRALISASI DAN OTONOMI DAERAH </v>
      </c>
      <c r="D808" s="1795"/>
      <c r="E808" s="1795"/>
      <c r="F808" s="776"/>
      <c r="G808" s="1444" t="str">
        <f>'Rekap Panjang Per Prog Per Prov'!G11</f>
        <v>DITJEN OTDA</v>
      </c>
      <c r="H808" s="1445"/>
      <c r="I808" s="753"/>
      <c r="J808" s="784"/>
    </row>
    <row r="809" spans="1:10" s="1420" customFormat="1" ht="16.5">
      <c r="A809" s="1436"/>
      <c r="B809" s="827"/>
      <c r="C809" s="358" t="s">
        <v>381</v>
      </c>
      <c r="D809" s="1789" t="str">
        <f>'Rekap Panjang Per Prog Per Prov'!G8</f>
        <v>Kegiatan Penataan Urusan Pemerintahan Daerah Lingkup I</v>
      </c>
      <c r="E809" s="1789"/>
      <c r="F809" s="776"/>
      <c r="G809" s="774"/>
      <c r="H809" s="759"/>
      <c r="I809" s="753"/>
      <c r="J809" s="758"/>
    </row>
    <row r="810" spans="1:10" s="1420" customFormat="1" ht="34.5" customHeight="1">
      <c r="A810" s="1436"/>
      <c r="B810" s="827"/>
      <c r="C810" s="358"/>
      <c r="D810" s="358" t="s">
        <v>382</v>
      </c>
      <c r="E810" s="840" t="str">
        <f>'Rekap Panjang Per Prog Per Prov'!G10</f>
        <v xml:space="preserve">Fasilitasi Percepatan Penerapan Standar Pelayanan Minimal (SPM) di Daerah </v>
      </c>
      <c r="F810" s="776">
        <f>'Rekap Panjang Per Prog Per Prov'!G89</f>
        <v>704425000</v>
      </c>
      <c r="G810" s="780"/>
      <c r="H810" s="781"/>
      <c r="I810" s="753" t="s">
        <v>716</v>
      </c>
      <c r="J810" s="761" t="s">
        <v>662</v>
      </c>
    </row>
    <row r="811" spans="1:10" s="1420" customFormat="1" ht="16.5" customHeight="1">
      <c r="A811" s="1436"/>
      <c r="B811" s="827" t="s">
        <v>396</v>
      </c>
      <c r="C811" s="1795" t="str">
        <f>'Rekap Panjang Per Prog Per Prov'!J7</f>
        <v xml:space="preserve">PROGRAM BINA PEMBANGUNAN DAERAH </v>
      </c>
      <c r="D811" s="1795"/>
      <c r="E811" s="1795"/>
      <c r="F811" s="776"/>
      <c r="G811" s="1824" t="str">
        <f>'Rekap Panjang Per Prog Per Prov'!J11</f>
        <v>DITJEN BINA BANGDA</v>
      </c>
      <c r="H811" s="1250"/>
      <c r="I811" s="753"/>
      <c r="J811" s="784"/>
    </row>
    <row r="812" spans="1:10" s="1420" customFormat="1" ht="32.25" customHeight="1">
      <c r="A812" s="1436"/>
      <c r="B812" s="827"/>
      <c r="C812" s="358" t="s">
        <v>381</v>
      </c>
      <c r="D812" s="1789" t="str">
        <f>'Rekap Panjang Per Prog Per Prov'!J8</f>
        <v>Kegiatan Dukungan Manajemen dan Pelaksanaan Tugas Teknis Lainnya Ditjen Bina Bangda</v>
      </c>
      <c r="E812" s="1789"/>
      <c r="F812" s="776"/>
      <c r="G812" s="1825"/>
      <c r="H812" s="1421"/>
      <c r="I812" s="753"/>
      <c r="J812" s="758"/>
    </row>
    <row r="813" spans="1:10" s="1420" customFormat="1" ht="35.25" customHeight="1">
      <c r="A813" s="1436"/>
      <c r="B813" s="827"/>
      <c r="C813" s="1437"/>
      <c r="D813" s="358" t="s">
        <v>382</v>
      </c>
      <c r="E813" s="840" t="str">
        <f>'Rekap Panjang Per Prog Per Prov'!K10</f>
        <v xml:space="preserve">Penguatan Peran Provinsi dalam Pengendalian, Pelaporan dan Evaluasi Pemanfaatan Program Dana Alokasi Khusus (DAK) </v>
      </c>
      <c r="F813" s="776">
        <f>'Rekap Panjang Per Prog Per Prov'!K89</f>
        <v>500000000</v>
      </c>
      <c r="G813" s="774"/>
      <c r="H813" s="759"/>
      <c r="I813" s="753" t="s">
        <v>698</v>
      </c>
      <c r="J813" s="1396" t="s">
        <v>594</v>
      </c>
    </row>
    <row r="814" spans="1:10" s="1420" customFormat="1" ht="16.5">
      <c r="A814" s="1436"/>
      <c r="B814" s="827"/>
      <c r="C814" s="358" t="s">
        <v>387</v>
      </c>
      <c r="D814" s="1792" t="str">
        <f>'Rekap Panjang Per Prog Per Prov'!O8</f>
        <v>Kegiatan Fasilitasi Peningkatan Pertumbuhan Ekonomi Daerah</v>
      </c>
      <c r="E814" s="1789"/>
      <c r="F814" s="776"/>
      <c r="G814" s="774"/>
      <c r="H814" s="759"/>
      <c r="I814" s="753"/>
      <c r="J814" s="758"/>
    </row>
    <row r="815" spans="1:10" s="1420" customFormat="1" ht="24.75" customHeight="1">
      <c r="A815" s="1436"/>
      <c r="B815" s="827"/>
      <c r="C815" s="1437"/>
      <c r="D815" s="358" t="s">
        <v>382</v>
      </c>
      <c r="E815" s="1422" t="str">
        <f>'Rekap Panjang Per Prog Per Prov'!O10</f>
        <v xml:space="preserve">Dukungan Operasional  Penyelenggaraan PTSP  </v>
      </c>
      <c r="F815" s="776">
        <f>'Rekap Panjang Per Prog Per Prov'!O89</f>
        <v>400000000</v>
      </c>
      <c r="G815" s="780"/>
      <c r="H815" s="781"/>
      <c r="I815" s="753" t="s">
        <v>798</v>
      </c>
      <c r="J815" s="753" t="s">
        <v>602</v>
      </c>
    </row>
    <row r="816" spans="1:10" s="360" customFormat="1" ht="15.75" customHeight="1">
      <c r="A816" s="774"/>
      <c r="B816" s="827" t="s">
        <v>519</v>
      </c>
      <c r="C816" s="1795" t="str">
        <f>'Rekap Panjang Per Prog Per Prov'!U7</f>
        <v xml:space="preserve">PROGRAM PEMBERDAYAAN MASYARAKAT DAN PEMERINTAHAN DESA </v>
      </c>
      <c r="D816" s="1795"/>
      <c r="E816" s="1795"/>
      <c r="F816" s="793"/>
      <c r="G816" s="757" t="str">
        <f>'Rekap Panjang Per Prog Per Prov'!U11</f>
        <v>DITJEN PMD</v>
      </c>
      <c r="H816" s="758"/>
      <c r="I816" s="753"/>
      <c r="J816" s="758"/>
    </row>
    <row r="817" spans="1:10" s="361" customFormat="1" ht="30" customHeight="1">
      <c r="A817" s="774"/>
      <c r="B817" s="828"/>
      <c r="C817" s="358" t="s">
        <v>381</v>
      </c>
      <c r="D817" s="1789" t="str">
        <f>'Rekap Panjang Per Prog Per Prov'!U8</f>
        <v>Kegiatan Dukungan Manajemen dan Dukungan Teknis Lainnya Ditjen PMD</v>
      </c>
      <c r="E817" s="1789"/>
      <c r="F817" s="794"/>
      <c r="G817" s="774"/>
      <c r="H817" s="758"/>
      <c r="I817" s="753"/>
      <c r="J817" s="758"/>
    </row>
    <row r="818" spans="1:10" s="361" customFormat="1" ht="31.5" customHeight="1">
      <c r="A818" s="774"/>
      <c r="B818" s="1423"/>
      <c r="C818" s="1424"/>
      <c r="D818" s="1424" t="s">
        <v>382</v>
      </c>
      <c r="E818" s="840" t="str">
        <f>'Rekap Panjang Per Prog Per Prov'!U10</f>
        <v>Penguatan Program dan Kelembagaan Pemberdayaan Masyarakat dan Pemerintahan Desa</v>
      </c>
      <c r="F818" s="797">
        <f>'Rekap Panjang Per Prog Per Prov'!U89</f>
        <v>153050000</v>
      </c>
      <c r="G818" s="774"/>
      <c r="H818" s="781"/>
      <c r="I818" s="753"/>
      <c r="J818" s="781"/>
    </row>
    <row r="819" spans="1:10" s="361" customFormat="1" ht="30" customHeight="1">
      <c r="A819" s="774"/>
      <c r="B819" s="828"/>
      <c r="C819" s="358" t="s">
        <v>387</v>
      </c>
      <c r="D819" s="1789" t="str">
        <f>'Rekap Panjang Per Prog Per Prov'!V8</f>
        <v>Kegiatan Peningkatan Kapasitas Penyelenggaraan Pemerintahan Desa dan Kelurahan</v>
      </c>
      <c r="E819" s="1789"/>
      <c r="F819" s="794"/>
      <c r="G819" s="774"/>
      <c r="H819" s="758"/>
      <c r="I819" s="753"/>
      <c r="J819" s="758"/>
    </row>
    <row r="820" spans="1:10" s="361" customFormat="1" ht="15.75" customHeight="1">
      <c r="A820" s="774"/>
      <c r="B820" s="1423"/>
      <c r="C820" s="1424"/>
      <c r="D820" s="1424" t="s">
        <v>382</v>
      </c>
      <c r="E820" s="840" t="str">
        <f>'Rekap Panjang Per Prog Per Prov'!V10</f>
        <v>Pelatihan Manajemen Pemerintahan Desa bagi Kepala Desa</v>
      </c>
      <c r="F820" s="797">
        <f>'Rekap Panjang Per Prog Per Prov'!V89</f>
        <v>276715000</v>
      </c>
      <c r="G820" s="774"/>
      <c r="H820" s="781"/>
      <c r="I820" s="753"/>
      <c r="J820" s="781"/>
    </row>
    <row r="821" spans="1:10" s="361" customFormat="1" ht="15.75" customHeight="1">
      <c r="A821" s="774"/>
      <c r="B821" s="828"/>
      <c r="C821" s="358" t="s">
        <v>388</v>
      </c>
      <c r="D821" s="1789" t="str">
        <f>'Rekap Panjang Per Prog Per Prov'!W8</f>
        <v>Kegiatan Peningkatan Kapasitas Kelembagaan dan Pelatihan Masyarakat</v>
      </c>
      <c r="E821" s="1789"/>
      <c r="F821" s="794"/>
      <c r="G821" s="774"/>
      <c r="H821" s="758"/>
      <c r="I821" s="753"/>
      <c r="J821" s="758"/>
    </row>
    <row r="822" spans="1:10" s="361" customFormat="1" ht="15.75" customHeight="1">
      <c r="A822" s="774"/>
      <c r="B822" s="1423"/>
      <c r="C822" s="1424"/>
      <c r="D822" s="1424" t="s">
        <v>382</v>
      </c>
      <c r="E822" s="840" t="str">
        <f>'Rekap Panjang Per Prog Per Prov'!W10</f>
        <v>Fasilitasi Penyusunan Profil Desa dan Kelurahan</v>
      </c>
      <c r="F822" s="797">
        <f>'Rekap Panjang Per Prog Per Prov'!W89</f>
        <v>785744000</v>
      </c>
      <c r="G822" s="774"/>
      <c r="H822" s="781"/>
      <c r="I822" s="753"/>
      <c r="J822" s="781"/>
    </row>
    <row r="823" spans="1:10" s="361" customFormat="1" ht="15.75" customHeight="1">
      <c r="A823" s="774"/>
      <c r="B823" s="828"/>
      <c r="C823" s="358" t="s">
        <v>389</v>
      </c>
      <c r="D823" s="1789" t="str">
        <f>'Rekap Panjang Per Prog Per Prov'!X8</f>
        <v>Kegiatan Peningkatan Kemandirian Masyarakat Perdesaan</v>
      </c>
      <c r="E823" s="1789"/>
      <c r="F823" s="794"/>
      <c r="G823" s="774"/>
      <c r="H823" s="758"/>
      <c r="I823" s="753"/>
      <c r="J823" s="758"/>
    </row>
    <row r="824" spans="1:10" s="361" customFormat="1" ht="15.75" customHeight="1">
      <c r="A824" s="774"/>
      <c r="B824" s="1423"/>
      <c r="C824" s="1424"/>
      <c r="D824" s="1424" t="s">
        <v>382</v>
      </c>
      <c r="E824" s="840" t="str">
        <f>'Rekap Panjang Per Prog Per Prov'!X10</f>
        <v>PNPM-Mandiri Perdesaan</v>
      </c>
      <c r="F824" s="797">
        <f>'Rekap Panjang Per Prog Per Prov'!X89</f>
        <v>10983349000</v>
      </c>
      <c r="G824" s="774"/>
      <c r="H824" s="781"/>
      <c r="I824" s="753"/>
      <c r="J824" s="781"/>
    </row>
    <row r="825" spans="1:10" s="361" customFormat="1" ht="15.75" customHeight="1">
      <c r="A825" s="774"/>
      <c r="B825" s="828"/>
      <c r="C825" s="358" t="s">
        <v>391</v>
      </c>
      <c r="D825" s="1789" t="str">
        <f>'Rekap Panjang Per Prog Per Prov'!Y8</f>
        <v>Kegiatan Fasilitasi Pemberdayaan Adat dan Sosial Budaya Masyarakat</v>
      </c>
      <c r="E825" s="1789"/>
      <c r="F825" s="794"/>
      <c r="G825" s="774"/>
      <c r="H825" s="758"/>
      <c r="I825" s="753"/>
      <c r="J825" s="758"/>
    </row>
    <row r="826" spans="1:10" s="361" customFormat="1" ht="31.5" customHeight="1">
      <c r="A826" s="774"/>
      <c r="B826" s="1423"/>
      <c r="C826" s="1424"/>
      <c r="D826" s="1424" t="s">
        <v>382</v>
      </c>
      <c r="E826" s="840" t="str">
        <f>'Rekap Panjang Per Prog Per Prov'!Y10</f>
        <v>Fasilitasi Penguatan Kelembagaan Komisi Penanggulangan HIV/AIDS di daerah</v>
      </c>
      <c r="F826" s="797">
        <f>'Rekap Panjang Per Prog Per Prov'!Y89</f>
        <v>83970000</v>
      </c>
      <c r="G826" s="774"/>
      <c r="H826" s="781"/>
      <c r="I826" s="753"/>
      <c r="J826" s="781"/>
    </row>
    <row r="827" spans="1:10" s="361" customFormat="1" ht="31.5" customHeight="1">
      <c r="A827" s="774"/>
      <c r="B827" s="1423"/>
      <c r="C827" s="1424"/>
      <c r="D827" s="1424" t="s">
        <v>386</v>
      </c>
      <c r="E827" s="840" t="str">
        <f>'Rekap Panjang Per Prog Per Prov'!AA10</f>
        <v xml:space="preserve">Fasilitasi Penguatan Sistem Informasi Posyandu di Daerah melalui Koordinasi dan Pelatihan Ulang </v>
      </c>
      <c r="F827" s="797">
        <f>'Rekap Panjang Per Prog Per Prov'!AA89</f>
        <v>75000000</v>
      </c>
      <c r="G827" s="774"/>
      <c r="H827" s="781"/>
      <c r="I827" s="753"/>
      <c r="J827" s="781"/>
    </row>
    <row r="828" spans="1:10" s="361" customFormat="1" ht="15.75" customHeight="1">
      <c r="A828" s="774"/>
      <c r="B828" s="828"/>
      <c r="C828" s="358" t="s">
        <v>392</v>
      </c>
      <c r="D828" s="1789" t="str">
        <f>'Rekap Panjang Per Prog Per Prov'!AB8</f>
        <v>Kegiatan Pengembangan Usaha Ekonomi Masyarakat</v>
      </c>
      <c r="E828" s="1789"/>
      <c r="F828" s="794"/>
      <c r="G828" s="774"/>
      <c r="H828" s="758"/>
      <c r="I828" s="753"/>
      <c r="J828" s="758"/>
    </row>
    <row r="829" spans="1:10" s="361" customFormat="1" ht="31.5" customHeight="1">
      <c r="A829" s="774"/>
      <c r="B829" s="1423"/>
      <c r="C829" s="1424"/>
      <c r="D829" s="1424" t="s">
        <v>382</v>
      </c>
      <c r="E829" s="840" t="str">
        <f>'Rekap Panjang Per Prog Per Prov'!AC10</f>
        <v xml:space="preserve">Penguatan Kelembagaan Tim Koordinasi Penanggulangan Kemiskinan Daerah (TKPKD) </v>
      </c>
      <c r="F829" s="797">
        <f>'Rekap Panjang Per Prog Per Prov'!AC89</f>
        <v>46800000</v>
      </c>
      <c r="G829" s="774"/>
      <c r="H829" s="781"/>
      <c r="I829" s="753"/>
      <c r="J829" s="781"/>
    </row>
    <row r="830" spans="1:10" s="361" customFormat="1" ht="15.75" customHeight="1">
      <c r="A830" s="774"/>
      <c r="B830" s="1423"/>
      <c r="C830" s="1424"/>
      <c r="D830" s="1424" t="s">
        <v>386</v>
      </c>
      <c r="E830" s="840" t="str">
        <f>'Rekap Panjang Per Prog Per Prov'!AD10</f>
        <v>Fasilitasi Penguatan Kelembagaan Pasar Desa</v>
      </c>
      <c r="F830" s="797">
        <f>'Rekap Panjang Per Prog Per Prov'!AD89</f>
        <v>150000000</v>
      </c>
      <c r="G830" s="780"/>
      <c r="H830" s="781"/>
      <c r="I830" s="753"/>
      <c r="J830" s="781"/>
    </row>
    <row r="831" spans="1:10" s="360" customFormat="1" ht="23.25" customHeight="1">
      <c r="A831" s="774"/>
      <c r="B831" s="827" t="s">
        <v>520</v>
      </c>
      <c r="C831" s="1795" t="str">
        <f>'Rekap Panjang Per Prog Per Prov'!AH7</f>
        <v xml:space="preserve">PROGRAM PENGUATAN PENYELENGGARAAN PEMERINTAHAN UMUM </v>
      </c>
      <c r="D831" s="1795"/>
      <c r="E831" s="1795"/>
      <c r="F831" s="793"/>
      <c r="G831" s="757" t="str">
        <f>'Rekap Panjang Per Prog Per Prov'!AH11</f>
        <v>DITJEN PUM</v>
      </c>
      <c r="H831" s="1251"/>
      <c r="I831" s="753"/>
      <c r="J831" s="758"/>
    </row>
    <row r="832" spans="1:10" s="361" customFormat="1" ht="30" customHeight="1">
      <c r="A832" s="774"/>
      <c r="B832" s="828"/>
      <c r="C832" s="358" t="s">
        <v>381</v>
      </c>
      <c r="D832" s="1789" t="str">
        <f>'Rekap Panjang Per Prog Per Prov'!AH8</f>
        <v>Kegiatan Penyelenggaraan Hubungan Pusat dan Daerah Serta Kerjasama Daerah</v>
      </c>
      <c r="E832" s="1789"/>
      <c r="F832" s="794"/>
      <c r="G832" s="774"/>
      <c r="H832" s="759"/>
      <c r="I832" s="753"/>
      <c r="J832" s="758"/>
    </row>
    <row r="833" spans="1:11" s="361" customFormat="1" ht="32.25" customHeight="1">
      <c r="A833" s="774"/>
      <c r="B833" s="1423"/>
      <c r="C833" s="1424"/>
      <c r="D833" s="1424" t="s">
        <v>382</v>
      </c>
      <c r="E833" s="840" t="str">
        <f>'Rekap Panjang Per Prog Per Prov'!AI10</f>
        <v>Peningkatan Peran Gubernur sebagai Wakil Pemerintah Pusat di Wilayah Provinsi</v>
      </c>
      <c r="F833" s="797">
        <f>'Rekap Panjang Per Prog Per Prov'!AI89</f>
        <v>4313618000</v>
      </c>
      <c r="G833" s="774"/>
      <c r="H833" s="759"/>
      <c r="I833" s="753" t="s">
        <v>706</v>
      </c>
      <c r="J833" s="1790" t="s">
        <v>595</v>
      </c>
    </row>
    <row r="834" spans="1:11" s="361" customFormat="1" ht="22.5" customHeight="1">
      <c r="A834" s="774"/>
      <c r="B834" s="1423"/>
      <c r="C834" s="1424"/>
      <c r="D834" s="1424" t="s">
        <v>386</v>
      </c>
      <c r="E834" s="840" t="str">
        <f>'Rekap Panjang Per Prog Per Prov'!AH10</f>
        <v>Pengembangan Kerjasama Daerah</v>
      </c>
      <c r="F834" s="797">
        <f>'Rekap Panjang Per Prog Per Prov'!AH89</f>
        <v>450000000</v>
      </c>
      <c r="G834" s="774"/>
      <c r="H834" s="759"/>
      <c r="I834" s="753" t="s">
        <v>706</v>
      </c>
      <c r="J834" s="1791"/>
    </row>
    <row r="835" spans="1:11" s="361" customFormat="1" ht="33" customHeight="1">
      <c r="A835" s="774"/>
      <c r="B835" s="828"/>
      <c r="C835" s="358" t="s">
        <v>387</v>
      </c>
      <c r="D835" s="1789" t="str">
        <f>'Rekap Panjang Per Prog Per Prov'!AJ8</f>
        <v>Kegiatan Pengembangan dan Penataan Wilayah Administrasi dan Perbatasan</v>
      </c>
      <c r="E835" s="1789"/>
      <c r="F835" s="794"/>
      <c r="G835" s="774"/>
      <c r="H835" s="759"/>
      <c r="I835" s="753"/>
      <c r="J835" s="758"/>
    </row>
    <row r="836" spans="1:11" s="361" customFormat="1" ht="36.75" customHeight="1">
      <c r="A836" s="774"/>
      <c r="B836" s="1423"/>
      <c r="C836" s="1424"/>
      <c r="D836" s="1424" t="s">
        <v>382</v>
      </c>
      <c r="E836" s="840" t="str">
        <f>'Rekap Panjang Per Prog Per Prov'!AK10</f>
        <v>Koordinasi dan Fasilitasi Penegasan Batas Daerah Secara Pasti di Lapangan antar Daerah Provinsi, Kab/Kota</v>
      </c>
      <c r="F836" s="797">
        <f>'Rekap Panjang Per Prog Per Prov'!AK89</f>
        <v>350000000</v>
      </c>
      <c r="G836" s="774"/>
      <c r="H836" s="759"/>
      <c r="I836" s="753" t="s">
        <v>706</v>
      </c>
      <c r="J836" s="1397" t="s">
        <v>605</v>
      </c>
    </row>
    <row r="837" spans="1:11" s="361" customFormat="1" ht="33" customHeight="1">
      <c r="A837" s="774"/>
      <c r="B837" s="828"/>
      <c r="C837" s="358" t="s">
        <v>388</v>
      </c>
      <c r="D837" s="1789" t="str">
        <f>'Rekap Panjang Per Prog Per Prov'!AN8</f>
        <v>Kegiatan Pembinaan Ketenteraman, Ketertiban dan Perlindungan Masyarakat</v>
      </c>
      <c r="E837" s="1789"/>
      <c r="F837" s="794"/>
      <c r="G837" s="774"/>
      <c r="H837" s="759"/>
      <c r="I837" s="753"/>
      <c r="J837" s="758"/>
    </row>
    <row r="838" spans="1:11" s="361" customFormat="1" ht="18.75" customHeight="1">
      <c r="A838" s="774"/>
      <c r="B838" s="1423"/>
      <c r="C838" s="1424"/>
      <c r="D838" s="1424" t="s">
        <v>382</v>
      </c>
      <c r="E838" s="840" t="str">
        <f>'Rekap Panjang Per Prog Per Prov'!AN10</f>
        <v>Fasilitasi Pencitraan Satpol PP di Daerah</v>
      </c>
      <c r="F838" s="797">
        <f>'Rekap Panjang Per Prog Per Prov'!AN89</f>
        <v>350000000</v>
      </c>
      <c r="G838" s="774"/>
      <c r="H838" s="759"/>
      <c r="I838" s="753" t="s">
        <v>738</v>
      </c>
      <c r="J838" s="761" t="s">
        <v>597</v>
      </c>
    </row>
    <row r="839" spans="1:11" s="361" customFormat="1" ht="25.5" customHeight="1">
      <c r="A839" s="774"/>
      <c r="B839" s="828"/>
      <c r="C839" s="358" t="s">
        <v>389</v>
      </c>
      <c r="D839" s="1789" t="str">
        <f>'Rekap Panjang Per Prog Per Prov'!AR8</f>
        <v>Kegiatan Fasilitasi Pencegahan dan Penanggulangan Bencana</v>
      </c>
      <c r="E839" s="1789"/>
      <c r="F839" s="794"/>
      <c r="G839" s="774"/>
      <c r="H839" s="759"/>
      <c r="I839" s="753"/>
      <c r="J839" s="758"/>
    </row>
    <row r="840" spans="1:11" s="361" customFormat="1" ht="69" customHeight="1">
      <c r="A840" s="774"/>
      <c r="B840" s="1423"/>
      <c r="C840" s="1424"/>
      <c r="D840" s="1424" t="s">
        <v>382</v>
      </c>
      <c r="E840" s="840" t="str">
        <f>'Rekap Panjang Per Prog Per Prov'!AR10</f>
        <v>Fasilitasi Peningkatan Kapasitas Pemerintahan Kabupaten/Kota dalam Penyelenggaraan Pencegahan dan Penanggulangan Kebakaran untuk Mendukung Pengurangan Resiko Kebakaran</v>
      </c>
      <c r="F840" s="797">
        <f>'Rekap Panjang Per Prog Per Prov'!AR89</f>
        <v>350000000</v>
      </c>
      <c r="G840" s="774"/>
      <c r="H840" s="759"/>
      <c r="I840" s="753" t="s">
        <v>720</v>
      </c>
      <c r="J840" s="761" t="s">
        <v>607</v>
      </c>
    </row>
    <row r="841" spans="1:11" s="361" customFormat="1" ht="69.75" customHeight="1">
      <c r="A841" s="774"/>
      <c r="B841" s="1423"/>
      <c r="C841" s="1424"/>
      <c r="D841" s="1424" t="s">
        <v>386</v>
      </c>
      <c r="E841" s="840" t="str">
        <f>'Rekap Panjang Per Prog Per Prov'!AS10</f>
        <v>Fasilitasi dan Sosialisasi Pelaksanaan Perpres Nomor 30 Tahun 2011, Pembentukan Kelembagaan Komisi Provinsi Pengendalian Zoonosis dan Komisi Kabupaten/Kota Pengendalian Zoonosis, dan Percepatan Pengendalian Zoonosis</v>
      </c>
      <c r="F841" s="797">
        <f>'Rekap Panjang Per Prog Per Prov'!AS89</f>
        <v>350000000</v>
      </c>
      <c r="G841" s="780"/>
      <c r="H841" s="781"/>
      <c r="I841" s="753" t="s">
        <v>720</v>
      </c>
      <c r="J841" s="761" t="s">
        <v>611</v>
      </c>
    </row>
    <row r="842" spans="1:11" s="356" customFormat="1" ht="9" customHeight="1" thickBot="1">
      <c r="A842" s="774"/>
      <c r="B842" s="1433"/>
      <c r="C842" s="1439"/>
      <c r="D842" s="1439"/>
      <c r="E842" s="1440"/>
      <c r="F842" s="802"/>
      <c r="G842" s="757"/>
      <c r="H842" s="1251"/>
      <c r="I842" s="1396"/>
      <c r="J842" s="768"/>
    </row>
    <row r="843" spans="1:11" s="356" customFormat="1" ht="20.100000000000001" customHeight="1">
      <c r="A843" s="1307">
        <v>18</v>
      </c>
      <c r="B843" s="1797" t="s">
        <v>427</v>
      </c>
      <c r="C843" s="1797"/>
      <c r="D843" s="1797"/>
      <c r="E843" s="1797"/>
      <c r="F843" s="1283">
        <f>SUM(F844:F900)</f>
        <v>41333433000</v>
      </c>
      <c r="G843" s="1273"/>
      <c r="H843" s="1826" t="s">
        <v>842</v>
      </c>
      <c r="I843" s="1100" t="s">
        <v>871</v>
      </c>
      <c r="J843" s="820"/>
      <c r="K843" s="1175">
        <f>'Rekap Panjang Per Prog Per Prov'!AV92</f>
        <v>41333433000</v>
      </c>
    </row>
    <row r="844" spans="1:11" s="361" customFormat="1" ht="21.75" customHeight="1">
      <c r="A844" s="774"/>
      <c r="B844" s="827" t="s">
        <v>380</v>
      </c>
      <c r="C844" s="1795" t="str">
        <f>'Rekap Panjang Per Prog Per Prov'!C7</f>
        <v xml:space="preserve">PROGRAM PENATAAN ADMINISTRASI KEPENDUDUKAN </v>
      </c>
      <c r="D844" s="1795"/>
      <c r="E844" s="1795"/>
      <c r="F844" s="776"/>
      <c r="G844" s="757" t="str">
        <f>'Rekap Panjang Per Prog Per Prov'!C11</f>
        <v>DITJEN DUKCAPIL</v>
      </c>
      <c r="H844" s="1803"/>
      <c r="I844" s="753"/>
      <c r="J844" s="758"/>
    </row>
    <row r="845" spans="1:11" s="361" customFormat="1" ht="36.75" customHeight="1">
      <c r="A845" s="774"/>
      <c r="B845" s="827"/>
      <c r="C845" s="358" t="s">
        <v>381</v>
      </c>
      <c r="D845" s="1789" t="str">
        <f>'Rekap Panjang Per Prog Per Prov'!C8</f>
        <v>Kegiatan Dukungan Manajemen dan Dukungan Teknis Lainnya Ditjen Kependudukan dan Pencatatan Sipil</v>
      </c>
      <c r="E845" s="1789"/>
      <c r="F845" s="776"/>
      <c r="G845" s="774"/>
      <c r="H845" s="1803"/>
      <c r="I845" s="753"/>
      <c r="J845" s="758"/>
    </row>
    <row r="846" spans="1:11" s="361" customFormat="1" ht="36" customHeight="1">
      <c r="A846" s="774"/>
      <c r="B846" s="1433"/>
      <c r="C846" s="1460"/>
      <c r="D846" s="863" t="s">
        <v>382</v>
      </c>
      <c r="E846" s="1440" t="str">
        <f>'Rekap Panjang Per Prog Per Prov'!C10</f>
        <v xml:space="preserve">Fasilitasi Koordinasi Penyelenggaraan Kependudukan dan Pencatatan Sipil </v>
      </c>
      <c r="F846" s="802">
        <f>'Rekap Panjang Per Prog Per Prov'!C92</f>
        <v>260708000</v>
      </c>
      <c r="G846" s="774"/>
      <c r="H846" s="1803"/>
      <c r="I846" s="753" t="s">
        <v>741</v>
      </c>
      <c r="J846" s="884" t="s">
        <v>600</v>
      </c>
    </row>
    <row r="847" spans="1:11" s="361" customFormat="1" ht="36.75" customHeight="1">
      <c r="A847" s="1436"/>
      <c r="B847" s="827" t="s">
        <v>383</v>
      </c>
      <c r="C847" s="1795" t="str">
        <f>'Rekap Panjang Per Prog Per Prov'!D7</f>
        <v xml:space="preserve">PROGRAM PENGAWASAN DAN PENINGKATAN AKUNTABILITAS APARATUR KEMENTERIAN DALAM NEGERI </v>
      </c>
      <c r="D847" s="1795"/>
      <c r="E847" s="1795"/>
      <c r="F847" s="776"/>
      <c r="G847" s="757" t="str">
        <f>'Rekap Panjang Per Prog Per Prov'!D11</f>
        <v>ITJEN</v>
      </c>
      <c r="H847" s="759"/>
      <c r="I847" s="753"/>
      <c r="J847" s="781"/>
    </row>
    <row r="848" spans="1:11" s="361" customFormat="1" ht="37.5" customHeight="1">
      <c r="A848" s="1436"/>
      <c r="B848" s="827"/>
      <c r="C848" s="358" t="s">
        <v>381</v>
      </c>
      <c r="D848" s="1789" t="str">
        <f>'Rekap Panjang Per Prog Per Prov'!D8</f>
        <v xml:space="preserve">Kegiatan Dukungan Manajemen dan Dukungan Teknis Lainnya  Inspektorat Jenderal </v>
      </c>
      <c r="E848" s="1789"/>
      <c r="F848" s="776"/>
      <c r="G848" s="774"/>
      <c r="H848" s="759"/>
      <c r="I848" s="753"/>
      <c r="J848" s="758"/>
    </row>
    <row r="849" spans="1:10" s="361" customFormat="1" ht="36.75" customHeight="1">
      <c r="A849" s="1468"/>
      <c r="B849" s="1426"/>
      <c r="C849" s="1465"/>
      <c r="D849" s="1466" t="s">
        <v>382</v>
      </c>
      <c r="E849" s="1467" t="str">
        <f>'Rekap Panjang Per Prog Per Prov'!D10</f>
        <v xml:space="preserve">Koordinasi Pembinaan dan Pengawasan Penyelenggaraan Pemerintahan Daerah </v>
      </c>
      <c r="F849" s="880">
        <f>'Rekap Panjang Per Prog Per Prov'!D92</f>
        <v>300000000</v>
      </c>
      <c r="G849" s="1425"/>
      <c r="H849" s="781"/>
      <c r="I849" s="753" t="s">
        <v>755</v>
      </c>
      <c r="J849" s="753" t="s">
        <v>603</v>
      </c>
    </row>
    <row r="850" spans="1:10" s="361" customFormat="1" ht="16.5">
      <c r="A850" s="1436"/>
      <c r="B850" s="1419" t="s">
        <v>384</v>
      </c>
      <c r="C850" s="1804" t="str">
        <f>'Rekap Panjang Per Prog Per Prov'!E7</f>
        <v xml:space="preserve">PROGRAM PEMBINAAN KESATUAN BANGSA DAN POLITIK </v>
      </c>
      <c r="D850" s="1804"/>
      <c r="E850" s="1804"/>
      <c r="F850" s="779"/>
      <c r="G850" s="1823" t="str">
        <f>'Rekap Panjang Per Prog Per Prov'!E11</f>
        <v>DITJEN KESBANGPOL</v>
      </c>
      <c r="H850" s="1396"/>
      <c r="I850" s="753"/>
      <c r="J850" s="758"/>
    </row>
    <row r="851" spans="1:10" s="356" customFormat="1">
      <c r="A851" s="759"/>
      <c r="B851" s="827"/>
      <c r="C851" s="358" t="s">
        <v>381</v>
      </c>
      <c r="D851" s="1789" t="str">
        <f>'Rekap Panjang Per Prog Per Prov'!E8</f>
        <v>Kegiatan Fasilitasi Kewaspadaan Nasional</v>
      </c>
      <c r="E851" s="1789"/>
      <c r="F851" s="776"/>
      <c r="G851" s="1823"/>
      <c r="H851" s="1399"/>
      <c r="I851" s="753"/>
      <c r="J851" s="758"/>
    </row>
    <row r="852" spans="1:10" s="1420" customFormat="1" ht="33.75" customHeight="1">
      <c r="A852" s="1436"/>
      <c r="B852" s="827"/>
      <c r="C852" s="358"/>
      <c r="D852" s="358" t="s">
        <v>382</v>
      </c>
      <c r="E852" s="840" t="str">
        <f>'Rekap Panjang Per Prog Per Prov'!E10</f>
        <v xml:space="preserve">Penguatan dan Pemberdayaan Forum Kewaspadaan Dini Masyarakat (FKDM) </v>
      </c>
      <c r="F852" s="776">
        <f>'Rekap Panjang Per Prog Per Prov'!E92</f>
        <v>1798556000</v>
      </c>
      <c r="G852" s="780"/>
      <c r="H852" s="781"/>
      <c r="I852" s="753" t="s">
        <v>742</v>
      </c>
      <c r="J852" s="753" t="s">
        <v>601</v>
      </c>
    </row>
    <row r="853" spans="1:10" s="361" customFormat="1" ht="36.75" customHeight="1">
      <c r="A853" s="1436"/>
      <c r="B853" s="1419" t="s">
        <v>385</v>
      </c>
      <c r="C853" s="1798" t="str">
        <f>'Rekap Panjang Per Prog Per Prov'!F7</f>
        <v xml:space="preserve">PROGRAM PENDIDIKAN DAN PELATIHAN APARATUR KEMENTERIAN DALAM NEGERI </v>
      </c>
      <c r="D853" s="1798"/>
      <c r="E853" s="1798"/>
      <c r="F853" s="779"/>
      <c r="G853" s="757" t="str">
        <f>'Rekap Panjang Per Prog Per Prov'!F11</f>
        <v>BADAN DIKLAT</v>
      </c>
      <c r="H853" s="781"/>
      <c r="I853" s="753"/>
      <c r="J853" s="781"/>
    </row>
    <row r="854" spans="1:10" s="356" customFormat="1" ht="36" customHeight="1">
      <c r="A854" s="759"/>
      <c r="B854" s="827"/>
      <c r="C854" s="358" t="s">
        <v>381</v>
      </c>
      <c r="D854" s="1789" t="str">
        <f>'Rekap Panjang Per Prog Per Prov'!F8</f>
        <v xml:space="preserve">Kegiatan Dukungan Manajemen Dan Pelayanan Teknis Lainnya Badan Pendidikan Dan Pelatihan </v>
      </c>
      <c r="E854" s="1789"/>
      <c r="F854" s="776"/>
      <c r="G854" s="774"/>
      <c r="H854" s="758"/>
      <c r="I854" s="753"/>
      <c r="J854" s="758"/>
    </row>
    <row r="855" spans="1:10" s="1420" customFormat="1" ht="21" customHeight="1">
      <c r="A855" s="1436"/>
      <c r="B855" s="827"/>
      <c r="C855" s="358"/>
      <c r="D855" s="358" t="s">
        <v>382</v>
      </c>
      <c r="E855" s="840" t="str">
        <f>'Rekap Panjang Per Prog Per Prov'!F10</f>
        <v>Koordinasi Pembinaan Program Kediklatan</v>
      </c>
      <c r="F855" s="776">
        <f>'Rekap Panjang Per Prog Per Prov'!F92</f>
        <v>212800000</v>
      </c>
      <c r="G855" s="780"/>
      <c r="H855" s="758"/>
      <c r="I855" s="753" t="s">
        <v>743</v>
      </c>
      <c r="J855" s="753" t="s">
        <v>604</v>
      </c>
    </row>
    <row r="856" spans="1:10" s="1420" customFormat="1" ht="16.5" customHeight="1">
      <c r="A856" s="1436"/>
      <c r="B856" s="827" t="s">
        <v>393</v>
      </c>
      <c r="C856" s="1795" t="str">
        <f>'Rekap Panjang Per Prog Per Prov'!G7</f>
        <v xml:space="preserve">PROGRAM PENGELOLAAN DESENTRALISASI DAN OTONOMI DAERAH </v>
      </c>
      <c r="D856" s="1795"/>
      <c r="E856" s="1795"/>
      <c r="F856" s="776"/>
      <c r="G856" s="1444" t="str">
        <f>'Rekap Panjang Per Prog Per Prov'!G11</f>
        <v>DITJEN OTDA</v>
      </c>
      <c r="H856" s="1445"/>
      <c r="I856" s="753"/>
      <c r="J856" s="784"/>
    </row>
    <row r="857" spans="1:10" s="1420" customFormat="1" ht="16.5">
      <c r="A857" s="1436"/>
      <c r="B857" s="827"/>
      <c r="C857" s="358" t="s">
        <v>381</v>
      </c>
      <c r="D857" s="1789" t="str">
        <f>'Rekap Panjang Per Prog Per Prov'!G8</f>
        <v>Kegiatan Penataan Urusan Pemerintahan Daerah Lingkup I</v>
      </c>
      <c r="E857" s="1789"/>
      <c r="F857" s="776"/>
      <c r="G857" s="774"/>
      <c r="H857" s="759"/>
      <c r="I857" s="753"/>
      <c r="J857" s="758"/>
    </row>
    <row r="858" spans="1:10" s="1420" customFormat="1" ht="37.5" customHeight="1">
      <c r="A858" s="1436"/>
      <c r="B858" s="827"/>
      <c r="C858" s="358"/>
      <c r="D858" s="358" t="s">
        <v>382</v>
      </c>
      <c r="E858" s="840" t="str">
        <f>'Rekap Panjang Per Prog Per Prov'!G10</f>
        <v xml:space="preserve">Fasilitasi Percepatan Penerapan Standar Pelayanan Minimal (SPM) di Daerah </v>
      </c>
      <c r="F858" s="776">
        <f>'Rekap Panjang Per Prog Per Prov'!G92</f>
        <v>566800000</v>
      </c>
      <c r="G858" s="780"/>
      <c r="H858" s="781"/>
      <c r="I858" s="753" t="s">
        <v>716</v>
      </c>
      <c r="J858" s="761" t="s">
        <v>662</v>
      </c>
    </row>
    <row r="859" spans="1:10" s="1420" customFormat="1" ht="16.5" customHeight="1">
      <c r="A859" s="1436"/>
      <c r="B859" s="827" t="s">
        <v>396</v>
      </c>
      <c r="C859" s="1795" t="str">
        <f>'Rekap Panjang Per Prog Per Prov'!J7</f>
        <v xml:space="preserve">PROGRAM BINA PEMBANGUNAN DAERAH </v>
      </c>
      <c r="D859" s="1795"/>
      <c r="E859" s="1795"/>
      <c r="F859" s="776"/>
      <c r="G859" s="1824" t="str">
        <f>'Rekap Panjang Per Prog Per Prov'!J11</f>
        <v>DITJEN BINA BANGDA</v>
      </c>
      <c r="H859" s="1250"/>
      <c r="I859" s="753"/>
      <c r="J859" s="784"/>
    </row>
    <row r="860" spans="1:10" s="1420" customFormat="1" ht="31.5" customHeight="1">
      <c r="A860" s="1436"/>
      <c r="B860" s="827"/>
      <c r="C860" s="358" t="s">
        <v>381</v>
      </c>
      <c r="D860" s="1789" t="str">
        <f>'Rekap Panjang Per Prog Per Prov'!J8</f>
        <v>Kegiatan Dukungan Manajemen dan Pelaksanaan Tugas Teknis Lainnya Ditjen Bina Bangda</v>
      </c>
      <c r="E860" s="1789"/>
      <c r="F860" s="776"/>
      <c r="G860" s="1825"/>
      <c r="H860" s="1421"/>
      <c r="I860" s="753"/>
      <c r="J860" s="758"/>
    </row>
    <row r="861" spans="1:10" s="1420" customFormat="1" ht="33.75" customHeight="1">
      <c r="A861" s="1436"/>
      <c r="B861" s="827"/>
      <c r="C861" s="358"/>
      <c r="D861" s="358" t="s">
        <v>382</v>
      </c>
      <c r="E861" s="840" t="str">
        <f>'Rekap Panjang Per Prog Per Prov'!J10</f>
        <v>Penyusunan, Pengkajian dan Pengembangan Data dan Informasi SIPD di Daerah</v>
      </c>
      <c r="F861" s="776">
        <f>'Rekap Panjang Per Prog Per Prov'!J92</f>
        <v>590000000</v>
      </c>
      <c r="G861" s="774"/>
      <c r="H861" s="759"/>
      <c r="I861" s="753" t="s">
        <v>698</v>
      </c>
      <c r="J861" s="1793" t="s">
        <v>594</v>
      </c>
    </row>
    <row r="862" spans="1:10" s="1420" customFormat="1" ht="39" customHeight="1">
      <c r="A862" s="1436"/>
      <c r="B862" s="827"/>
      <c r="C862" s="1437"/>
      <c r="D862" s="358" t="s">
        <v>386</v>
      </c>
      <c r="E862" s="840" t="str">
        <f>'Rekap Panjang Per Prog Per Prov'!K10</f>
        <v xml:space="preserve">Penguatan Peran Provinsi dalam Pengendalian, Pelaporan dan Evaluasi Pemanfaatan Program Dana Alokasi Khusus (DAK) </v>
      </c>
      <c r="F862" s="776">
        <f>'Rekap Panjang Per Prog Per Prov'!K92</f>
        <v>600000000</v>
      </c>
      <c r="G862" s="774"/>
      <c r="H862" s="759"/>
      <c r="I862" s="753" t="s">
        <v>698</v>
      </c>
      <c r="J862" s="1794"/>
    </row>
    <row r="863" spans="1:10" s="1420" customFormat="1" ht="17.25" customHeight="1">
      <c r="A863" s="1436"/>
      <c r="B863" s="827"/>
      <c r="C863" s="358" t="s">
        <v>387</v>
      </c>
      <c r="D863" s="1792" t="str">
        <f>'Rekap Panjang Per Prog Per Prov'!O8</f>
        <v>Kegiatan Fasilitasi Peningkatan Pertumbuhan Ekonomi Daerah</v>
      </c>
      <c r="E863" s="1789"/>
      <c r="F863" s="776"/>
      <c r="G863" s="774"/>
      <c r="H863" s="759"/>
      <c r="I863" s="753"/>
      <c r="J863" s="758"/>
    </row>
    <row r="864" spans="1:10" s="1420" customFormat="1" ht="19.5" customHeight="1">
      <c r="A864" s="1436"/>
      <c r="B864" s="827"/>
      <c r="C864" s="1437"/>
      <c r="D864" s="358" t="s">
        <v>382</v>
      </c>
      <c r="E864" s="1422" t="str">
        <f>'Rekap Panjang Per Prog Per Prov'!O10</f>
        <v xml:space="preserve">Dukungan Operasional  Penyelenggaraan PTSP  </v>
      </c>
      <c r="F864" s="776">
        <f>'Rekap Panjang Per Prog Per Prov'!O92</f>
        <v>500000000</v>
      </c>
      <c r="G864" s="774"/>
      <c r="H864" s="759"/>
      <c r="I864" s="753" t="s">
        <v>716</v>
      </c>
      <c r="J864" s="753" t="s">
        <v>602</v>
      </c>
    </row>
    <row r="865" spans="1:10" s="1420" customFormat="1" ht="16.5">
      <c r="A865" s="1436"/>
      <c r="B865" s="827"/>
      <c r="C865" s="358" t="s">
        <v>388</v>
      </c>
      <c r="D865" s="1789" t="str">
        <f>'Rekap Panjang Per Prog Per Prov'!Q8</f>
        <v>Kegiatan Fasilitasi Pengembangan Wilayah Terpadu</v>
      </c>
      <c r="E865" s="1789"/>
      <c r="F865" s="776"/>
      <c r="G865" s="774"/>
      <c r="H865" s="759"/>
      <c r="I865" s="753"/>
      <c r="J865" s="758"/>
    </row>
    <row r="866" spans="1:10" s="1420" customFormat="1" ht="37.5" customHeight="1">
      <c r="A866" s="1436"/>
      <c r="B866" s="1438"/>
      <c r="C866" s="1439"/>
      <c r="D866" s="863" t="s">
        <v>382</v>
      </c>
      <c r="E866" s="1440" t="str">
        <f>'Rekap Panjang Per Prog Per Prov'!Q10</f>
        <v>Penguatan Kelembagaan dalam Pengelolaan dan Pengembangan Wilayah Pesisir, Laut dan Pulau-pulau kecil</v>
      </c>
      <c r="F866" s="802">
        <f>'Rekap Panjang Per Prog Per Prov'!Q92</f>
        <v>400000000</v>
      </c>
      <c r="G866" s="774"/>
      <c r="H866" s="759"/>
      <c r="I866" s="753" t="s">
        <v>698</v>
      </c>
      <c r="J866" s="1396" t="s">
        <v>594</v>
      </c>
    </row>
    <row r="867" spans="1:10" s="1420" customFormat="1" ht="33" customHeight="1">
      <c r="A867" s="1436"/>
      <c r="B867" s="827"/>
      <c r="C867" s="358" t="s">
        <v>389</v>
      </c>
      <c r="D867" s="1792" t="str">
        <f>'Rekap Panjang Per Prog Per Prov'!L8</f>
        <v>Kegiatan Fasilitasi Penataan Ruang Daerah dan Lingkungan Hidup di Daerah</v>
      </c>
      <c r="E867" s="1789"/>
      <c r="F867" s="776"/>
      <c r="G867" s="774"/>
      <c r="H867" s="759"/>
      <c r="I867" s="753"/>
      <c r="J867" s="758"/>
    </row>
    <row r="868" spans="1:10" s="1420" customFormat="1" ht="40.5" customHeight="1">
      <c r="A868" s="1436"/>
      <c r="B868" s="1438"/>
      <c r="C868" s="1439"/>
      <c r="D868" s="863" t="s">
        <v>382</v>
      </c>
      <c r="E868" s="1461" t="str">
        <f>'Rekap Panjang Per Prog Per Prov'!M10</f>
        <v>Dekonsentrasi Dalam Rangka Penguatan Kelembagaan Penataan Ruang</v>
      </c>
      <c r="F868" s="802">
        <f>'Rekap Panjang Per Prog Per Prov'!M92</f>
        <v>450000000</v>
      </c>
      <c r="G868" s="780"/>
      <c r="H868" s="781"/>
      <c r="I868" s="753" t="s">
        <v>698</v>
      </c>
      <c r="J868" s="1396" t="s">
        <v>594</v>
      </c>
    </row>
    <row r="869" spans="1:10" s="360" customFormat="1" ht="15.75" customHeight="1">
      <c r="A869" s="774"/>
      <c r="B869" s="827" t="s">
        <v>519</v>
      </c>
      <c r="C869" s="1795" t="str">
        <f>'Rekap Panjang Per Prog Per Prov'!U7</f>
        <v xml:space="preserve">PROGRAM PEMBERDAYAAN MASYARAKAT DAN PEMERINTAHAN DESA </v>
      </c>
      <c r="D869" s="1795"/>
      <c r="E869" s="1795"/>
      <c r="F869" s="793"/>
      <c r="G869" s="774" t="str">
        <f>'Rekap Panjang Per Prog Per Prov'!U11</f>
        <v>DITJEN PMD</v>
      </c>
      <c r="H869" s="759"/>
      <c r="I869" s="753"/>
      <c r="J869" s="758"/>
    </row>
    <row r="870" spans="1:10" s="361" customFormat="1" ht="29.25" customHeight="1">
      <c r="A870" s="774"/>
      <c r="B870" s="828"/>
      <c r="C870" s="358" t="s">
        <v>381</v>
      </c>
      <c r="D870" s="1789" t="str">
        <f>'Rekap Panjang Per Prog Per Prov'!U8</f>
        <v>Kegiatan Dukungan Manajemen dan Dukungan Teknis Lainnya Ditjen PMD</v>
      </c>
      <c r="E870" s="1789"/>
      <c r="F870" s="794"/>
      <c r="G870" s="774"/>
      <c r="H870" s="759"/>
      <c r="I870" s="753"/>
      <c r="J870" s="758"/>
    </row>
    <row r="871" spans="1:10" s="361" customFormat="1" ht="31.5" customHeight="1">
      <c r="A871" s="774"/>
      <c r="B871" s="1423"/>
      <c r="C871" s="1424"/>
      <c r="D871" s="1424" t="s">
        <v>382</v>
      </c>
      <c r="E871" s="840" t="str">
        <f>'Rekap Panjang Per Prog Per Prov'!U10</f>
        <v>Penguatan Program dan Kelembagaan Pemberdayaan Masyarakat dan Pemerintahan Desa</v>
      </c>
      <c r="F871" s="797">
        <f>'Rekap Panjang Per Prog Per Prov'!U92</f>
        <v>153950000</v>
      </c>
      <c r="G871" s="774"/>
      <c r="H871" s="759"/>
      <c r="I871" s="753"/>
      <c r="J871" s="781"/>
    </row>
    <row r="872" spans="1:10" s="361" customFormat="1" ht="30" customHeight="1">
      <c r="A872" s="774"/>
      <c r="B872" s="828"/>
      <c r="C872" s="358" t="s">
        <v>387</v>
      </c>
      <c r="D872" s="1789" t="str">
        <f>'Rekap Panjang Per Prog Per Prov'!V8</f>
        <v>Kegiatan Peningkatan Kapasitas Penyelenggaraan Pemerintahan Desa dan Kelurahan</v>
      </c>
      <c r="E872" s="1789"/>
      <c r="F872" s="794"/>
      <c r="G872" s="774"/>
      <c r="H872" s="759"/>
      <c r="I872" s="753"/>
      <c r="J872" s="758"/>
    </row>
    <row r="873" spans="1:10" s="361" customFormat="1" ht="15.75" customHeight="1">
      <c r="A873" s="774"/>
      <c r="B873" s="1423"/>
      <c r="C873" s="1424"/>
      <c r="D873" s="1424" t="s">
        <v>382</v>
      </c>
      <c r="E873" s="840" t="str">
        <f>'Rekap Panjang Per Prog Per Prov'!V10</f>
        <v>Pelatihan Manajemen Pemerintahan Desa bagi Kepala Desa</v>
      </c>
      <c r="F873" s="797">
        <f>'Rekap Panjang Per Prog Per Prov'!V92</f>
        <v>171647000</v>
      </c>
      <c r="G873" s="774"/>
      <c r="H873" s="759"/>
      <c r="I873" s="753"/>
      <c r="J873" s="781"/>
    </row>
    <row r="874" spans="1:10" s="361" customFormat="1" ht="15.75" customHeight="1">
      <c r="A874" s="774"/>
      <c r="B874" s="828"/>
      <c r="C874" s="358" t="s">
        <v>388</v>
      </c>
      <c r="D874" s="1789" t="str">
        <f>'Rekap Panjang Per Prog Per Prov'!W8</f>
        <v>Kegiatan Peningkatan Kapasitas Kelembagaan dan Pelatihan Masyarakat</v>
      </c>
      <c r="E874" s="1789"/>
      <c r="F874" s="794"/>
      <c r="G874" s="774"/>
      <c r="H874" s="759"/>
      <c r="I874" s="753"/>
      <c r="J874" s="758"/>
    </row>
    <row r="875" spans="1:10" s="361" customFormat="1" ht="15.75" customHeight="1">
      <c r="A875" s="774"/>
      <c r="B875" s="1423"/>
      <c r="C875" s="1424"/>
      <c r="D875" s="1424" t="s">
        <v>382</v>
      </c>
      <c r="E875" s="840" t="str">
        <f>'Rekap Panjang Per Prog Per Prov'!W10</f>
        <v>Fasilitasi Penyusunan Profil Desa dan Kelurahan</v>
      </c>
      <c r="F875" s="797">
        <f>'Rekap Panjang Per Prog Per Prov'!W92</f>
        <v>460595000</v>
      </c>
      <c r="G875" s="774"/>
      <c r="H875" s="759"/>
      <c r="I875" s="753"/>
      <c r="J875" s="781"/>
    </row>
    <row r="876" spans="1:10" s="361" customFormat="1" ht="15.75" customHeight="1">
      <c r="A876" s="774"/>
      <c r="B876" s="828"/>
      <c r="C876" s="358" t="s">
        <v>389</v>
      </c>
      <c r="D876" s="1789" t="str">
        <f>'Rekap Panjang Per Prog Per Prov'!X8</f>
        <v>Kegiatan Peningkatan Kemandirian Masyarakat Perdesaan</v>
      </c>
      <c r="E876" s="1789"/>
      <c r="F876" s="794"/>
      <c r="G876" s="774"/>
      <c r="H876" s="759"/>
      <c r="I876" s="753"/>
      <c r="J876" s="758"/>
    </row>
    <row r="877" spans="1:10" s="361" customFormat="1" ht="15.75" customHeight="1">
      <c r="A877" s="774"/>
      <c r="B877" s="1423"/>
      <c r="C877" s="1424"/>
      <c r="D877" s="1424" t="s">
        <v>382</v>
      </c>
      <c r="E877" s="840" t="str">
        <f>'Rekap Panjang Per Prog Per Prov'!X10</f>
        <v>PNPM-Mandiri Perdesaan</v>
      </c>
      <c r="F877" s="797">
        <f>'Rekap Panjang Per Prog Per Prov'!X92</f>
        <v>27649064000</v>
      </c>
      <c r="G877" s="774"/>
      <c r="H877" s="759"/>
      <c r="I877" s="753"/>
      <c r="J877" s="781"/>
    </row>
    <row r="878" spans="1:10" s="361" customFormat="1" ht="15.75" customHeight="1">
      <c r="A878" s="774"/>
      <c r="B878" s="828"/>
      <c r="C878" s="358" t="s">
        <v>391</v>
      </c>
      <c r="D878" s="1789" t="str">
        <f>'Rekap Panjang Per Prog Per Prov'!Y8</f>
        <v>Kegiatan Fasilitasi Pemberdayaan Adat dan Sosial Budaya Masyarakat</v>
      </c>
      <c r="E878" s="1789"/>
      <c r="F878" s="794"/>
      <c r="G878" s="774"/>
      <c r="H878" s="759"/>
      <c r="I878" s="753"/>
      <c r="J878" s="758"/>
    </row>
    <row r="879" spans="1:10" s="361" customFormat="1" ht="31.5" customHeight="1">
      <c r="A879" s="774"/>
      <c r="B879" s="1423"/>
      <c r="C879" s="1424"/>
      <c r="D879" s="1424" t="s">
        <v>382</v>
      </c>
      <c r="E879" s="840" t="str">
        <f>'Rekap Panjang Per Prog Per Prov'!Y10</f>
        <v>Fasilitasi Penguatan Kelembagaan Komisi Penanggulangan HIV/AIDS di daerah</v>
      </c>
      <c r="F879" s="797">
        <f>'Rekap Panjang Per Prog Per Prov'!Y92</f>
        <v>86680000</v>
      </c>
      <c r="G879" s="774"/>
      <c r="H879" s="759"/>
      <c r="I879" s="753"/>
      <c r="J879" s="781"/>
    </row>
    <row r="880" spans="1:10" s="361" customFormat="1" ht="31.5" customHeight="1">
      <c r="A880" s="774"/>
      <c r="B880" s="1423"/>
      <c r="C880" s="1424"/>
      <c r="D880" s="1424" t="s">
        <v>386</v>
      </c>
      <c r="E880" s="840" t="str">
        <f>'Rekap Panjang Per Prog Per Prov'!AA10</f>
        <v xml:space="preserve">Fasilitasi Penguatan Sistem Informasi Posyandu di Daerah melalui Koordinasi dan Pelatihan Ulang </v>
      </c>
      <c r="F880" s="797">
        <f>'Rekap Panjang Per Prog Per Prov'!AA92</f>
        <v>69675000</v>
      </c>
      <c r="G880" s="774"/>
      <c r="H880" s="759"/>
      <c r="I880" s="753"/>
      <c r="J880" s="781"/>
    </row>
    <row r="881" spans="1:10" s="361" customFormat="1" ht="15.75" customHeight="1">
      <c r="A881" s="774"/>
      <c r="B881" s="828"/>
      <c r="C881" s="358" t="s">
        <v>392</v>
      </c>
      <c r="D881" s="1789" t="str">
        <f>'Rekap Panjang Per Prog Per Prov'!AB8</f>
        <v>Kegiatan Pengembangan Usaha Ekonomi Masyarakat</v>
      </c>
      <c r="E881" s="1789"/>
      <c r="F881" s="794"/>
      <c r="G881" s="774"/>
      <c r="H881" s="759"/>
      <c r="I881" s="753"/>
      <c r="J881" s="758"/>
    </row>
    <row r="882" spans="1:10" s="361" customFormat="1" ht="31.5" customHeight="1">
      <c r="A882" s="774"/>
      <c r="B882" s="1423"/>
      <c r="C882" s="1424"/>
      <c r="D882" s="1424" t="s">
        <v>382</v>
      </c>
      <c r="E882" s="840" t="str">
        <f>'Rekap Panjang Per Prog Per Prov'!AC10</f>
        <v xml:space="preserve">Penguatan Kelembagaan Tim Koordinasi Penanggulangan Kemiskinan Daerah (TKPKD) </v>
      </c>
      <c r="F882" s="797">
        <f>'Rekap Panjang Per Prog Per Prov'!AC92</f>
        <v>90390000</v>
      </c>
      <c r="G882" s="774"/>
      <c r="H882" s="759"/>
      <c r="I882" s="753"/>
      <c r="J882" s="781"/>
    </row>
    <row r="883" spans="1:10" s="361" customFormat="1" ht="15.75" customHeight="1">
      <c r="A883" s="774"/>
      <c r="B883" s="1423"/>
      <c r="C883" s="1424"/>
      <c r="D883" s="1424" t="s">
        <v>386</v>
      </c>
      <c r="E883" s="840" t="str">
        <f>'Rekap Panjang Per Prog Per Prov'!AD10</f>
        <v>Fasilitasi Penguatan Kelembagaan Pasar Desa</v>
      </c>
      <c r="F883" s="797">
        <f>'Rekap Panjang Per Prog Per Prov'!AD92</f>
        <v>150000000</v>
      </c>
      <c r="G883" s="774"/>
      <c r="H883" s="759"/>
      <c r="I883" s="753"/>
      <c r="J883" s="781"/>
    </row>
    <row r="884" spans="1:10" s="360" customFormat="1" ht="31.5" customHeight="1">
      <c r="A884" s="774"/>
      <c r="B884" s="827" t="s">
        <v>520</v>
      </c>
      <c r="C884" s="1795" t="str">
        <f>'Rekap Panjang Per Prog Per Prov'!AH7</f>
        <v xml:space="preserve">PROGRAM PENGUATAN PENYELENGGARAAN PEMERINTAHAN UMUM </v>
      </c>
      <c r="D884" s="1795"/>
      <c r="E884" s="1795"/>
      <c r="F884" s="793"/>
      <c r="G884" s="757" t="str">
        <f>'Rekap Panjang Per Prog Per Prov'!AH11</f>
        <v>DITJEN PUM</v>
      </c>
      <c r="H884" s="1251"/>
      <c r="I884" s="753"/>
      <c r="J884" s="758"/>
    </row>
    <row r="885" spans="1:10" s="361" customFormat="1" ht="30" customHeight="1">
      <c r="A885" s="774"/>
      <c r="B885" s="828"/>
      <c r="C885" s="358" t="s">
        <v>381</v>
      </c>
      <c r="D885" s="1789" t="str">
        <f>'Rekap Panjang Per Prog Per Prov'!AH8</f>
        <v>Kegiatan Penyelenggaraan Hubungan Pusat dan Daerah Serta Kerjasama Daerah</v>
      </c>
      <c r="E885" s="1789"/>
      <c r="F885" s="794"/>
      <c r="G885" s="774"/>
      <c r="H885" s="759"/>
      <c r="I885" s="753"/>
      <c r="J885" s="758"/>
    </row>
    <row r="886" spans="1:10" s="361" customFormat="1" ht="33" customHeight="1">
      <c r="A886" s="774"/>
      <c r="B886" s="1423"/>
      <c r="C886" s="1424"/>
      <c r="D886" s="1424" t="s">
        <v>382</v>
      </c>
      <c r="E886" s="840" t="str">
        <f>'Rekap Panjang Per Prog Per Prov'!AI10</f>
        <v>Peningkatan Peran Gubernur sebagai Wakil Pemerintah Pusat di Wilayah Provinsi</v>
      </c>
      <c r="F886" s="797">
        <f>'Rekap Panjang Per Prog Per Prov'!AI92</f>
        <v>3467476000</v>
      </c>
      <c r="G886" s="774"/>
      <c r="H886" s="759"/>
      <c r="I886" s="753" t="s">
        <v>706</v>
      </c>
      <c r="J886" s="781"/>
    </row>
    <row r="887" spans="1:10" s="361" customFormat="1" ht="19.5" customHeight="1">
      <c r="A887" s="774"/>
      <c r="B887" s="1423"/>
      <c r="C887" s="1424"/>
      <c r="D887" s="1424" t="s">
        <v>386</v>
      </c>
      <c r="E887" s="840" t="str">
        <f>'Rekap Panjang Per Prog Per Prov'!AH10</f>
        <v>Pengembangan Kerjasama Daerah</v>
      </c>
      <c r="F887" s="797">
        <f>'Rekap Panjang Per Prog Per Prov'!AH92</f>
        <v>375000000</v>
      </c>
      <c r="G887" s="774"/>
      <c r="H887" s="759"/>
      <c r="I887" s="753" t="s">
        <v>706</v>
      </c>
      <c r="J887" s="761" t="s">
        <v>595</v>
      </c>
    </row>
    <row r="888" spans="1:10" s="361" customFormat="1" ht="30" customHeight="1">
      <c r="A888" s="774"/>
      <c r="B888" s="828"/>
      <c r="C888" s="358" t="s">
        <v>387</v>
      </c>
      <c r="D888" s="1789" t="str">
        <f>'Rekap Panjang Per Prog Per Prov'!AJ8</f>
        <v>Kegiatan Pengembangan dan Penataan Wilayah Administrasi dan Perbatasan</v>
      </c>
      <c r="E888" s="1789"/>
      <c r="F888" s="794"/>
      <c r="G888" s="774"/>
      <c r="H888" s="759"/>
      <c r="I888" s="753"/>
      <c r="J888" s="758"/>
    </row>
    <row r="889" spans="1:10" s="361" customFormat="1" ht="36" customHeight="1">
      <c r="A889" s="774"/>
      <c r="B889" s="1423"/>
      <c r="C889" s="1424"/>
      <c r="D889" s="1424" t="s">
        <v>382</v>
      </c>
      <c r="E889" s="840" t="str">
        <f>'Rekap Panjang Per Prog Per Prov'!AJ10</f>
        <v>Koordinasi dan Fasilitasi Penegasan Batas Daerah secara Pasti di Lapangan antar Daerah Provinsi, Kab/Kota</v>
      </c>
      <c r="F889" s="797">
        <f>'Rekap Panjang Per Prog Per Prov'!AJ92</f>
        <v>350000000</v>
      </c>
      <c r="G889" s="774"/>
      <c r="H889" s="759"/>
      <c r="I889" s="753" t="s">
        <v>706</v>
      </c>
      <c r="J889" s="1397" t="s">
        <v>605</v>
      </c>
    </row>
    <row r="890" spans="1:10" s="361" customFormat="1" ht="22.5" customHeight="1">
      <c r="A890" s="774"/>
      <c r="B890" s="1423"/>
      <c r="C890" s="1424"/>
      <c r="D890" s="1424" t="s">
        <v>386</v>
      </c>
      <c r="E890" s="840" t="str">
        <f>'Rekap Panjang Per Prog Per Prov'!AL10</f>
        <v>Pembakuan dan Pembinaan Nama Rupabumi Unsur Alami</v>
      </c>
      <c r="F890" s="797">
        <f>'Rekap Panjang Per Prog Per Prov'!AL92</f>
        <v>476310000</v>
      </c>
      <c r="G890" s="774"/>
      <c r="H890" s="759"/>
      <c r="I890" s="753" t="s">
        <v>706</v>
      </c>
      <c r="J890" s="1397" t="s">
        <v>612</v>
      </c>
    </row>
    <row r="891" spans="1:10" s="361" customFormat="1" ht="55.5" customHeight="1">
      <c r="A891" s="774"/>
      <c r="B891" s="1423"/>
      <c r="C891" s="1424"/>
      <c r="D891" s="1424" t="s">
        <v>390</v>
      </c>
      <c r="E891" s="840" t="str">
        <f>'Rekap Panjang Per Prog Per Prov'!AM10</f>
        <v>Fasilitasi Penegasan Status Hukum Batas antar Negara, Peningkatan Kapasitas Aparat, dan Peningkatan Kegiatan Sosekbud dengan Negara Tetangga</v>
      </c>
      <c r="F891" s="797">
        <f>'Rekap Panjang Per Prog Per Prov'!AM92</f>
        <v>450000000</v>
      </c>
      <c r="G891" s="774"/>
      <c r="H891" s="759"/>
      <c r="I891" s="753" t="s">
        <v>744</v>
      </c>
      <c r="J891" s="1397" t="s">
        <v>609</v>
      </c>
    </row>
    <row r="892" spans="1:10" s="361" customFormat="1" ht="32.25" customHeight="1">
      <c r="A892" s="774"/>
      <c r="B892" s="828"/>
      <c r="C892" s="358" t="s">
        <v>388</v>
      </c>
      <c r="D892" s="1789" t="str">
        <f>'Rekap Panjang Per Prog Per Prov'!AN8</f>
        <v>Kegiatan Pembinaan Ketenteraman, Ketertiban dan Perlindungan Masyarakat</v>
      </c>
      <c r="E892" s="1789"/>
      <c r="F892" s="794"/>
      <c r="G892" s="774"/>
      <c r="H892" s="759"/>
      <c r="I892" s="753"/>
      <c r="J892" s="758"/>
    </row>
    <row r="893" spans="1:10" s="361" customFormat="1" ht="44.25" customHeight="1">
      <c r="A893" s="774"/>
      <c r="B893" s="1423"/>
      <c r="C893" s="1424"/>
      <c r="D893" s="1424" t="s">
        <v>382</v>
      </c>
      <c r="E893" s="840" t="str">
        <f>'Rekap Panjang Per Prog Per Prov'!AO10</f>
        <v xml:space="preserve">Peningkatan Kapasitas SDM Polisi Pamong Praja  dalam Penyelenggaraan Ketertiban Umum dan Ketenteraman Masyarakat </v>
      </c>
      <c r="F893" s="797">
        <f>'Rekap Panjang Per Prog Per Prov'!AO92</f>
        <v>453782000</v>
      </c>
      <c r="G893" s="774"/>
      <c r="H893" s="759"/>
      <c r="I893" s="753" t="s">
        <v>702</v>
      </c>
      <c r="J893" s="889" t="s">
        <v>597</v>
      </c>
    </row>
    <row r="894" spans="1:10" s="361" customFormat="1">
      <c r="A894" s="774"/>
      <c r="B894" s="1423"/>
      <c r="C894" s="1424" t="s">
        <v>389</v>
      </c>
      <c r="D894" s="1796" t="str">
        <f>'Rekap Panjang Per Prog Per Prov'!AP8</f>
        <v>Kegiatan Pembinaan dan Pengembangan Kawasan dan Pertanahan</v>
      </c>
      <c r="E894" s="1796"/>
      <c r="F894" s="797"/>
      <c r="G894" s="774"/>
      <c r="H894" s="759"/>
      <c r="I894" s="753"/>
      <c r="J894" s="781"/>
    </row>
    <row r="895" spans="1:10" s="361" customFormat="1" ht="37.5" customHeight="1">
      <c r="A895" s="1425"/>
      <c r="B895" s="1469"/>
      <c r="C895" s="875"/>
      <c r="D895" s="875" t="s">
        <v>382</v>
      </c>
      <c r="E895" s="1467" t="str">
        <f>'Rekap Panjang Per Prog Per Prov'!AQ10</f>
        <v>Fasilitasi Gubernur terhadap Kabupaten/Kota di Bidang Ekonomi, Industri dan Perdagangan Bebas</v>
      </c>
      <c r="F895" s="888">
        <f>'Rekap Panjang Per Prog Per Prov'!AQ92</f>
        <v>300000000</v>
      </c>
      <c r="G895" s="1425"/>
      <c r="H895" s="759"/>
      <c r="I895" s="753" t="s">
        <v>745</v>
      </c>
      <c r="J895" s="1397" t="s">
        <v>610</v>
      </c>
    </row>
    <row r="896" spans="1:10" s="361" customFormat="1" ht="20.25" customHeight="1">
      <c r="A896" s="774"/>
      <c r="B896" s="1423"/>
      <c r="C896" s="1424" t="s">
        <v>391</v>
      </c>
      <c r="D896" s="1796" t="str">
        <f>'Rekap Panjang Per Prog Per Prov'!AR8</f>
        <v>Kegiatan Fasilitasi Pencegahan dan Penanggulangan Bencana</v>
      </c>
      <c r="E896" s="1796"/>
      <c r="F896" s="797"/>
      <c r="G896" s="774"/>
      <c r="H896" s="759"/>
      <c r="I896" s="753"/>
      <c r="J896" s="758"/>
    </row>
    <row r="897" spans="1:11" s="361" customFormat="1" ht="55.5" customHeight="1">
      <c r="A897" s="774"/>
      <c r="B897" s="1423"/>
      <c r="C897" s="1424"/>
      <c r="D897" s="1424" t="s">
        <v>382</v>
      </c>
      <c r="E897" s="1422" t="str">
        <f>'Rekap Panjang Per Prog Per Prov'!AR10</f>
        <v>Fasilitasi Peningkatan Kapasitas Pemerintahan Kabupaten/Kota dalam Penyelenggaraan Pencegahan dan Penanggulangan Kebakaran untuk Mendukung Pengurangan Resiko Kebakaran</v>
      </c>
      <c r="F897" s="797">
        <f>'Rekap Panjang Per Prog Per Prov'!AR92</f>
        <v>300000000</v>
      </c>
      <c r="G897" s="774"/>
      <c r="H897" s="759"/>
      <c r="I897" s="753" t="s">
        <v>720</v>
      </c>
      <c r="J897" s="761" t="s">
        <v>607</v>
      </c>
    </row>
    <row r="898" spans="1:11" s="361" customFormat="1" ht="75.75" customHeight="1">
      <c r="A898" s="774"/>
      <c r="B898" s="1423"/>
      <c r="C898" s="1424"/>
      <c r="D898" s="1424" t="s">
        <v>386</v>
      </c>
      <c r="E898" s="840" t="str">
        <f>'Rekap Panjang Per Prog Per Prov'!AS10</f>
        <v>Fasilitasi dan Sosialisasi Pelaksanaan Perpres Nomor 30 Tahun 2011, Pembentukan Kelembagaan Komisi Provinsi Pengendalian Zoonosis dan Komisi Kabupaten/Kota Pengendalian Zoonosis, dan Percepatan Pengendalian Zoonosis</v>
      </c>
      <c r="F898" s="797">
        <f>'Rekap Panjang Per Prog Per Prov'!AS92</f>
        <v>300000000</v>
      </c>
      <c r="G898" s="780"/>
      <c r="H898" s="781"/>
      <c r="I898" s="753" t="s">
        <v>745</v>
      </c>
      <c r="J898" s="761" t="s">
        <v>611</v>
      </c>
    </row>
    <row r="899" spans="1:11" s="361" customFormat="1" ht="48.75" customHeight="1">
      <c r="A899" s="774"/>
      <c r="B899" s="1423"/>
      <c r="C899" s="1424"/>
      <c r="D899" s="1424" t="s">
        <v>390</v>
      </c>
      <c r="E899" s="1448" t="str">
        <f>'Rekap Panjang Per Prog Per Prov'!AT10</f>
        <v>Peningkatan Kapasitas Aparat dalam Pengurangan Resiko Bencana di Daerah</v>
      </c>
      <c r="F899" s="797">
        <f>'Rekap Panjang Per Prog Per Prov'!AT92</f>
        <v>350000000</v>
      </c>
      <c r="G899" s="780"/>
      <c r="H899" s="781"/>
      <c r="I899" s="753" t="s">
        <v>720</v>
      </c>
      <c r="J899" s="1395" t="s">
        <v>607</v>
      </c>
    </row>
    <row r="900" spans="1:11" s="356" customFormat="1" ht="11.25" customHeight="1" thickBot="1">
      <c r="A900" s="774"/>
      <c r="B900" s="1433"/>
      <c r="C900" s="1443"/>
      <c r="D900" s="1443"/>
      <c r="E900" s="1440"/>
      <c r="F900" s="802"/>
      <c r="G900" s="757"/>
      <c r="H900" s="1251"/>
      <c r="I900" s="1396"/>
      <c r="J900" s="768"/>
    </row>
    <row r="901" spans="1:11" s="356" customFormat="1" ht="20.100000000000001" customHeight="1">
      <c r="A901" s="1307">
        <v>19</v>
      </c>
      <c r="B901" s="1797" t="s">
        <v>429</v>
      </c>
      <c r="C901" s="1797"/>
      <c r="D901" s="1797"/>
      <c r="E901" s="1797"/>
      <c r="F901" s="1283">
        <f>SUM(F902:F952)</f>
        <v>36378449000</v>
      </c>
      <c r="G901" s="1273"/>
      <c r="H901" s="1826" t="s">
        <v>854</v>
      </c>
      <c r="I901" s="1100" t="s">
        <v>872</v>
      </c>
      <c r="J901" s="781"/>
      <c r="K901" s="1175">
        <f>'Rekap Panjang Per Prog Per Prov'!AV100</f>
        <v>36378449000</v>
      </c>
    </row>
    <row r="902" spans="1:11" s="361" customFormat="1">
      <c r="A902" s="774"/>
      <c r="B902" s="827" t="s">
        <v>380</v>
      </c>
      <c r="C902" s="1795" t="str">
        <f>'Rekap Panjang Per Prog Per Prov'!C7</f>
        <v xml:space="preserve">PROGRAM PENATAAN ADMINISTRASI KEPENDUDUKAN </v>
      </c>
      <c r="D902" s="1795"/>
      <c r="E902" s="1795"/>
      <c r="F902" s="776"/>
      <c r="G902" s="757" t="str">
        <f>'Rekap Panjang Per Prog Per Prov'!C11</f>
        <v>DITJEN DUKCAPIL</v>
      </c>
      <c r="H902" s="1803"/>
      <c r="I902" s="753"/>
      <c r="J902" s="758"/>
    </row>
    <row r="903" spans="1:11" s="361" customFormat="1" ht="33" customHeight="1">
      <c r="A903" s="774"/>
      <c r="B903" s="827"/>
      <c r="C903" s="358" t="s">
        <v>381</v>
      </c>
      <c r="D903" s="1789" t="str">
        <f>'Rekap Panjang Per Prog Per Prov'!C8</f>
        <v>Kegiatan Dukungan Manajemen dan Dukungan Teknis Lainnya Ditjen Kependudukan dan Pencatatan Sipil</v>
      </c>
      <c r="E903" s="1789"/>
      <c r="F903" s="776"/>
      <c r="G903" s="774"/>
      <c r="H903" s="1803"/>
      <c r="I903" s="753"/>
      <c r="J903" s="758"/>
    </row>
    <row r="904" spans="1:11" s="361" customFormat="1" ht="42.75" customHeight="1">
      <c r="A904" s="774"/>
      <c r="B904" s="827"/>
      <c r="C904" s="1435"/>
      <c r="D904" s="358" t="s">
        <v>382</v>
      </c>
      <c r="E904" s="840" t="str">
        <f>'Rekap Panjang Per Prog Per Prov'!C10</f>
        <v xml:space="preserve">Fasilitasi Koordinasi Penyelenggaraan Kependudukan dan Pencatatan Sipil </v>
      </c>
      <c r="F904" s="776">
        <f>'Rekap Panjang Per Prog Per Prov'!C100</f>
        <v>268817000</v>
      </c>
      <c r="G904" s="780"/>
      <c r="H904" s="781"/>
      <c r="I904" s="753" t="s">
        <v>717</v>
      </c>
      <c r="J904" s="753" t="s">
        <v>600</v>
      </c>
    </row>
    <row r="905" spans="1:11" s="361" customFormat="1" ht="33.75" customHeight="1">
      <c r="A905" s="1436"/>
      <c r="B905" s="827" t="s">
        <v>383</v>
      </c>
      <c r="C905" s="1795" t="str">
        <f>'Rekap Panjang Per Prog Per Prov'!D7</f>
        <v xml:space="preserve">PROGRAM PENGAWASAN DAN PENINGKATAN AKUNTABILITAS APARATUR KEMENTERIAN DALAM NEGERI </v>
      </c>
      <c r="D905" s="1795"/>
      <c r="E905" s="1800"/>
      <c r="F905" s="776"/>
      <c r="G905" s="757" t="str">
        <f>'Rekap Panjang Per Prog Per Prov'!D11</f>
        <v>ITJEN</v>
      </c>
      <c r="H905" s="1251"/>
      <c r="I905" s="753"/>
      <c r="J905" s="758"/>
    </row>
    <row r="906" spans="1:11" s="361" customFormat="1" ht="33.75" customHeight="1">
      <c r="A906" s="1436"/>
      <c r="B906" s="827"/>
      <c r="C906" s="358" t="s">
        <v>381</v>
      </c>
      <c r="D906" s="1789" t="str">
        <f>'Rekap Panjang Per Prog Per Prov'!D8</f>
        <v xml:space="preserve">Kegiatan Dukungan Manajemen dan Dukungan Teknis Lainnya  Inspektorat Jenderal </v>
      </c>
      <c r="E906" s="1789"/>
      <c r="F906" s="776"/>
      <c r="G906" s="774"/>
      <c r="H906" s="759"/>
      <c r="I906" s="753"/>
      <c r="J906" s="758"/>
    </row>
    <row r="907" spans="1:11" s="361" customFormat="1" ht="40.5" customHeight="1">
      <c r="A907" s="1436"/>
      <c r="B907" s="827"/>
      <c r="C907" s="1435"/>
      <c r="D907" s="358" t="s">
        <v>382</v>
      </c>
      <c r="E907" s="840" t="str">
        <f>'Rekap Panjang Per Prog Per Prov'!D10</f>
        <v xml:space="preserve">Koordinasi Pembinaan dan Pengawasan Penyelenggaraan Pemerintahan Daerah </v>
      </c>
      <c r="F907" s="776">
        <f>'Rekap Panjang Per Prog Per Prov'!D100</f>
        <v>270000000</v>
      </c>
      <c r="G907" s="780"/>
      <c r="H907" s="781"/>
      <c r="I907" s="753" t="s">
        <v>755</v>
      </c>
      <c r="J907" s="753" t="s">
        <v>603</v>
      </c>
    </row>
    <row r="908" spans="1:11" s="361" customFormat="1" ht="16.5">
      <c r="A908" s="1436"/>
      <c r="B908" s="827" t="s">
        <v>384</v>
      </c>
      <c r="C908" s="1802" t="str">
        <f>'Rekap Panjang Per Prog Per Prov'!E7</f>
        <v xml:space="preserve">PROGRAM PEMBINAAN KESATUAN BANGSA DAN POLITIK </v>
      </c>
      <c r="D908" s="1802"/>
      <c r="E908" s="1802"/>
      <c r="F908" s="776"/>
      <c r="G908" s="1822" t="str">
        <f>'Rekap Panjang Per Prog Per Prov'!E11</f>
        <v>DITJEN KESBANGPOL</v>
      </c>
      <c r="H908" s="1396"/>
      <c r="I908" s="753"/>
      <c r="J908" s="758"/>
    </row>
    <row r="909" spans="1:11" s="361" customFormat="1" ht="16.5">
      <c r="A909" s="1436"/>
      <c r="B909" s="827"/>
      <c r="C909" s="358" t="s">
        <v>381</v>
      </c>
      <c r="D909" s="1789" t="str">
        <f>'Rekap Panjang Per Prog Per Prov'!E8</f>
        <v>Kegiatan Fasilitasi Kewaspadaan Nasional</v>
      </c>
      <c r="E909" s="1789"/>
      <c r="F909" s="776"/>
      <c r="G909" s="1823"/>
      <c r="H909" s="1399"/>
      <c r="I909" s="753"/>
      <c r="J909" s="758"/>
    </row>
    <row r="910" spans="1:11" s="361" customFormat="1" ht="42.75" customHeight="1">
      <c r="A910" s="1436"/>
      <c r="B910" s="827"/>
      <c r="C910" s="1435"/>
      <c r="D910" s="358" t="s">
        <v>382</v>
      </c>
      <c r="E910" s="840" t="str">
        <f>'Rekap Panjang Per Prog Per Prov'!E10</f>
        <v xml:space="preserve">Penguatan dan Pemberdayaan Forum Kewaspadaan Dini Masyarakat (FKDM) </v>
      </c>
      <c r="F910" s="776">
        <f>'Rekap Panjang Per Prog Per Prov'!E100</f>
        <v>1956319000</v>
      </c>
      <c r="G910" s="780"/>
      <c r="H910" s="781"/>
      <c r="I910" s="753" t="s">
        <v>724</v>
      </c>
      <c r="J910" s="753" t="s">
        <v>601</v>
      </c>
    </row>
    <row r="911" spans="1:11" s="361" customFormat="1" ht="33.75" customHeight="1">
      <c r="A911" s="1436"/>
      <c r="B911" s="827" t="s">
        <v>385</v>
      </c>
      <c r="C911" s="1795" t="str">
        <f>'Rekap Panjang Per Prog Per Prov'!F7</f>
        <v xml:space="preserve">PROGRAM PENDIDIKAN DAN PELATIHAN APARATUR KEMENTERIAN DALAM NEGERI </v>
      </c>
      <c r="D911" s="1795"/>
      <c r="E911" s="1795"/>
      <c r="F911" s="776"/>
      <c r="G911" s="757" t="str">
        <f>'Rekap Panjang Per Prog Per Prov'!F11</f>
        <v>BADAN DIKLAT</v>
      </c>
      <c r="H911" s="1251"/>
      <c r="I911" s="753"/>
      <c r="J911" s="758"/>
    </row>
    <row r="912" spans="1:11" s="356" customFormat="1" ht="32.25" customHeight="1">
      <c r="A912" s="759"/>
      <c r="B912" s="827"/>
      <c r="C912" s="358" t="s">
        <v>381</v>
      </c>
      <c r="D912" s="1789" t="str">
        <f>'Rekap Panjang Per Prog Per Prov'!F8</f>
        <v xml:space="preserve">Kegiatan Dukungan Manajemen Dan Pelayanan Teknis Lainnya Badan Pendidikan Dan Pelatihan </v>
      </c>
      <c r="E912" s="1789"/>
      <c r="F912" s="776"/>
      <c r="G912" s="774"/>
      <c r="H912" s="759"/>
      <c r="I912" s="753"/>
      <c r="J912" s="758"/>
    </row>
    <row r="913" spans="1:10" s="1420" customFormat="1" ht="27" customHeight="1">
      <c r="A913" s="1436"/>
      <c r="B913" s="827"/>
      <c r="C913" s="358"/>
      <c r="D913" s="358" t="s">
        <v>382</v>
      </c>
      <c r="E913" s="840" t="str">
        <f>'Rekap Panjang Per Prog Per Prov'!F10</f>
        <v>Koordinasi Pembinaan Program Kediklatan</v>
      </c>
      <c r="F913" s="776">
        <f>'Rekap Panjang Per Prog Per Prov'!F100</f>
        <v>205900000</v>
      </c>
      <c r="G913" s="780"/>
      <c r="H913" s="781"/>
      <c r="I913" s="753" t="s">
        <v>725</v>
      </c>
      <c r="J913" s="753" t="s">
        <v>604</v>
      </c>
    </row>
    <row r="914" spans="1:10" s="361" customFormat="1" ht="34.5" customHeight="1">
      <c r="A914" s="1436"/>
      <c r="B914" s="827" t="s">
        <v>393</v>
      </c>
      <c r="C914" s="1795" t="str">
        <f>'Rekap Panjang Per Prog Per Prov'!G7</f>
        <v xml:space="preserve">PROGRAM PENGELOLAAN DESENTRALISASI DAN OTONOMI DAERAH </v>
      </c>
      <c r="D914" s="1795"/>
      <c r="E914" s="1795"/>
      <c r="F914" s="776"/>
      <c r="G914" s="757" t="str">
        <f>'Rekap Panjang Per Prog Per Prov'!G11</f>
        <v>DITJEN OTDA</v>
      </c>
      <c r="H914" s="1251"/>
      <c r="I914" s="753"/>
      <c r="J914" s="758"/>
    </row>
    <row r="915" spans="1:10" s="356" customFormat="1">
      <c r="A915" s="759"/>
      <c r="B915" s="827"/>
      <c r="C915" s="358" t="s">
        <v>381</v>
      </c>
      <c r="D915" s="1789" t="str">
        <f>'Rekap Panjang Per Prog Per Prov'!G8</f>
        <v>Kegiatan Penataan Urusan Pemerintahan Daerah Lingkup I</v>
      </c>
      <c r="E915" s="1789"/>
      <c r="F915" s="776"/>
      <c r="G915" s="774"/>
      <c r="H915" s="759"/>
      <c r="I915" s="753"/>
      <c r="J915" s="758"/>
    </row>
    <row r="916" spans="1:10" s="1420" customFormat="1" ht="31.5" customHeight="1">
      <c r="A916" s="1436"/>
      <c r="B916" s="827"/>
      <c r="C916" s="358"/>
      <c r="D916" s="358" t="s">
        <v>382</v>
      </c>
      <c r="E916" s="840" t="str">
        <f>'Rekap Panjang Per Prog Per Prov'!G10</f>
        <v xml:space="preserve">Fasilitasi Percepatan Penerapan Standar Pelayanan Minimal (SPM) di Daerah </v>
      </c>
      <c r="F916" s="776">
        <f>'Rekap Panjang Per Prog Per Prov'!G100</f>
        <v>595150000</v>
      </c>
      <c r="G916" s="780"/>
      <c r="H916" s="781"/>
      <c r="I916" s="753" t="s">
        <v>716</v>
      </c>
      <c r="J916" s="761" t="s">
        <v>662</v>
      </c>
    </row>
    <row r="917" spans="1:10" s="1420" customFormat="1" ht="16.5" customHeight="1">
      <c r="A917" s="1436"/>
      <c r="B917" s="827" t="s">
        <v>396</v>
      </c>
      <c r="C917" s="1795" t="str">
        <f>'Rekap Panjang Per Prog Per Prov'!J7</f>
        <v xml:space="preserve">PROGRAM BINA PEMBANGUNAN DAERAH </v>
      </c>
      <c r="D917" s="1795"/>
      <c r="E917" s="1795"/>
      <c r="F917" s="776"/>
      <c r="G917" s="1824" t="str">
        <f>'Rekap Panjang Per Prog Per Prov'!J11</f>
        <v>DITJEN BINA BANGDA</v>
      </c>
      <c r="H917" s="1250"/>
      <c r="I917" s="753"/>
      <c r="J917" s="784"/>
    </row>
    <row r="918" spans="1:10" s="1420" customFormat="1" ht="32.25" customHeight="1">
      <c r="A918" s="1436"/>
      <c r="B918" s="827"/>
      <c r="C918" s="358" t="s">
        <v>381</v>
      </c>
      <c r="D918" s="1789" t="str">
        <f>'Rekap Panjang Per Prog Per Prov'!J8</f>
        <v>Kegiatan Dukungan Manajemen dan Pelaksanaan Tugas Teknis Lainnya Ditjen Bina Bangda</v>
      </c>
      <c r="E918" s="1789"/>
      <c r="F918" s="776"/>
      <c r="G918" s="1825"/>
      <c r="H918" s="1421"/>
      <c r="I918" s="753"/>
      <c r="J918" s="758"/>
    </row>
    <row r="919" spans="1:10" s="1420" customFormat="1" ht="35.25" customHeight="1">
      <c r="A919" s="1436"/>
      <c r="B919" s="827"/>
      <c r="C919" s="358"/>
      <c r="D919" s="358" t="s">
        <v>382</v>
      </c>
      <c r="E919" s="840" t="str">
        <f>'Rekap Panjang Per Prog Per Prov'!J10</f>
        <v>Penyusunan, Pengkajian dan Pengembangan Data dan Informasi SIPD di Daerah</v>
      </c>
      <c r="F919" s="776">
        <f>'Rekap Panjang Per Prog Per Prov'!J100</f>
        <v>520000000</v>
      </c>
      <c r="G919" s="774"/>
      <c r="H919" s="759"/>
      <c r="I919" s="753" t="s">
        <v>698</v>
      </c>
      <c r="J919" s="1793" t="s">
        <v>594</v>
      </c>
    </row>
    <row r="920" spans="1:10" s="1420" customFormat="1" ht="36.75" customHeight="1">
      <c r="A920" s="1436"/>
      <c r="B920" s="827"/>
      <c r="C920" s="1437"/>
      <c r="D920" s="358" t="s">
        <v>386</v>
      </c>
      <c r="E920" s="840" t="str">
        <f>'Rekap Panjang Per Prog Per Prov'!K10</f>
        <v xml:space="preserve">Penguatan Peran Provinsi dalam Pengendalian, Pelaporan dan Evaluasi Pemanfaatan Program Dana Alokasi Khusus (DAK) </v>
      </c>
      <c r="F920" s="776">
        <f>'Rekap Panjang Per Prog Per Prov'!K100</f>
        <v>700000000</v>
      </c>
      <c r="G920" s="774"/>
      <c r="H920" s="759"/>
      <c r="I920" s="753" t="s">
        <v>698</v>
      </c>
      <c r="J920" s="1794"/>
    </row>
    <row r="921" spans="1:10" s="1420" customFormat="1" ht="16.5">
      <c r="A921" s="1436"/>
      <c r="B921" s="827"/>
      <c r="C921" s="358" t="s">
        <v>387</v>
      </c>
      <c r="D921" s="1792" t="str">
        <f>'Rekap Panjang Per Prog Per Prov'!O8</f>
        <v>Kegiatan Fasilitasi Peningkatan Pertumbuhan Ekonomi Daerah</v>
      </c>
      <c r="E921" s="1789"/>
      <c r="F921" s="776"/>
      <c r="G921" s="774"/>
      <c r="H921" s="759"/>
      <c r="I921" s="753"/>
      <c r="J921" s="758"/>
    </row>
    <row r="922" spans="1:10" s="1420" customFormat="1" ht="21.75" customHeight="1">
      <c r="A922" s="1436"/>
      <c r="B922" s="827"/>
      <c r="C922" s="1437"/>
      <c r="D922" s="358" t="s">
        <v>382</v>
      </c>
      <c r="E922" s="1422" t="str">
        <f>'Rekap Panjang Per Prog Per Prov'!O10</f>
        <v xml:space="preserve">Dukungan Operasional  Penyelenggaraan PTSP  </v>
      </c>
      <c r="F922" s="776">
        <f>'Rekap Panjang Per Prog Per Prov'!O100</f>
        <v>500000000</v>
      </c>
      <c r="G922" s="774"/>
      <c r="H922" s="759"/>
      <c r="I922" s="753" t="s">
        <v>726</v>
      </c>
      <c r="J922" s="753" t="s">
        <v>602</v>
      </c>
    </row>
    <row r="923" spans="1:10" s="1420" customFormat="1" ht="16.5">
      <c r="A923" s="1436"/>
      <c r="B923" s="827"/>
      <c r="C923" s="358" t="s">
        <v>388</v>
      </c>
      <c r="D923" s="1789" t="str">
        <f>'Rekap Panjang Per Prog Per Prov'!P8</f>
        <v>Kegiatan Fasilitasi  Perencanaan Pembangunan Daerah</v>
      </c>
      <c r="E923" s="1789"/>
      <c r="F923" s="776"/>
      <c r="G923" s="774"/>
      <c r="H923" s="759"/>
      <c r="I923" s="753"/>
      <c r="J923" s="758"/>
    </row>
    <row r="924" spans="1:10" s="1420" customFormat="1" ht="34.5" customHeight="1">
      <c r="A924" s="1436"/>
      <c r="B924" s="1446"/>
      <c r="C924" s="1437"/>
      <c r="D924" s="358" t="s">
        <v>382</v>
      </c>
      <c r="E924" s="840" t="str">
        <f>'Rekap Panjang Per Prog Per Prov'!P10</f>
        <v>Pengendalian dan Evaluasi Rencana Pembangunan Tahunan Kabupaten/Kota TA. 2013</v>
      </c>
      <c r="F924" s="776">
        <f>'Rekap Panjang Per Prog Per Prov'!P100</f>
        <v>1064751000</v>
      </c>
      <c r="G924" s="780"/>
      <c r="H924" s="759"/>
      <c r="I924" s="753" t="s">
        <v>698</v>
      </c>
      <c r="J924" s="884" t="s">
        <v>594</v>
      </c>
    </row>
    <row r="925" spans="1:10" s="360" customFormat="1" ht="15.75" customHeight="1">
      <c r="A925" s="774"/>
      <c r="B925" s="1419" t="s">
        <v>519</v>
      </c>
      <c r="C925" s="1798" t="str">
        <f>'Rekap Panjang Per Prog Per Prov'!U7</f>
        <v xml:space="preserve">PROGRAM PEMBERDAYAAN MASYARAKAT DAN PEMERINTAHAN DESA </v>
      </c>
      <c r="D925" s="1798"/>
      <c r="E925" s="1798"/>
      <c r="F925" s="795"/>
      <c r="G925" s="757" t="str">
        <f>'Rekap Panjang Per Prog Per Prov'!U11</f>
        <v>DITJEN PMD</v>
      </c>
      <c r="H925" s="781"/>
      <c r="I925" s="753"/>
      <c r="J925" s="781"/>
    </row>
    <row r="926" spans="1:10" s="361" customFormat="1" ht="30" customHeight="1">
      <c r="A926" s="774"/>
      <c r="B926" s="828"/>
      <c r="C926" s="358" t="s">
        <v>381</v>
      </c>
      <c r="D926" s="1789" t="str">
        <f>'Rekap Panjang Per Prog Per Prov'!U8</f>
        <v>Kegiatan Dukungan Manajemen dan Dukungan Teknis Lainnya Ditjen PMD</v>
      </c>
      <c r="E926" s="1789"/>
      <c r="F926" s="794"/>
      <c r="G926" s="774"/>
      <c r="H926" s="758"/>
      <c r="I926" s="753"/>
      <c r="J926" s="758"/>
    </row>
    <row r="927" spans="1:10" s="361" customFormat="1" ht="31.5" customHeight="1">
      <c r="A927" s="774"/>
      <c r="B927" s="1423"/>
      <c r="C927" s="1424"/>
      <c r="D927" s="1424" t="s">
        <v>382</v>
      </c>
      <c r="E927" s="840" t="str">
        <f>'Rekap Panjang Per Prog Per Prov'!U10</f>
        <v>Penguatan Program dan Kelembagaan Pemberdayaan Masyarakat dan Pemerintahan Desa</v>
      </c>
      <c r="F927" s="797">
        <f>'Rekap Panjang Per Prog Per Prov'!U100</f>
        <v>153570000</v>
      </c>
      <c r="G927" s="774"/>
      <c r="H927" s="781"/>
      <c r="I927" s="753"/>
      <c r="J927" s="781"/>
    </row>
    <row r="928" spans="1:10" s="361" customFormat="1" ht="30" customHeight="1">
      <c r="A928" s="774"/>
      <c r="B928" s="828"/>
      <c r="C928" s="358" t="s">
        <v>387</v>
      </c>
      <c r="D928" s="1789" t="str">
        <f>'Rekap Panjang Per Prog Per Prov'!V8</f>
        <v>Kegiatan Peningkatan Kapasitas Penyelenggaraan Pemerintahan Desa dan Kelurahan</v>
      </c>
      <c r="E928" s="1789"/>
      <c r="F928" s="794"/>
      <c r="G928" s="774"/>
      <c r="H928" s="758"/>
      <c r="I928" s="753"/>
      <c r="J928" s="758"/>
    </row>
    <row r="929" spans="1:10" s="361" customFormat="1" ht="15.75" customHeight="1">
      <c r="A929" s="774"/>
      <c r="B929" s="1423"/>
      <c r="C929" s="1424"/>
      <c r="D929" s="1424" t="s">
        <v>382</v>
      </c>
      <c r="E929" s="840" t="str">
        <f>'Rekap Panjang Per Prog Per Prov'!V10</f>
        <v>Pelatihan Manajemen Pemerintahan Desa bagi Kepala Desa</v>
      </c>
      <c r="F929" s="797">
        <f>'Rekap Panjang Per Prog Per Prov'!V100</f>
        <v>186733000</v>
      </c>
      <c r="G929" s="774"/>
      <c r="H929" s="781"/>
      <c r="I929" s="753"/>
      <c r="J929" s="781"/>
    </row>
    <row r="930" spans="1:10" s="361" customFormat="1" ht="15.75" customHeight="1">
      <c r="A930" s="774"/>
      <c r="B930" s="828"/>
      <c r="C930" s="358" t="s">
        <v>388</v>
      </c>
      <c r="D930" s="1789" t="str">
        <f>'Rekap Panjang Per Prog Per Prov'!W8</f>
        <v>Kegiatan Peningkatan Kapasitas Kelembagaan dan Pelatihan Masyarakat</v>
      </c>
      <c r="E930" s="1789"/>
      <c r="F930" s="794"/>
      <c r="G930" s="774"/>
      <c r="H930" s="758"/>
      <c r="I930" s="753"/>
      <c r="J930" s="758"/>
    </row>
    <row r="931" spans="1:10" s="361" customFormat="1" ht="15.75" customHeight="1">
      <c r="A931" s="774"/>
      <c r="B931" s="1423"/>
      <c r="C931" s="1424"/>
      <c r="D931" s="1424" t="s">
        <v>382</v>
      </c>
      <c r="E931" s="840" t="str">
        <f>'Rekap Panjang Per Prog Per Prov'!W10</f>
        <v>Fasilitasi Penyusunan Profil Desa dan Kelurahan</v>
      </c>
      <c r="F931" s="797">
        <f>'Rekap Panjang Per Prog Per Prov'!W100</f>
        <v>352119000</v>
      </c>
      <c r="G931" s="774"/>
      <c r="H931" s="781"/>
      <c r="I931" s="753"/>
      <c r="J931" s="781"/>
    </row>
    <row r="932" spans="1:10" s="361" customFormat="1" ht="15.75" customHeight="1">
      <c r="A932" s="774"/>
      <c r="B932" s="828"/>
      <c r="C932" s="358" t="s">
        <v>389</v>
      </c>
      <c r="D932" s="1789" t="str">
        <f>'Rekap Panjang Per Prog Per Prov'!X8</f>
        <v>Kegiatan Peningkatan Kemandirian Masyarakat Perdesaan</v>
      </c>
      <c r="E932" s="1789"/>
      <c r="F932" s="794"/>
      <c r="G932" s="774"/>
      <c r="H932" s="758"/>
      <c r="I932" s="753"/>
      <c r="J932" s="758"/>
    </row>
    <row r="933" spans="1:10" s="361" customFormat="1" ht="15.75" customHeight="1">
      <c r="A933" s="774"/>
      <c r="B933" s="1423"/>
      <c r="C933" s="1424"/>
      <c r="D933" s="1424" t="s">
        <v>382</v>
      </c>
      <c r="E933" s="840" t="str">
        <f>'Rekap Panjang Per Prog Per Prov'!X10</f>
        <v>PNPM-Mandiri Perdesaan</v>
      </c>
      <c r="F933" s="797">
        <f>'Rekap Panjang Per Prog Per Prov'!X100</f>
        <v>24727849000</v>
      </c>
      <c r="G933" s="774"/>
      <c r="H933" s="781"/>
      <c r="I933" s="753"/>
      <c r="J933" s="781"/>
    </row>
    <row r="934" spans="1:10" s="361" customFormat="1" ht="15.75" customHeight="1">
      <c r="A934" s="774"/>
      <c r="B934" s="828"/>
      <c r="C934" s="358" t="s">
        <v>391</v>
      </c>
      <c r="D934" s="1789" t="str">
        <f>'Rekap Panjang Per Prog Per Prov'!Y8</f>
        <v>Kegiatan Fasilitasi Pemberdayaan Adat dan Sosial Budaya Masyarakat</v>
      </c>
      <c r="E934" s="1789"/>
      <c r="F934" s="794"/>
      <c r="G934" s="774"/>
      <c r="H934" s="758"/>
      <c r="I934" s="753"/>
      <c r="J934" s="758"/>
    </row>
    <row r="935" spans="1:10" s="361" customFormat="1" ht="31.5" customHeight="1">
      <c r="A935" s="774"/>
      <c r="B935" s="1423"/>
      <c r="C935" s="1424"/>
      <c r="D935" s="1424" t="s">
        <v>382</v>
      </c>
      <c r="E935" s="1422" t="str">
        <f>'Rekap Panjang Per Prog Per Prov'!Y10</f>
        <v>Fasilitasi Penguatan Kelembagaan Komisi Penanggulangan HIV/AIDS di daerah</v>
      </c>
      <c r="F935" s="797">
        <f>'Rekap Panjang Per Prog Per Prov'!Y100</f>
        <v>79860000</v>
      </c>
      <c r="G935" s="774"/>
      <c r="H935" s="781"/>
      <c r="I935" s="753"/>
      <c r="J935" s="781"/>
    </row>
    <row r="936" spans="1:10" s="361" customFormat="1" ht="34.5" customHeight="1">
      <c r="A936" s="774"/>
      <c r="B936" s="1423"/>
      <c r="C936" s="1424"/>
      <c r="D936" s="1424" t="s">
        <v>386</v>
      </c>
      <c r="E936" s="840" t="str">
        <f>'Rekap Panjang Per Prog Per Prov'!AA10</f>
        <v xml:space="preserve">Fasilitasi Penguatan Sistem Informasi Posyandu di Daerah melalui Koordinasi dan Pelatihan Ulang </v>
      </c>
      <c r="F936" s="797">
        <f>'Rekap Panjang Per Prog Per Prov'!AA100</f>
        <v>72079000</v>
      </c>
      <c r="G936" s="774"/>
      <c r="H936" s="781"/>
      <c r="I936" s="753"/>
      <c r="J936" s="781"/>
    </row>
    <row r="937" spans="1:10" s="361" customFormat="1" ht="18.75" customHeight="1">
      <c r="A937" s="774"/>
      <c r="B937" s="828"/>
      <c r="C937" s="358" t="s">
        <v>392</v>
      </c>
      <c r="D937" s="1789" t="str">
        <f>'Rekap Panjang Per Prog Per Prov'!AB8</f>
        <v>Kegiatan Pengembangan Usaha Ekonomi Masyarakat</v>
      </c>
      <c r="E937" s="1789"/>
      <c r="F937" s="794"/>
      <c r="G937" s="774"/>
      <c r="H937" s="758"/>
      <c r="I937" s="753"/>
      <c r="J937" s="758"/>
    </row>
    <row r="938" spans="1:10" s="361" customFormat="1" ht="38.25" customHeight="1">
      <c r="A938" s="774"/>
      <c r="B938" s="1423"/>
      <c r="C938" s="1424"/>
      <c r="D938" s="1424" t="s">
        <v>382</v>
      </c>
      <c r="E938" s="840" t="str">
        <f>'Rekap Panjang Per Prog Per Prov'!AC10</f>
        <v xml:space="preserve">Penguatan Kelembagaan Tim Koordinasi Penanggulangan Kemiskinan Daerah (TKPKD) </v>
      </c>
      <c r="F938" s="797">
        <f>'Rekap Panjang Per Prog Per Prov'!AC100</f>
        <v>56200000</v>
      </c>
      <c r="G938" s="774"/>
      <c r="H938" s="781"/>
      <c r="I938" s="753"/>
      <c r="J938" s="781"/>
    </row>
    <row r="939" spans="1:10" s="361" customFormat="1" ht="25.5" customHeight="1">
      <c r="A939" s="1425"/>
      <c r="B939" s="1469"/>
      <c r="C939" s="875"/>
      <c r="D939" s="875" t="s">
        <v>386</v>
      </c>
      <c r="E939" s="1467" t="str">
        <f>'Rekap Panjang Per Prog Per Prov'!AD10</f>
        <v>Fasilitasi Penguatan Kelembagaan Pasar Desa</v>
      </c>
      <c r="F939" s="888">
        <f>'Rekap Panjang Per Prog Per Prov'!AD100</f>
        <v>150000000</v>
      </c>
      <c r="G939" s="1425"/>
      <c r="H939" s="781"/>
      <c r="I939" s="753"/>
      <c r="J939" s="781"/>
    </row>
    <row r="940" spans="1:10" s="360" customFormat="1" ht="34.5" customHeight="1">
      <c r="A940" s="774"/>
      <c r="B940" s="1419" t="s">
        <v>520</v>
      </c>
      <c r="C940" s="1798" t="str">
        <f>'Rekap Panjang Per Prog Per Prov'!AH7</f>
        <v xml:space="preserve">PROGRAM PENGUATAN PENYELENGGARAAN PEMERINTAHAN UMUM </v>
      </c>
      <c r="D940" s="1798"/>
      <c r="E940" s="1798"/>
      <c r="F940" s="795"/>
      <c r="G940" s="774" t="str">
        <f>'Rekap Panjang Per Prog Per Prov'!AH11</f>
        <v>DITJEN PUM</v>
      </c>
      <c r="H940" s="1251"/>
      <c r="I940" s="753"/>
      <c r="J940" s="758"/>
    </row>
    <row r="941" spans="1:10" s="361" customFormat="1" ht="36.75" customHeight="1">
      <c r="A941" s="774"/>
      <c r="B941" s="828"/>
      <c r="C941" s="358" t="s">
        <v>381</v>
      </c>
      <c r="D941" s="1789" t="str">
        <f>'Rekap Panjang Per Prog Per Prov'!AH8</f>
        <v>Kegiatan Penyelenggaraan Hubungan Pusat dan Daerah Serta Kerjasama Daerah</v>
      </c>
      <c r="E941" s="1789"/>
      <c r="F941" s="794"/>
      <c r="G941" s="774"/>
      <c r="H941" s="759"/>
      <c r="I941" s="753"/>
      <c r="J941" s="758"/>
    </row>
    <row r="942" spans="1:10" s="361" customFormat="1" ht="36.75" customHeight="1">
      <c r="A942" s="774"/>
      <c r="B942" s="1423"/>
      <c r="C942" s="1424"/>
      <c r="D942" s="1424" t="s">
        <v>382</v>
      </c>
      <c r="E942" s="840" t="str">
        <f>'Rekap Panjang Per Prog Per Prov'!AI10</f>
        <v>Peningkatan Peran Gubernur sebagai Wakil Pemerintah Pusat di Wilayah Provinsi</v>
      </c>
      <c r="F942" s="797">
        <f>'Rekap Panjang Per Prog Per Prov'!AI100</f>
        <v>3019102000</v>
      </c>
      <c r="G942" s="774"/>
      <c r="H942" s="759"/>
      <c r="I942" s="753" t="s">
        <v>717</v>
      </c>
      <c r="J942" s="761" t="s">
        <v>595</v>
      </c>
    </row>
    <row r="943" spans="1:10" s="361" customFormat="1" ht="34.5" customHeight="1">
      <c r="A943" s="774"/>
      <c r="B943" s="828"/>
      <c r="C943" s="358" t="s">
        <v>387</v>
      </c>
      <c r="D943" s="1789" t="str">
        <f>'Rekap Panjang Per Prog Per Prov'!AJ8</f>
        <v>Kegiatan Pengembangan dan Penataan Wilayah Administrasi dan Perbatasan</v>
      </c>
      <c r="E943" s="1789"/>
      <c r="F943" s="794"/>
      <c r="G943" s="774"/>
      <c r="H943" s="759"/>
      <c r="I943" s="753"/>
      <c r="J943" s="758"/>
    </row>
    <row r="944" spans="1:10" s="361" customFormat="1" ht="36" customHeight="1">
      <c r="A944" s="774"/>
      <c r="B944" s="1423"/>
      <c r="C944" s="1424"/>
      <c r="D944" s="1424" t="s">
        <v>382</v>
      </c>
      <c r="E944" s="840" t="str">
        <f>'Rekap Panjang Per Prog Per Prov'!AJ10</f>
        <v>Koordinasi dan Fasilitasi Penegasan Batas Daerah secara Pasti di Lapangan antar Daerah Provinsi, Kab/Kota</v>
      </c>
      <c r="F944" s="797">
        <f>'Rekap Panjang Per Prog Per Prov'!AJ100</f>
        <v>350000000</v>
      </c>
      <c r="G944" s="774"/>
      <c r="H944" s="759"/>
      <c r="I944" s="753" t="s">
        <v>717</v>
      </c>
      <c r="J944" s="1397" t="s">
        <v>605</v>
      </c>
    </row>
    <row r="945" spans="1:11" s="361" customFormat="1" ht="36.75" hidden="1" customHeight="1">
      <c r="A945" s="774"/>
      <c r="B945" s="828"/>
      <c r="C945" s="358" t="s">
        <v>388</v>
      </c>
      <c r="D945" s="1789" t="str">
        <f>'Rekap Panjang Per Prog Per Prov'!AN8</f>
        <v>Kegiatan Pembinaan Ketenteraman, Ketertiban dan Perlindungan Masyarakat</v>
      </c>
      <c r="E945" s="1789"/>
      <c r="F945" s="794"/>
      <c r="G945" s="774"/>
      <c r="H945" s="759"/>
      <c r="I945" s="753"/>
      <c r="J945" s="758"/>
    </row>
    <row r="946" spans="1:11" s="361" customFormat="1" ht="35.25" hidden="1" customHeight="1">
      <c r="A946" s="774"/>
      <c r="B946" s="1423"/>
      <c r="C946" s="1424"/>
      <c r="D946" s="1424" t="s">
        <v>382</v>
      </c>
      <c r="E946" s="840" t="str">
        <f>'Rekap Panjang Per Prog Per Prov'!AO10</f>
        <v xml:space="preserve">Peningkatan Kapasitas SDM Polisi Pamong Praja  dalam Penyelenggaraan Ketertiban Umum dan Ketenteraman Masyarakat </v>
      </c>
      <c r="F946" s="797">
        <f>'Rekap Panjang Per Prog Per Prov'!AO100</f>
        <v>0</v>
      </c>
      <c r="G946" s="774"/>
      <c r="H946" s="759"/>
      <c r="I946" s="753" t="s">
        <v>727</v>
      </c>
      <c r="J946" s="761" t="s">
        <v>597</v>
      </c>
    </row>
    <row r="947" spans="1:11" s="361" customFormat="1" ht="34.5" customHeight="1">
      <c r="A947" s="774"/>
      <c r="B947" s="828"/>
      <c r="C947" s="358" t="s">
        <v>388</v>
      </c>
      <c r="D947" s="1789" t="str">
        <f>'Rekap Panjang Per Prog Per Prov'!AP8</f>
        <v>Kegiatan Pembinaan dan Pengembangan Kawasan dan Pertanahan</v>
      </c>
      <c r="E947" s="1789"/>
      <c r="F947" s="794"/>
      <c r="G947" s="774"/>
      <c r="H947" s="759"/>
      <c r="I947" s="753"/>
      <c r="J947" s="758"/>
    </row>
    <row r="948" spans="1:11" s="361" customFormat="1" ht="39.75" customHeight="1">
      <c r="A948" s="774"/>
      <c r="B948" s="1423"/>
      <c r="C948" s="1424"/>
      <c r="D948" s="1424" t="s">
        <v>382</v>
      </c>
      <c r="E948" s="840" t="str">
        <f>'Rekap Panjang Per Prog Per Prov'!AP10</f>
        <v xml:space="preserve">Peningkatan Kapasitas Aparat Pemerintah Daerah dalam Pengelolaan Kawasan Sumber Daya Alam </v>
      </c>
      <c r="F948" s="797">
        <f>'Rekap Panjang Per Prog Per Prov'!AP100</f>
        <v>400000000</v>
      </c>
      <c r="G948" s="774"/>
      <c r="H948" s="759"/>
      <c r="I948" s="753" t="s">
        <v>728</v>
      </c>
      <c r="J948" s="1397" t="s">
        <v>608</v>
      </c>
    </row>
    <row r="949" spans="1:11" s="361" customFormat="1" ht="37.5" customHeight="1">
      <c r="A949" s="774"/>
      <c r="B949" s="1423"/>
      <c r="C949" s="1424"/>
      <c r="D949" s="1424" t="s">
        <v>386</v>
      </c>
      <c r="E949" s="840" t="str">
        <f>'Rekap Panjang Per Prog Per Prov'!AQ10</f>
        <v>Fasilitasi Gubernur terhadap Kabupaten/Kota di Bidang Ekonomi, Industri dan Perdagangan Bebas</v>
      </c>
      <c r="F949" s="797">
        <f>'Rekap Panjang Per Prog Per Prov'!AQ100</f>
        <v>400000000</v>
      </c>
      <c r="G949" s="774"/>
      <c r="H949" s="781"/>
      <c r="I949" s="753" t="s">
        <v>728</v>
      </c>
      <c r="J949" s="1397" t="s">
        <v>610</v>
      </c>
    </row>
    <row r="950" spans="1:11" s="361" customFormat="1" ht="24" customHeight="1">
      <c r="A950" s="774"/>
      <c r="B950" s="1423"/>
      <c r="C950" s="358" t="s">
        <v>389</v>
      </c>
      <c r="D950" s="1796" t="str">
        <f>'Rekap Panjang Per Prog Per Prov'!AR8</f>
        <v>Kegiatan Fasilitasi Pencegahan dan Penanggulangan Bencana</v>
      </c>
      <c r="E950" s="1796"/>
      <c r="F950" s="797"/>
      <c r="G950" s="774"/>
      <c r="H950" s="759"/>
      <c r="I950" s="753"/>
      <c r="J950" s="781"/>
    </row>
    <row r="951" spans="1:11" s="361" customFormat="1" ht="34.5" customHeight="1">
      <c r="A951" s="774"/>
      <c r="B951" s="1423"/>
      <c r="C951" s="1424"/>
      <c r="D951" s="1424" t="s">
        <v>382</v>
      </c>
      <c r="E951" s="1422" t="str">
        <f>'Rekap Panjang Per Prog Per Prov'!AT10</f>
        <v>Peningkatan Kapasitas Aparat dalam Pengurangan Resiko Bencana di Daerah</v>
      </c>
      <c r="F951" s="797">
        <f>'Rekap Panjang Per Prog Per Prov'!AT100</f>
        <v>350000000</v>
      </c>
      <c r="G951" s="780"/>
      <c r="H951" s="781"/>
      <c r="I951" s="753" t="s">
        <v>720</v>
      </c>
      <c r="J951" s="761" t="s">
        <v>607</v>
      </c>
    </row>
    <row r="952" spans="1:11" s="356" customFormat="1" ht="16.5" thickBot="1">
      <c r="A952" s="774"/>
      <c r="B952" s="1433"/>
      <c r="C952" s="1443"/>
      <c r="D952" s="1443"/>
      <c r="E952" s="1440"/>
      <c r="F952" s="802"/>
      <c r="G952" s="757"/>
      <c r="H952" s="1251"/>
      <c r="I952" s="1396"/>
      <c r="J952" s="768"/>
    </row>
    <row r="953" spans="1:11" s="356" customFormat="1" ht="20.100000000000001" customHeight="1">
      <c r="A953" s="1307">
        <v>20</v>
      </c>
      <c r="B953" s="1797" t="s">
        <v>431</v>
      </c>
      <c r="C953" s="1797"/>
      <c r="D953" s="1797"/>
      <c r="E953" s="1797"/>
      <c r="F953" s="1283">
        <f>SUM(F954:F1003)</f>
        <v>34519822000</v>
      </c>
      <c r="G953" s="1273"/>
      <c r="H953" s="1826" t="s">
        <v>827</v>
      </c>
      <c r="I953" s="1100" t="s">
        <v>873</v>
      </c>
      <c r="J953" s="820"/>
      <c r="K953" s="1175">
        <f>'Rekap Panjang Per Prog Per Prov'!AV101</f>
        <v>34519822000</v>
      </c>
    </row>
    <row r="954" spans="1:11" s="361" customFormat="1">
      <c r="A954" s="774"/>
      <c r="B954" s="827" t="s">
        <v>380</v>
      </c>
      <c r="C954" s="1795" t="str">
        <f>'Rekap Panjang Per Prog Per Prov'!C7</f>
        <v xml:space="preserve">PROGRAM PENATAAN ADMINISTRASI KEPENDUDUKAN </v>
      </c>
      <c r="D954" s="1795"/>
      <c r="E954" s="1795"/>
      <c r="F954" s="776"/>
      <c r="G954" s="757" t="str">
        <f>'Rekap Panjang Per Prog Per Prov'!C11</f>
        <v>DITJEN DUKCAPIL</v>
      </c>
      <c r="H954" s="1803"/>
      <c r="I954" s="753"/>
      <c r="J954" s="758"/>
    </row>
    <row r="955" spans="1:11" s="361" customFormat="1" ht="30" customHeight="1">
      <c r="A955" s="774"/>
      <c r="B955" s="827"/>
      <c r="C955" s="358" t="s">
        <v>381</v>
      </c>
      <c r="D955" s="1789" t="str">
        <f>'Rekap Panjang Per Prog Per Prov'!C8</f>
        <v>Kegiatan Dukungan Manajemen dan Dukungan Teknis Lainnya Ditjen Kependudukan dan Pencatatan Sipil</v>
      </c>
      <c r="E955" s="1789"/>
      <c r="F955" s="776"/>
      <c r="G955" s="774"/>
      <c r="H955" s="1803"/>
      <c r="I955" s="753"/>
      <c r="J955" s="758"/>
    </row>
    <row r="956" spans="1:11" s="361" customFormat="1" ht="40.5" customHeight="1">
      <c r="A956" s="774"/>
      <c r="B956" s="827"/>
      <c r="C956" s="1435"/>
      <c r="D956" s="358" t="s">
        <v>382</v>
      </c>
      <c r="E956" s="840" t="str">
        <f>'Rekap Panjang Per Prog Per Prov'!C10</f>
        <v xml:space="preserve">Fasilitasi Koordinasi Penyelenggaraan Kependudukan dan Pencatatan Sipil </v>
      </c>
      <c r="F956" s="776">
        <f>'Rekap Panjang Per Prog Per Prov'!C101</f>
        <v>325633000</v>
      </c>
      <c r="G956" s="780"/>
      <c r="H956" s="1794"/>
      <c r="I956" s="753" t="s">
        <v>706</v>
      </c>
      <c r="J956" s="753" t="s">
        <v>600</v>
      </c>
    </row>
    <row r="957" spans="1:11" s="361" customFormat="1" ht="39" customHeight="1">
      <c r="A957" s="1436"/>
      <c r="B957" s="1418" t="s">
        <v>383</v>
      </c>
      <c r="C957" s="1795" t="str">
        <f>'Rekap Panjang Per Prog Per Prov'!D7</f>
        <v xml:space="preserve">PROGRAM PENGAWASAN DAN PENINGKATAN AKUNTABILITAS APARATUR KEMENTERIAN DALAM NEGERI </v>
      </c>
      <c r="D957" s="1795"/>
      <c r="E957" s="1795"/>
      <c r="F957" s="776"/>
      <c r="G957" s="757" t="str">
        <f>'Rekap Panjang Per Prog Per Prov'!D11</f>
        <v>ITJEN</v>
      </c>
      <c r="H957" s="1251"/>
      <c r="I957" s="753"/>
      <c r="J957" s="758"/>
    </row>
    <row r="958" spans="1:11" s="361" customFormat="1" ht="35.25" customHeight="1">
      <c r="A958" s="1436"/>
      <c r="B958" s="827"/>
      <c r="C958" s="358" t="s">
        <v>381</v>
      </c>
      <c r="D958" s="1789" t="str">
        <f>'Rekap Panjang Per Prog Per Prov'!D8</f>
        <v xml:space="preserve">Kegiatan Dukungan Manajemen dan Dukungan Teknis Lainnya  Inspektorat Jenderal </v>
      </c>
      <c r="E958" s="1789"/>
      <c r="F958" s="776"/>
      <c r="G958" s="774"/>
      <c r="H958" s="759"/>
      <c r="I958" s="753"/>
      <c r="J958" s="758"/>
    </row>
    <row r="959" spans="1:11" s="361" customFormat="1" ht="39" customHeight="1">
      <c r="A959" s="1436"/>
      <c r="B959" s="827"/>
      <c r="C959" s="1435"/>
      <c r="D959" s="358" t="s">
        <v>382</v>
      </c>
      <c r="E959" s="840" t="str">
        <f>'Rekap Panjang Per Prog Per Prov'!D10</f>
        <v xml:space="preserve">Koordinasi Pembinaan dan Pengawasan Penyelenggaraan Pemerintahan Daerah </v>
      </c>
      <c r="F959" s="776">
        <f>'Rekap Panjang Per Prog Per Prov'!D101</f>
        <v>300000000</v>
      </c>
      <c r="G959" s="780"/>
      <c r="H959" s="781"/>
      <c r="I959" s="753" t="s">
        <v>786</v>
      </c>
      <c r="J959" s="753" t="s">
        <v>603</v>
      </c>
    </row>
    <row r="960" spans="1:11" s="361" customFormat="1" ht="16.5">
      <c r="A960" s="1436"/>
      <c r="B960" s="827" t="s">
        <v>384</v>
      </c>
      <c r="C960" s="1802" t="str">
        <f>'Rekap Panjang Per Prog Per Prov'!E7</f>
        <v xml:space="preserve">PROGRAM PEMBINAAN KESATUAN BANGSA DAN POLITIK </v>
      </c>
      <c r="D960" s="1802"/>
      <c r="E960" s="1802"/>
      <c r="F960" s="776"/>
      <c r="G960" s="1822" t="str">
        <f>'Rekap Panjang Per Prog Per Prov'!E11</f>
        <v>DITJEN KESBANGPOL</v>
      </c>
      <c r="H960" s="1396"/>
      <c r="I960" s="753"/>
      <c r="J960" s="758"/>
    </row>
    <row r="961" spans="1:10" s="356" customFormat="1">
      <c r="A961" s="759"/>
      <c r="B961" s="827"/>
      <c r="C961" s="358" t="s">
        <v>381</v>
      </c>
      <c r="D961" s="1789" t="str">
        <f>'Rekap Panjang Per Prog Per Prov'!E8</f>
        <v>Kegiatan Fasilitasi Kewaspadaan Nasional</v>
      </c>
      <c r="E961" s="1789"/>
      <c r="F961" s="776"/>
      <c r="G961" s="1823"/>
      <c r="H961" s="1399"/>
      <c r="I961" s="753"/>
      <c r="J961" s="758"/>
    </row>
    <row r="962" spans="1:10" s="1420" customFormat="1" ht="33.75" customHeight="1">
      <c r="A962" s="1436"/>
      <c r="B962" s="827"/>
      <c r="C962" s="358"/>
      <c r="D962" s="358" t="s">
        <v>382</v>
      </c>
      <c r="E962" s="840" t="str">
        <f>'Rekap Panjang Per Prog Per Prov'!E10</f>
        <v xml:space="preserve">Penguatan dan Pemberdayaan Forum Kewaspadaan Dini Masyarakat (FKDM) </v>
      </c>
      <c r="F962" s="776">
        <f>'Rekap Panjang Per Prog Per Prov'!E101</f>
        <v>1065014000</v>
      </c>
      <c r="G962" s="780"/>
      <c r="H962" s="781"/>
      <c r="I962" s="753" t="s">
        <v>752</v>
      </c>
      <c r="J962" s="753" t="s">
        <v>601</v>
      </c>
    </row>
    <row r="963" spans="1:10" s="361" customFormat="1" ht="33" customHeight="1">
      <c r="A963" s="1436"/>
      <c r="B963" s="827" t="s">
        <v>385</v>
      </c>
      <c r="C963" s="1795" t="str">
        <f>'Rekap Panjang Per Prog Per Prov'!F7</f>
        <v xml:space="preserve">PROGRAM PENDIDIKAN DAN PELATIHAN APARATUR KEMENTERIAN DALAM NEGERI </v>
      </c>
      <c r="D963" s="1795"/>
      <c r="E963" s="1795"/>
      <c r="F963" s="776"/>
      <c r="G963" s="757" t="str">
        <f>'Rekap Panjang Per Prog Per Prov'!F11</f>
        <v>BADAN DIKLAT</v>
      </c>
      <c r="H963" s="1251"/>
      <c r="I963" s="753"/>
      <c r="J963" s="758"/>
    </row>
    <row r="964" spans="1:10" s="356" customFormat="1" ht="34.5" customHeight="1">
      <c r="A964" s="759"/>
      <c r="B964" s="827"/>
      <c r="C964" s="358" t="s">
        <v>381</v>
      </c>
      <c r="D964" s="1789" t="str">
        <f>'Rekap Panjang Per Prog Per Prov'!F8</f>
        <v xml:space="preserve">Kegiatan Dukungan Manajemen Dan Pelayanan Teknis Lainnya Badan Pendidikan Dan Pelatihan </v>
      </c>
      <c r="E964" s="1789"/>
      <c r="F964" s="776"/>
      <c r="G964" s="774"/>
      <c r="H964" s="759"/>
      <c r="I964" s="753"/>
      <c r="J964" s="758"/>
    </row>
    <row r="965" spans="1:10" s="1420" customFormat="1" ht="21.75" customHeight="1">
      <c r="A965" s="1436"/>
      <c r="B965" s="827"/>
      <c r="C965" s="358"/>
      <c r="D965" s="358" t="s">
        <v>382</v>
      </c>
      <c r="E965" s="840" t="str">
        <f>'Rekap Panjang Per Prog Per Prov'!F10</f>
        <v>Koordinasi Pembinaan Program Kediklatan</v>
      </c>
      <c r="F965" s="776">
        <f>'Rekap Panjang Per Prog Per Prov'!F101</f>
        <v>201800000</v>
      </c>
      <c r="G965" s="780"/>
      <c r="H965" s="781"/>
      <c r="I965" s="753" t="s">
        <v>753</v>
      </c>
      <c r="J965" s="753" t="s">
        <v>604</v>
      </c>
    </row>
    <row r="966" spans="1:10" s="361" customFormat="1" ht="22.5" customHeight="1">
      <c r="A966" s="1436"/>
      <c r="B966" s="1419" t="s">
        <v>393</v>
      </c>
      <c r="C966" s="1795" t="str">
        <f>'Rekap Panjang Per Prog Per Prov'!G7</f>
        <v xml:space="preserve">PROGRAM PENGELOLAAN DESENTRALISASI DAN OTONOMI DAERAH </v>
      </c>
      <c r="D966" s="1795"/>
      <c r="E966" s="1800"/>
      <c r="F966" s="779"/>
      <c r="G966" s="757" t="str">
        <f>'Rekap Panjang Per Prog Per Prov'!G11</f>
        <v>DITJEN OTDA</v>
      </c>
      <c r="H966" s="1251"/>
      <c r="I966" s="753"/>
      <c r="J966" s="781"/>
    </row>
    <row r="967" spans="1:10" s="356" customFormat="1">
      <c r="A967" s="759"/>
      <c r="B967" s="827"/>
      <c r="C967" s="358" t="s">
        <v>381</v>
      </c>
      <c r="D967" s="1789" t="str">
        <f>'Rekap Panjang Per Prog Per Prov'!G8</f>
        <v>Kegiatan Penataan Urusan Pemerintahan Daerah Lingkup I</v>
      </c>
      <c r="E967" s="1789"/>
      <c r="F967" s="776"/>
      <c r="G967" s="774"/>
      <c r="H967" s="759"/>
      <c r="I967" s="753"/>
      <c r="J967" s="758"/>
    </row>
    <row r="968" spans="1:10" s="1420" customFormat="1" ht="39" customHeight="1">
      <c r="A968" s="1436"/>
      <c r="B968" s="827"/>
      <c r="C968" s="358"/>
      <c r="D968" s="358" t="s">
        <v>382</v>
      </c>
      <c r="E968" s="840" t="str">
        <f>'Rekap Panjang Per Prog Per Prov'!G10</f>
        <v xml:space="preserve">Fasilitasi Percepatan Penerapan Standar Pelayanan Minimal (SPM) di Daerah </v>
      </c>
      <c r="F968" s="776">
        <f>'Rekap Panjang Per Prog Per Prov'!G101</f>
        <v>673600000</v>
      </c>
      <c r="G968" s="780"/>
      <c r="H968" s="781"/>
      <c r="I968" s="753" t="s">
        <v>716</v>
      </c>
      <c r="J968" s="761" t="s">
        <v>662</v>
      </c>
    </row>
    <row r="969" spans="1:10" s="1420" customFormat="1" ht="16.5" customHeight="1">
      <c r="A969" s="1436"/>
      <c r="B969" s="827" t="s">
        <v>396</v>
      </c>
      <c r="C969" s="1795" t="str">
        <f>'Rekap Panjang Per Prog Per Prov'!J7</f>
        <v xml:space="preserve">PROGRAM BINA PEMBANGUNAN DAERAH </v>
      </c>
      <c r="D969" s="1795"/>
      <c r="E969" s="1795"/>
      <c r="F969" s="776"/>
      <c r="G969" s="1824" t="str">
        <f>'Rekap Panjang Per Prog Per Prov'!J11</f>
        <v>DITJEN BINA BANGDA</v>
      </c>
      <c r="H969" s="1250"/>
      <c r="I969" s="753"/>
      <c r="J969" s="784"/>
    </row>
    <row r="970" spans="1:10" s="1420" customFormat="1" ht="32.25" customHeight="1">
      <c r="A970" s="1436"/>
      <c r="B970" s="827"/>
      <c r="C970" s="358" t="s">
        <v>381</v>
      </c>
      <c r="D970" s="1789" t="str">
        <f>'Rekap Panjang Per Prog Per Prov'!J8</f>
        <v>Kegiatan Dukungan Manajemen dan Pelaksanaan Tugas Teknis Lainnya Ditjen Bina Bangda</v>
      </c>
      <c r="E970" s="1789"/>
      <c r="F970" s="776"/>
      <c r="G970" s="1825"/>
      <c r="H970" s="1421"/>
      <c r="I970" s="753"/>
      <c r="J970" s="758"/>
    </row>
    <row r="971" spans="1:10" s="1420" customFormat="1" ht="39" customHeight="1">
      <c r="A971" s="1436"/>
      <c r="B971" s="827"/>
      <c r="C971" s="358"/>
      <c r="D971" s="358" t="s">
        <v>382</v>
      </c>
      <c r="E971" s="840" t="str">
        <f>'Rekap Panjang Per Prog Per Prov'!J10</f>
        <v>Penyusunan, Pengkajian dan Pengembangan Data dan Informasi SIPD di Daerah</v>
      </c>
      <c r="F971" s="776">
        <f>'Rekap Panjang Per Prog Per Prov'!J101</f>
        <v>658000000</v>
      </c>
      <c r="G971" s="774"/>
      <c r="H971" s="759"/>
      <c r="I971" s="753" t="s">
        <v>698</v>
      </c>
      <c r="J971" s="1793" t="s">
        <v>594</v>
      </c>
    </row>
    <row r="972" spans="1:10" s="1420" customFormat="1" ht="36.75" customHeight="1">
      <c r="A972" s="1436"/>
      <c r="B972" s="1462"/>
      <c r="C972" s="1437"/>
      <c r="D972" s="358" t="s">
        <v>386</v>
      </c>
      <c r="E972" s="840" t="str">
        <f>'Rekap Panjang Per Prog Per Prov'!K10</f>
        <v xml:space="preserve">Penguatan Peran Provinsi dalam Pengendalian, Pelaporan dan Evaluasi Pemanfaatan Program Dana Alokasi Khusus (DAK) </v>
      </c>
      <c r="F972" s="776">
        <f>'Rekap Panjang Per Prog Per Prov'!K101</f>
        <v>500000000</v>
      </c>
      <c r="G972" s="774"/>
      <c r="H972" s="759"/>
      <c r="I972" s="753" t="s">
        <v>698</v>
      </c>
      <c r="J972" s="1801"/>
    </row>
    <row r="973" spans="1:10" s="1420" customFormat="1" ht="16.5">
      <c r="A973" s="1436"/>
      <c r="B973" s="1419"/>
      <c r="C973" s="1424" t="s">
        <v>387</v>
      </c>
      <c r="D973" s="1806" t="str">
        <f>'Rekap Panjang Per Prog Per Prov'!O8</f>
        <v>Kegiatan Fasilitasi Peningkatan Pertumbuhan Ekonomi Daerah</v>
      </c>
      <c r="E973" s="1796"/>
      <c r="F973" s="779"/>
      <c r="G973" s="774"/>
      <c r="H973" s="759"/>
      <c r="I973" s="753"/>
      <c r="J973" s="781"/>
    </row>
    <row r="974" spans="1:10" s="1420" customFormat="1" ht="19.5" customHeight="1">
      <c r="A974" s="1436"/>
      <c r="B974" s="827"/>
      <c r="C974" s="1437"/>
      <c r="D974" s="358" t="s">
        <v>382</v>
      </c>
      <c r="E974" s="1422" t="str">
        <f>'Rekap Panjang Per Prog Per Prov'!O10</f>
        <v xml:space="preserve">Dukungan Operasional  Penyelenggaraan PTSP  </v>
      </c>
      <c r="F974" s="776">
        <f>'Rekap Panjang Per Prog Per Prov'!O101</f>
        <v>400000000</v>
      </c>
      <c r="G974" s="780"/>
      <c r="H974" s="781"/>
      <c r="I974" s="753" t="s">
        <v>754</v>
      </c>
      <c r="J974" s="753" t="s">
        <v>602</v>
      </c>
    </row>
    <row r="975" spans="1:10" s="360" customFormat="1" ht="15.75" customHeight="1">
      <c r="A975" s="774"/>
      <c r="B975" s="827" t="s">
        <v>519</v>
      </c>
      <c r="C975" s="1795" t="str">
        <f>'Rekap Panjang Per Prog Per Prov'!U7</f>
        <v xml:space="preserve">PROGRAM PEMBERDAYAAN MASYARAKAT DAN PEMERINTAHAN DESA </v>
      </c>
      <c r="D975" s="1795"/>
      <c r="E975" s="1795"/>
      <c r="F975" s="793"/>
      <c r="G975" s="757" t="str">
        <f>'Rekap Panjang Per Prog Per Prov'!U11</f>
        <v>DITJEN PMD</v>
      </c>
      <c r="H975" s="758"/>
      <c r="I975" s="753"/>
      <c r="J975" s="758"/>
    </row>
    <row r="976" spans="1:10" s="361" customFormat="1" ht="32.25" customHeight="1">
      <c r="A976" s="774"/>
      <c r="B976" s="828"/>
      <c r="C976" s="358" t="s">
        <v>381</v>
      </c>
      <c r="D976" s="1789" t="str">
        <f>'Rekap Panjang Per Prog Per Prov'!U8</f>
        <v>Kegiatan Dukungan Manajemen dan Dukungan Teknis Lainnya Ditjen PMD</v>
      </c>
      <c r="E976" s="1789"/>
      <c r="F976" s="794"/>
      <c r="G976" s="774"/>
      <c r="H976" s="758"/>
      <c r="I976" s="753"/>
      <c r="J976" s="758"/>
    </row>
    <row r="977" spans="1:10" s="361" customFormat="1" ht="34.5" customHeight="1">
      <c r="A977" s="774"/>
      <c r="B977" s="1423"/>
      <c r="C977" s="1424"/>
      <c r="D977" s="1424" t="s">
        <v>382</v>
      </c>
      <c r="E977" s="840" t="str">
        <f>'Rekap Panjang Per Prog Per Prov'!U10</f>
        <v>Penguatan Program dan Kelembagaan Pemberdayaan Masyarakat dan Pemerintahan Desa</v>
      </c>
      <c r="F977" s="797">
        <f>'Rekap Panjang Per Prog Per Prov'!U101</f>
        <v>153690000</v>
      </c>
      <c r="G977" s="774"/>
      <c r="H977" s="781"/>
      <c r="I977" s="753"/>
      <c r="J977" s="781"/>
    </row>
    <row r="978" spans="1:10" s="361" customFormat="1" ht="33" customHeight="1">
      <c r="A978" s="774"/>
      <c r="B978" s="828"/>
      <c r="C978" s="358" t="s">
        <v>387</v>
      </c>
      <c r="D978" s="1789" t="str">
        <f>'Rekap Panjang Per Prog Per Prov'!V8</f>
        <v>Kegiatan Peningkatan Kapasitas Penyelenggaraan Pemerintahan Desa dan Kelurahan</v>
      </c>
      <c r="E978" s="1789"/>
      <c r="F978" s="794"/>
      <c r="G978" s="774"/>
      <c r="H978" s="758"/>
      <c r="I978" s="753"/>
      <c r="J978" s="758"/>
    </row>
    <row r="979" spans="1:10" s="361" customFormat="1" ht="18.75" customHeight="1">
      <c r="A979" s="774"/>
      <c r="B979" s="1423"/>
      <c r="C979" s="1424"/>
      <c r="D979" s="1424" t="s">
        <v>382</v>
      </c>
      <c r="E979" s="840" t="str">
        <f>'Rekap Panjang Per Prog Per Prov'!V10</f>
        <v>Pelatihan Manajemen Pemerintahan Desa bagi Kepala Desa</v>
      </c>
      <c r="F979" s="797">
        <f>'Rekap Panjang Per Prog Per Prov'!V101</f>
        <v>201975000</v>
      </c>
      <c r="G979" s="774"/>
      <c r="H979" s="781"/>
      <c r="I979" s="753"/>
      <c r="J979" s="781"/>
    </row>
    <row r="980" spans="1:10" s="361" customFormat="1" ht="21" customHeight="1">
      <c r="A980" s="774"/>
      <c r="B980" s="828"/>
      <c r="C980" s="358" t="s">
        <v>388</v>
      </c>
      <c r="D980" s="1789" t="str">
        <f>'Rekap Panjang Per Prog Per Prov'!W8</f>
        <v>Kegiatan Peningkatan Kapasitas Kelembagaan dan Pelatihan Masyarakat</v>
      </c>
      <c r="E980" s="1789"/>
      <c r="F980" s="794"/>
      <c r="G980" s="774"/>
      <c r="H980" s="758"/>
      <c r="I980" s="753"/>
      <c r="J980" s="758"/>
    </row>
    <row r="981" spans="1:10" s="361" customFormat="1" ht="18.75" customHeight="1">
      <c r="A981" s="774"/>
      <c r="B981" s="1423"/>
      <c r="C981" s="1424"/>
      <c r="D981" s="1424" t="s">
        <v>382</v>
      </c>
      <c r="E981" s="840" t="str">
        <f>'Rekap Panjang Per Prog Per Prov'!W10</f>
        <v>Fasilitasi Penyusunan Profil Desa dan Kelurahan</v>
      </c>
      <c r="F981" s="797">
        <f>'Rekap Panjang Per Prog Per Prov'!W101</f>
        <v>592746000</v>
      </c>
      <c r="G981" s="774"/>
      <c r="H981" s="781"/>
      <c r="I981" s="753"/>
      <c r="J981" s="781"/>
    </row>
    <row r="982" spans="1:10" s="361" customFormat="1" ht="18" customHeight="1">
      <c r="A982" s="774"/>
      <c r="B982" s="828"/>
      <c r="C982" s="358" t="s">
        <v>389</v>
      </c>
      <c r="D982" s="1789" t="str">
        <f>'Rekap Panjang Per Prog Per Prov'!X8</f>
        <v>Kegiatan Peningkatan Kemandirian Masyarakat Perdesaan</v>
      </c>
      <c r="E982" s="1789"/>
      <c r="F982" s="794"/>
      <c r="G982" s="774"/>
      <c r="H982" s="758"/>
      <c r="I982" s="753"/>
      <c r="J982" s="758"/>
    </row>
    <row r="983" spans="1:10" s="361" customFormat="1" ht="18.75" customHeight="1">
      <c r="A983" s="774"/>
      <c r="B983" s="1423"/>
      <c r="C983" s="1424"/>
      <c r="D983" s="1424" t="s">
        <v>382</v>
      </c>
      <c r="E983" s="840" t="str">
        <f>'Rekap Panjang Per Prog Per Prov'!X10</f>
        <v>PNPM-Mandiri Perdesaan</v>
      </c>
      <c r="F983" s="797">
        <f>'Rekap Panjang Per Prog Per Prov'!X101</f>
        <v>23973654000</v>
      </c>
      <c r="G983" s="774"/>
      <c r="H983" s="781"/>
      <c r="I983" s="753"/>
      <c r="J983" s="781"/>
    </row>
    <row r="984" spans="1:10" s="361" customFormat="1" ht="20.25" customHeight="1">
      <c r="A984" s="774"/>
      <c r="B984" s="828"/>
      <c r="C984" s="358" t="s">
        <v>391</v>
      </c>
      <c r="D984" s="1789" t="str">
        <f>'Rekap Panjang Per Prog Per Prov'!Y8</f>
        <v>Kegiatan Fasilitasi Pemberdayaan Adat dan Sosial Budaya Masyarakat</v>
      </c>
      <c r="E984" s="1789"/>
      <c r="F984" s="794"/>
      <c r="G984" s="774"/>
      <c r="H984" s="758"/>
      <c r="I984" s="753"/>
      <c r="J984" s="758"/>
    </row>
    <row r="985" spans="1:10" s="361" customFormat="1" ht="31.5" customHeight="1">
      <c r="A985" s="1425"/>
      <c r="B985" s="1469"/>
      <c r="C985" s="875"/>
      <c r="D985" s="875" t="s">
        <v>382</v>
      </c>
      <c r="E985" s="1647" t="str">
        <f>'Rekap Panjang Per Prog Per Prov'!Y10</f>
        <v>Fasilitasi Penguatan Kelembagaan Komisi Penanggulangan HIV/AIDS di daerah</v>
      </c>
      <c r="F985" s="888">
        <f>'Rekap Panjang Per Prog Per Prov'!Y101</f>
        <v>81180000</v>
      </c>
      <c r="G985" s="1425"/>
      <c r="H985" s="781"/>
      <c r="I985" s="753"/>
      <c r="J985" s="781"/>
    </row>
    <row r="986" spans="1:10" s="361" customFormat="1" ht="31.5" customHeight="1">
      <c r="A986" s="774"/>
      <c r="B986" s="1423"/>
      <c r="C986" s="1424"/>
      <c r="D986" s="1424" t="s">
        <v>386</v>
      </c>
      <c r="E986" s="1448" t="str">
        <f>'Rekap Panjang Per Prog Per Prov'!AA10</f>
        <v xml:space="preserve">Fasilitasi Penguatan Sistem Informasi Posyandu di Daerah melalui Koordinasi dan Pelatihan Ulang </v>
      </c>
      <c r="F986" s="797">
        <f>'Rekap Panjang Per Prog Per Prov'!AA101</f>
        <v>70450000</v>
      </c>
      <c r="G986" s="774"/>
      <c r="H986" s="781"/>
      <c r="I986" s="753"/>
      <c r="J986" s="781"/>
    </row>
    <row r="987" spans="1:10" s="361" customFormat="1" ht="15.75" customHeight="1">
      <c r="A987" s="774"/>
      <c r="B987" s="828"/>
      <c r="C987" s="358" t="s">
        <v>392</v>
      </c>
      <c r="D987" s="1789" t="str">
        <f>'Rekap Panjang Per Prog Per Prov'!AB8</f>
        <v>Kegiatan Pengembangan Usaha Ekonomi Masyarakat</v>
      </c>
      <c r="E987" s="1789"/>
      <c r="F987" s="794"/>
      <c r="G987" s="774"/>
      <c r="H987" s="758"/>
      <c r="I987" s="753"/>
      <c r="J987" s="758"/>
    </row>
    <row r="988" spans="1:10" s="361" customFormat="1" ht="15.75" customHeight="1">
      <c r="A988" s="774"/>
      <c r="B988" s="1423"/>
      <c r="C988" s="1424"/>
      <c r="D988" s="1424" t="s">
        <v>382</v>
      </c>
      <c r="E988" s="840" t="str">
        <f>'Rekap Panjang Per Prog Per Prov'!AB10</f>
        <v xml:space="preserve">Pelatihan Kapasitas Kelembagaan UED SP/BUMDesa </v>
      </c>
      <c r="F988" s="797">
        <f>'Rekap Panjang Per Prog Per Prov'!AB101</f>
        <v>451170000</v>
      </c>
      <c r="G988" s="774"/>
      <c r="H988" s="781"/>
      <c r="I988" s="753"/>
      <c r="J988" s="781"/>
    </row>
    <row r="989" spans="1:10" s="361" customFormat="1" ht="31.5" customHeight="1">
      <c r="A989" s="774"/>
      <c r="B989" s="1423"/>
      <c r="C989" s="1424"/>
      <c r="D989" s="1424" t="s">
        <v>386</v>
      </c>
      <c r="E989" s="840" t="str">
        <f>'Rekap Panjang Per Prog Per Prov'!AC10</f>
        <v xml:space="preserve">Penguatan Kelembagaan Tim Koordinasi Penanggulangan Kemiskinan Daerah (TKPKD) </v>
      </c>
      <c r="F989" s="797">
        <f>'Rekap Panjang Per Prog Per Prov'!AC101</f>
        <v>98340000</v>
      </c>
      <c r="G989" s="774"/>
      <c r="H989" s="781"/>
      <c r="I989" s="753"/>
      <c r="J989" s="781"/>
    </row>
    <row r="990" spans="1:10" s="361" customFormat="1" ht="15.75" customHeight="1">
      <c r="A990" s="774"/>
      <c r="B990" s="1423"/>
      <c r="C990" s="1424"/>
      <c r="D990" s="1424" t="s">
        <v>390</v>
      </c>
      <c r="E990" s="840" t="str">
        <f>'Rekap Panjang Per Prog Per Prov'!AD10</f>
        <v>Fasilitasi Penguatan Kelembagaan Pasar Desa</v>
      </c>
      <c r="F990" s="797">
        <f>'Rekap Panjang Per Prog Per Prov'!AD101</f>
        <v>150000000</v>
      </c>
      <c r="G990" s="780"/>
      <c r="H990" s="781"/>
      <c r="I990" s="753"/>
      <c r="J990" s="781"/>
    </row>
    <row r="991" spans="1:10" s="360" customFormat="1" ht="27" customHeight="1">
      <c r="A991" s="774"/>
      <c r="B991" s="827" t="s">
        <v>520</v>
      </c>
      <c r="C991" s="1795" t="str">
        <f>'Rekap Panjang Per Prog Per Prov'!AH7</f>
        <v xml:space="preserve">PROGRAM PENGUATAN PENYELENGGARAAN PEMERINTAHAN UMUM </v>
      </c>
      <c r="D991" s="1795"/>
      <c r="E991" s="1795"/>
      <c r="F991" s="793"/>
      <c r="G991" s="757" t="str">
        <f>'Rekap Panjang Per Prog Per Prov'!AH11</f>
        <v>DITJEN PUM</v>
      </c>
      <c r="H991" s="1251"/>
      <c r="I991" s="753"/>
      <c r="J991" s="758"/>
    </row>
    <row r="992" spans="1:10" s="361" customFormat="1" ht="39" customHeight="1">
      <c r="A992" s="774"/>
      <c r="B992" s="828"/>
      <c r="C992" s="358" t="s">
        <v>381</v>
      </c>
      <c r="D992" s="1789" t="str">
        <f>'Rekap Panjang Per Prog Per Prov'!AH8</f>
        <v>Kegiatan Penyelenggaraan Hubungan Pusat dan Daerah Serta Kerjasama Daerah</v>
      </c>
      <c r="E992" s="1789"/>
      <c r="F992" s="794"/>
      <c r="G992" s="774"/>
      <c r="H992" s="759"/>
      <c r="I992" s="753"/>
      <c r="J992" s="758"/>
    </row>
    <row r="993" spans="1:11" s="361" customFormat="1" ht="33" customHeight="1">
      <c r="A993" s="774"/>
      <c r="B993" s="1423"/>
      <c r="C993" s="1424"/>
      <c r="D993" s="1424" t="s">
        <v>382</v>
      </c>
      <c r="E993" s="840" t="str">
        <f>'Rekap Panjang Per Prog Per Prov'!AI10</f>
        <v>Peningkatan Peran Gubernur sebagai Wakil Pemerintah Pusat di Wilayah Provinsi</v>
      </c>
      <c r="F993" s="797">
        <f>'Rekap Panjang Per Prog Per Prov'!AI101</f>
        <v>2917280000</v>
      </c>
      <c r="G993" s="774"/>
      <c r="H993" s="759"/>
      <c r="I993" s="753" t="s">
        <v>706</v>
      </c>
      <c r="J993" s="761" t="s">
        <v>595</v>
      </c>
    </row>
    <row r="994" spans="1:11" s="361" customFormat="1" ht="30" customHeight="1">
      <c r="A994" s="774"/>
      <c r="B994" s="828"/>
      <c r="C994" s="358" t="s">
        <v>387</v>
      </c>
      <c r="D994" s="1789" t="str">
        <f>'Rekap Panjang Per Prog Per Prov'!AJ8</f>
        <v>Kegiatan Pengembangan dan Penataan Wilayah Administrasi dan Perbatasan</v>
      </c>
      <c r="E994" s="1789"/>
      <c r="F994" s="794"/>
      <c r="G994" s="774"/>
      <c r="H994" s="759"/>
      <c r="I994" s="753"/>
      <c r="J994" s="758"/>
    </row>
    <row r="995" spans="1:11" s="361" customFormat="1" ht="41.25" customHeight="1">
      <c r="A995" s="774"/>
      <c r="B995" s="1423"/>
      <c r="C995" s="1424"/>
      <c r="D995" s="1424" t="s">
        <v>382</v>
      </c>
      <c r="E995" s="840" t="str">
        <f>'Rekap Panjang Per Prog Per Prov'!AJ10</f>
        <v>Koordinasi dan Fasilitasi Penegasan Batas Daerah secara Pasti di Lapangan antar Daerah Provinsi, Kab/Kota</v>
      </c>
      <c r="F995" s="797">
        <f>'Rekap Panjang Per Prog Per Prov'!AJ101</f>
        <v>300000000</v>
      </c>
      <c r="G995" s="774"/>
      <c r="H995" s="759"/>
      <c r="I995" s="753" t="s">
        <v>706</v>
      </c>
      <c r="J995" s="1397" t="s">
        <v>605</v>
      </c>
    </row>
    <row r="996" spans="1:11" s="361" customFormat="1" ht="33" customHeight="1">
      <c r="A996" s="774"/>
      <c r="B996" s="828"/>
      <c r="C996" s="358" t="s">
        <v>388</v>
      </c>
      <c r="D996" s="1789" t="str">
        <f>'Rekap Panjang Per Prog Per Prov'!AN8</f>
        <v>Kegiatan Pembinaan Ketenteraman, Ketertiban dan Perlindungan Masyarakat</v>
      </c>
      <c r="E996" s="1789"/>
      <c r="F996" s="794"/>
      <c r="G996" s="774"/>
      <c r="H996" s="759"/>
      <c r="I996" s="753"/>
      <c r="J996" s="758"/>
    </row>
    <row r="997" spans="1:11" s="361" customFormat="1" ht="36.75" customHeight="1">
      <c r="A997" s="774"/>
      <c r="B997" s="1423"/>
      <c r="C997" s="1424"/>
      <c r="D997" s="1424" t="s">
        <v>382</v>
      </c>
      <c r="E997" s="840" t="str">
        <f>'Rekap Panjang Per Prog Per Prov'!AO10</f>
        <v xml:space="preserve">Peningkatan Kapasitas SDM Polisi Pamong Praja  dalam Penyelenggaraan Ketertiban Umum dan Ketenteraman Masyarakat </v>
      </c>
      <c r="F997" s="797">
        <f>'Rekap Panjang Per Prog Per Prov'!AO101</f>
        <v>305290000</v>
      </c>
      <c r="G997" s="774"/>
      <c r="H997" s="759"/>
      <c r="I997" s="753" t="s">
        <v>719</v>
      </c>
      <c r="J997" s="761" t="s">
        <v>597</v>
      </c>
    </row>
    <row r="998" spans="1:11" s="361" customFormat="1">
      <c r="A998" s="774"/>
      <c r="B998" s="828"/>
      <c r="C998" s="358" t="s">
        <v>389</v>
      </c>
      <c r="D998" s="1789" t="str">
        <f>'Rekap Panjang Per Prog Per Prov'!AP8</f>
        <v>Kegiatan Pembinaan dan Pengembangan Kawasan dan Pertanahan</v>
      </c>
      <c r="E998" s="1789"/>
      <c r="F998" s="794"/>
      <c r="G998" s="774"/>
      <c r="H998" s="759"/>
      <c r="I998" s="753"/>
      <c r="J998" s="758"/>
    </row>
    <row r="999" spans="1:11" s="361" customFormat="1" ht="36.75" customHeight="1">
      <c r="A999" s="774"/>
      <c r="B999" s="1423"/>
      <c r="C999" s="1424"/>
      <c r="D999" s="1424" t="s">
        <v>382</v>
      </c>
      <c r="E999" s="840" t="str">
        <f>'Rekap Panjang Per Prog Per Prov'!AP10</f>
        <v xml:space="preserve">Peningkatan Kapasitas Aparat Pemerintah Daerah dalam Pengelolaan Kawasan Sumber Daya Alam </v>
      </c>
      <c r="F999" s="797">
        <f>'Rekap Panjang Per Prog Per Prov'!AP101</f>
        <v>400000000</v>
      </c>
      <c r="G999" s="774"/>
      <c r="H999" s="781"/>
      <c r="I999" s="753" t="s">
        <v>706</v>
      </c>
      <c r="J999" s="1397" t="s">
        <v>608</v>
      </c>
    </row>
    <row r="1000" spans="1:11" s="361" customFormat="1" ht="39" customHeight="1">
      <c r="A1000" s="774"/>
      <c r="B1000" s="1423"/>
      <c r="C1000" s="1424"/>
      <c r="D1000" s="1424" t="s">
        <v>386</v>
      </c>
      <c r="E1000" s="1448" t="str">
        <f>'Rekap Panjang Per Prog Per Prov'!AQ10</f>
        <v>Fasilitasi Gubernur terhadap Kabupaten/Kota di Bidang Ekonomi, Industri dan Perdagangan Bebas</v>
      </c>
      <c r="F1000" s="797">
        <f>'Rekap Panjang Per Prog Per Prov'!AQ101</f>
        <v>400000000</v>
      </c>
      <c r="G1000" s="774"/>
      <c r="H1000" s="759"/>
      <c r="I1000" s="753" t="s">
        <v>734</v>
      </c>
      <c r="J1000" s="1397" t="s">
        <v>610</v>
      </c>
    </row>
    <row r="1001" spans="1:11" s="361" customFormat="1" ht="19.5" customHeight="1">
      <c r="A1001" s="774"/>
      <c r="B1001" s="828"/>
      <c r="C1001" s="358" t="s">
        <v>391</v>
      </c>
      <c r="D1001" s="1789" t="str">
        <f>'Rekap Panjang Per Prog Per Prov'!AR8</f>
        <v>Kegiatan Fasilitasi Pencegahan dan Penanggulangan Bencana</v>
      </c>
      <c r="E1001" s="1789"/>
      <c r="F1001" s="794"/>
      <c r="G1001" s="774"/>
      <c r="H1001" s="759"/>
      <c r="I1001" s="753"/>
      <c r="J1001" s="758"/>
    </row>
    <row r="1002" spans="1:11" s="361" customFormat="1" ht="50.25" customHeight="1">
      <c r="A1002" s="774"/>
      <c r="B1002" s="1423"/>
      <c r="C1002" s="1424"/>
      <c r="D1002" s="1424" t="s">
        <v>382</v>
      </c>
      <c r="E1002" s="1422" t="str">
        <f>'Rekap Panjang Per Prog Per Prov'!AR10</f>
        <v>Fasilitasi Peningkatan Kapasitas Pemerintahan Kabupaten/Kota dalam Penyelenggaraan Pencegahan dan Penanggulangan Kebakaran untuk Mendukung Pengurangan Resiko Kebakaran</v>
      </c>
      <c r="F1002" s="797">
        <f>'Rekap Panjang Per Prog Per Prov'!AR101</f>
        <v>300000000</v>
      </c>
      <c r="G1002" s="780"/>
      <c r="H1002" s="781"/>
      <c r="I1002" s="753" t="s">
        <v>720</v>
      </c>
      <c r="J1002" s="761" t="s">
        <v>607</v>
      </c>
    </row>
    <row r="1003" spans="1:11" s="356" customFormat="1">
      <c r="A1003" s="774"/>
      <c r="B1003" s="1433"/>
      <c r="C1003" s="1443"/>
      <c r="D1003" s="1443"/>
      <c r="E1003" s="1440"/>
      <c r="F1003" s="802"/>
      <c r="G1003" s="757"/>
      <c r="H1003" s="1251"/>
      <c r="I1003" s="1396"/>
      <c r="J1003" s="1251"/>
    </row>
    <row r="1004" spans="1:11" s="356" customFormat="1" ht="20.100000000000001" customHeight="1">
      <c r="A1004" s="1310" t="s">
        <v>432</v>
      </c>
      <c r="B1004" s="1797" t="s">
        <v>433</v>
      </c>
      <c r="C1004" s="1797"/>
      <c r="D1004" s="1797"/>
      <c r="E1004" s="1797"/>
      <c r="F1004" s="1283">
        <f>SUM(F1005:F1053)</f>
        <v>39445437000</v>
      </c>
      <c r="G1004" s="1273"/>
      <c r="H1004" s="952"/>
      <c r="I1004" s="1100"/>
      <c r="J1004" s="952"/>
      <c r="K1004" s="1175">
        <f>'Rekap Panjang Per Prog Per Prov'!AV103</f>
        <v>39445437000</v>
      </c>
    </row>
    <row r="1005" spans="1:11" s="361" customFormat="1">
      <c r="A1005" s="774"/>
      <c r="B1005" s="827" t="s">
        <v>380</v>
      </c>
      <c r="C1005" s="1795" t="str">
        <f>'Rekap Panjang Per Prog Per Prov'!C7</f>
        <v xml:space="preserve">PROGRAM PENATAAN ADMINISTRASI KEPENDUDUKAN </v>
      </c>
      <c r="D1005" s="1795"/>
      <c r="E1005" s="1795"/>
      <c r="F1005" s="776"/>
      <c r="G1005" s="757" t="str">
        <f>'Rekap Panjang Per Prog Per Prov'!C11</f>
        <v>DITJEN DUKCAPIL</v>
      </c>
      <c r="H1005" s="1251"/>
      <c r="I1005" s="753"/>
      <c r="J1005" s="758"/>
    </row>
    <row r="1006" spans="1:11" s="361" customFormat="1" ht="33.75" customHeight="1">
      <c r="A1006" s="774"/>
      <c r="B1006" s="827"/>
      <c r="C1006" s="358" t="s">
        <v>381</v>
      </c>
      <c r="D1006" s="1789" t="str">
        <f>'Rekap Panjang Per Prog Per Prov'!C8</f>
        <v>Kegiatan Dukungan Manajemen dan Dukungan Teknis Lainnya Ditjen Kependudukan dan Pencatatan Sipil</v>
      </c>
      <c r="E1006" s="1789"/>
      <c r="F1006" s="776"/>
      <c r="G1006" s="774"/>
      <c r="H1006" s="759"/>
      <c r="I1006" s="753"/>
      <c r="J1006" s="758"/>
    </row>
    <row r="1007" spans="1:11" s="361" customFormat="1" ht="37.5" customHeight="1">
      <c r="A1007" s="774"/>
      <c r="B1007" s="827"/>
      <c r="C1007" s="1435"/>
      <c r="D1007" s="358" t="s">
        <v>382</v>
      </c>
      <c r="E1007" s="840" t="str">
        <f>'Rekap Panjang Per Prog Per Prov'!C10</f>
        <v xml:space="preserve">Fasilitasi Koordinasi Penyelenggaraan Kependudukan dan Pencatatan Sipil </v>
      </c>
      <c r="F1007" s="776">
        <f>'Rekap Panjang Per Prog Per Prov'!C103</f>
        <v>230660000</v>
      </c>
      <c r="G1007" s="780"/>
      <c r="H1007" s="781"/>
      <c r="I1007" s="753"/>
      <c r="J1007" s="753" t="s">
        <v>600</v>
      </c>
    </row>
    <row r="1008" spans="1:11" s="361" customFormat="1" ht="16.5">
      <c r="A1008" s="1436"/>
      <c r="B1008" s="827" t="s">
        <v>383</v>
      </c>
      <c r="C1008" s="1802" t="str">
        <f>'Rekap Panjang Per Prog Per Prov'!E7</f>
        <v xml:space="preserve">PROGRAM PEMBINAAN KESATUAN BANGSA DAN POLITIK </v>
      </c>
      <c r="D1008" s="1802"/>
      <c r="E1008" s="1802"/>
      <c r="F1008" s="776"/>
      <c r="G1008" s="1822" t="str">
        <f>'Rekap Panjang Per Prog Per Prov'!E11</f>
        <v>DITJEN KESBANGPOL</v>
      </c>
      <c r="H1008" s="1396"/>
      <c r="I1008" s="753"/>
      <c r="J1008" s="758"/>
    </row>
    <row r="1009" spans="1:10" s="361" customFormat="1" ht="16.5">
      <c r="A1009" s="1436"/>
      <c r="B1009" s="827"/>
      <c r="C1009" s="358" t="s">
        <v>381</v>
      </c>
      <c r="D1009" s="1789" t="str">
        <f>'Rekap Panjang Per Prog Per Prov'!E8</f>
        <v>Kegiatan Fasilitasi Kewaspadaan Nasional</v>
      </c>
      <c r="E1009" s="1789"/>
      <c r="F1009" s="776"/>
      <c r="G1009" s="1823"/>
      <c r="H1009" s="1399"/>
      <c r="I1009" s="753"/>
      <c r="J1009" s="758"/>
    </row>
    <row r="1010" spans="1:10" s="361" customFormat="1" ht="39.75" customHeight="1">
      <c r="A1010" s="1436"/>
      <c r="B1010" s="827"/>
      <c r="C1010" s="1435"/>
      <c r="D1010" s="358" t="s">
        <v>382</v>
      </c>
      <c r="E1010" s="840" t="str">
        <f>'Rekap Panjang Per Prog Per Prov'!E10</f>
        <v xml:space="preserve">Penguatan dan Pemberdayaan Forum Kewaspadaan Dini Masyarakat (FKDM) </v>
      </c>
      <c r="F1010" s="776">
        <f>'Rekap Panjang Per Prog Per Prov'!E103</f>
        <v>1950948000</v>
      </c>
      <c r="G1010" s="780"/>
      <c r="H1010" s="781"/>
      <c r="I1010" s="753"/>
      <c r="J1010" s="753" t="s">
        <v>601</v>
      </c>
    </row>
    <row r="1011" spans="1:10" s="361" customFormat="1" ht="30.75" customHeight="1">
      <c r="A1011" s="1436"/>
      <c r="B1011" s="827" t="s">
        <v>384</v>
      </c>
      <c r="C1011" s="1795" t="str">
        <f>'Rekap Panjang Per Prog Per Prov'!G7</f>
        <v xml:space="preserve">PROGRAM PENGELOLAAN DESENTRALISASI DAN OTONOMI DAERAH </v>
      </c>
      <c r="D1011" s="1795"/>
      <c r="E1011" s="1795"/>
      <c r="F1011" s="776"/>
      <c r="G1011" s="757" t="str">
        <f>'Rekap Panjang Per Prog Per Prov'!G11</f>
        <v>DITJEN OTDA</v>
      </c>
      <c r="H1011" s="1251"/>
      <c r="I1011" s="753"/>
      <c r="J1011" s="758"/>
    </row>
    <row r="1012" spans="1:10" s="356" customFormat="1">
      <c r="A1012" s="759"/>
      <c r="B1012" s="827"/>
      <c r="C1012" s="358" t="s">
        <v>381</v>
      </c>
      <c r="D1012" s="1789" t="str">
        <f>'Rekap Panjang Per Prog Per Prov'!G8</f>
        <v>Kegiatan Penataan Urusan Pemerintahan Daerah Lingkup I</v>
      </c>
      <c r="E1012" s="1789"/>
      <c r="F1012" s="776"/>
      <c r="G1012" s="774"/>
      <c r="H1012" s="759"/>
      <c r="I1012" s="753"/>
      <c r="J1012" s="758"/>
    </row>
    <row r="1013" spans="1:10" s="1420" customFormat="1" ht="35.25" customHeight="1">
      <c r="A1013" s="1436"/>
      <c r="B1013" s="827"/>
      <c r="C1013" s="358"/>
      <c r="D1013" s="358" t="s">
        <v>382</v>
      </c>
      <c r="E1013" s="840" t="str">
        <f>'Rekap Panjang Per Prog Per Prov'!G10</f>
        <v xml:space="preserve">Fasilitasi Percepatan Penerapan Standar Pelayanan Minimal (SPM) di Daerah </v>
      </c>
      <c r="F1013" s="776">
        <f>'Rekap Panjang Per Prog Per Prov'!G103</f>
        <v>729175000</v>
      </c>
      <c r="G1013" s="780"/>
      <c r="H1013" s="781"/>
      <c r="I1013" s="753"/>
      <c r="J1013" s="761" t="s">
        <v>662</v>
      </c>
    </row>
    <row r="1014" spans="1:10" s="1420" customFormat="1" ht="16.5" customHeight="1">
      <c r="A1014" s="1436"/>
      <c r="B1014" s="827" t="s">
        <v>385</v>
      </c>
      <c r="C1014" s="1795" t="str">
        <f>'Rekap Panjang Per Prog Per Prov'!J7</f>
        <v xml:space="preserve">PROGRAM BINA PEMBANGUNAN DAERAH </v>
      </c>
      <c r="D1014" s="1795"/>
      <c r="E1014" s="1795"/>
      <c r="F1014" s="776"/>
      <c r="G1014" s="1824" t="str">
        <f>'Rekap Panjang Per Prog Per Prov'!J11</f>
        <v>DITJEN BINA BANGDA</v>
      </c>
      <c r="H1014" s="1250"/>
      <c r="I1014" s="753"/>
      <c r="J1014" s="784"/>
    </row>
    <row r="1015" spans="1:10" s="1420" customFormat="1" ht="33" customHeight="1">
      <c r="A1015" s="1436"/>
      <c r="B1015" s="827"/>
      <c r="C1015" s="358" t="s">
        <v>381</v>
      </c>
      <c r="D1015" s="1789" t="str">
        <f>'Rekap Panjang Per Prog Per Prov'!J8</f>
        <v>Kegiatan Dukungan Manajemen dan Pelaksanaan Tugas Teknis Lainnya Ditjen Bina Bangda</v>
      </c>
      <c r="E1015" s="1789"/>
      <c r="F1015" s="776"/>
      <c r="G1015" s="1825"/>
      <c r="H1015" s="1421"/>
      <c r="I1015" s="753"/>
      <c r="J1015" s="758"/>
    </row>
    <row r="1016" spans="1:10" s="1420" customFormat="1" ht="33" customHeight="1">
      <c r="A1016" s="1436"/>
      <c r="B1016" s="827"/>
      <c r="C1016" s="358"/>
      <c r="D1016" s="358" t="s">
        <v>382</v>
      </c>
      <c r="E1016" s="840" t="str">
        <f>'Rekap Panjang Per Prog Per Prov'!J10</f>
        <v>Penyusunan, Pengkajian dan Pengembangan Data dan Informasi SIPD di Daerah</v>
      </c>
      <c r="F1016" s="776">
        <f>'Rekap Panjang Per Prog Per Prov'!J103</f>
        <v>595000000</v>
      </c>
      <c r="G1016" s="774"/>
      <c r="H1016" s="759"/>
      <c r="I1016" s="753"/>
      <c r="J1016" s="1793" t="s">
        <v>594</v>
      </c>
    </row>
    <row r="1017" spans="1:10" s="1420" customFormat="1" ht="31.5">
      <c r="A1017" s="1436"/>
      <c r="B1017" s="827"/>
      <c r="C1017" s="1437"/>
      <c r="D1017" s="358" t="s">
        <v>386</v>
      </c>
      <c r="E1017" s="840" t="str">
        <f>'Rekap Panjang Per Prog Per Prov'!K10</f>
        <v xml:space="preserve">Penguatan Peran Provinsi dalam Pengendalian, Pelaporan dan Evaluasi Pemanfaatan Program Dana Alokasi Khusus (DAK) </v>
      </c>
      <c r="F1017" s="776">
        <f>'Rekap Panjang Per Prog Per Prov'!K103</f>
        <v>900000000</v>
      </c>
      <c r="G1017" s="774"/>
      <c r="H1017" s="759"/>
      <c r="I1017" s="753"/>
      <c r="J1017" s="1794"/>
    </row>
    <row r="1018" spans="1:10" s="1420" customFormat="1" ht="16.5">
      <c r="A1018" s="1436"/>
      <c r="B1018" s="827"/>
      <c r="C1018" s="358" t="s">
        <v>387</v>
      </c>
      <c r="D1018" s="1792" t="str">
        <f>'Rekap Panjang Per Prog Per Prov'!O8</f>
        <v>Kegiatan Fasilitasi Peningkatan Pertumbuhan Ekonomi Daerah</v>
      </c>
      <c r="E1018" s="1789"/>
      <c r="F1018" s="776"/>
      <c r="G1018" s="774"/>
      <c r="H1018" s="759"/>
      <c r="I1018" s="753"/>
      <c r="J1018" s="758"/>
    </row>
    <row r="1019" spans="1:10" s="1420" customFormat="1" ht="24.75" customHeight="1">
      <c r="A1019" s="1436"/>
      <c r="B1019" s="827"/>
      <c r="C1019" s="1437"/>
      <c r="D1019" s="358" t="s">
        <v>382</v>
      </c>
      <c r="E1019" s="1422" t="str">
        <f>'Rekap Panjang Per Prog Per Prov'!O10</f>
        <v xml:space="preserve">Dukungan Operasional  Penyelenggaraan PTSP  </v>
      </c>
      <c r="F1019" s="776">
        <f>'Rekap Panjang Per Prog Per Prov'!O103</f>
        <v>500000000</v>
      </c>
      <c r="G1019" s="774"/>
      <c r="H1019" s="759"/>
      <c r="I1019" s="753"/>
      <c r="J1019" s="753" t="s">
        <v>602</v>
      </c>
    </row>
    <row r="1020" spans="1:10" s="1420" customFormat="1" ht="16.5">
      <c r="A1020" s="1436"/>
      <c r="B1020" s="827"/>
      <c r="C1020" s="358" t="s">
        <v>388</v>
      </c>
      <c r="D1020" s="1789" t="str">
        <f>'Rekap Panjang Per Prog Per Prov'!P8</f>
        <v>Kegiatan Fasilitasi  Perencanaan Pembangunan Daerah</v>
      </c>
      <c r="E1020" s="1789"/>
      <c r="F1020" s="776"/>
      <c r="G1020" s="774"/>
      <c r="H1020" s="759"/>
      <c r="I1020" s="753"/>
      <c r="J1020" s="758"/>
    </row>
    <row r="1021" spans="1:10" s="1420" customFormat="1" ht="38.25" customHeight="1">
      <c r="A1021" s="1436"/>
      <c r="B1021" s="1446"/>
      <c r="C1021" s="1437"/>
      <c r="D1021" s="358" t="s">
        <v>382</v>
      </c>
      <c r="E1021" s="840" t="str">
        <f>'Rekap Panjang Per Prog Per Prov'!P10</f>
        <v>Pengendalian dan Evaluasi Rencana Pembangunan Tahunan Kabupaten/Kota TA. 2013</v>
      </c>
      <c r="F1021" s="776">
        <f>'Rekap Panjang Per Prog Per Prov'!P103</f>
        <v>1144161000</v>
      </c>
      <c r="G1021" s="780"/>
      <c r="H1021" s="781"/>
      <c r="I1021" s="753"/>
      <c r="J1021" s="753" t="s">
        <v>594</v>
      </c>
    </row>
    <row r="1022" spans="1:10" s="360" customFormat="1" ht="15.75" customHeight="1">
      <c r="A1022" s="774"/>
      <c r="B1022" s="1419" t="s">
        <v>393</v>
      </c>
      <c r="C1022" s="1798" t="str">
        <f>'Rekap Panjang Per Prog Per Prov'!U7</f>
        <v xml:space="preserve">PROGRAM PEMBERDAYAAN MASYARAKAT DAN PEMERINTAHAN DESA </v>
      </c>
      <c r="D1022" s="1798"/>
      <c r="E1022" s="1798"/>
      <c r="F1022" s="795"/>
      <c r="G1022" s="757" t="str">
        <f>'Rekap Panjang Per Prog Per Prov'!U11</f>
        <v>DITJEN PMD</v>
      </c>
      <c r="H1022" s="781"/>
      <c r="I1022" s="753"/>
      <c r="J1022" s="781"/>
    </row>
    <row r="1023" spans="1:10" s="361" customFormat="1" ht="30" customHeight="1">
      <c r="A1023" s="774"/>
      <c r="B1023" s="828"/>
      <c r="C1023" s="358" t="s">
        <v>381</v>
      </c>
      <c r="D1023" s="1789" t="str">
        <f>'Rekap Panjang Per Prog Per Prov'!U8</f>
        <v>Kegiatan Dukungan Manajemen dan Dukungan Teknis Lainnya Ditjen PMD</v>
      </c>
      <c r="E1023" s="1789"/>
      <c r="F1023" s="794"/>
      <c r="G1023" s="774"/>
      <c r="H1023" s="758"/>
      <c r="I1023" s="753"/>
      <c r="J1023" s="758"/>
    </row>
    <row r="1024" spans="1:10" s="361" customFormat="1" ht="31.5" customHeight="1">
      <c r="A1024" s="774"/>
      <c r="B1024" s="1423"/>
      <c r="C1024" s="1424"/>
      <c r="D1024" s="1424" t="s">
        <v>382</v>
      </c>
      <c r="E1024" s="840" t="str">
        <f>'Rekap Panjang Per Prog Per Prov'!U10</f>
        <v>Penguatan Program dan Kelembagaan Pemberdayaan Masyarakat dan Pemerintahan Desa</v>
      </c>
      <c r="F1024" s="797">
        <f>'Rekap Panjang Per Prog Per Prov'!U103</f>
        <v>152050000</v>
      </c>
      <c r="G1024" s="774"/>
      <c r="H1024" s="781"/>
      <c r="I1024" s="753"/>
      <c r="J1024" s="781"/>
    </row>
    <row r="1025" spans="1:10" s="361" customFormat="1" ht="30.75" customHeight="1">
      <c r="A1025" s="774"/>
      <c r="B1025" s="828"/>
      <c r="C1025" s="358" t="s">
        <v>387</v>
      </c>
      <c r="D1025" s="1789" t="str">
        <f>'Rekap Panjang Per Prog Per Prov'!V8</f>
        <v>Kegiatan Peningkatan Kapasitas Penyelenggaraan Pemerintahan Desa dan Kelurahan</v>
      </c>
      <c r="E1025" s="1789"/>
      <c r="F1025" s="794"/>
      <c r="G1025" s="774"/>
      <c r="H1025" s="758"/>
      <c r="I1025" s="753"/>
      <c r="J1025" s="758"/>
    </row>
    <row r="1026" spans="1:10" s="361" customFormat="1" ht="15.75" customHeight="1">
      <c r="A1026" s="774"/>
      <c r="B1026" s="1423"/>
      <c r="C1026" s="1424"/>
      <c r="D1026" s="1424" t="s">
        <v>382</v>
      </c>
      <c r="E1026" s="840" t="str">
        <f>'Rekap Panjang Per Prog Per Prov'!V10</f>
        <v>Pelatihan Manajemen Pemerintahan Desa bagi Kepala Desa</v>
      </c>
      <c r="F1026" s="797">
        <f>'Rekap Panjang Per Prog Per Prov'!V103</f>
        <v>211290000</v>
      </c>
      <c r="G1026" s="774"/>
      <c r="H1026" s="781"/>
      <c r="I1026" s="753"/>
      <c r="J1026" s="781"/>
    </row>
    <row r="1027" spans="1:10" s="361" customFormat="1" ht="15.75" customHeight="1">
      <c r="A1027" s="774"/>
      <c r="B1027" s="828"/>
      <c r="C1027" s="358" t="s">
        <v>388</v>
      </c>
      <c r="D1027" s="1789" t="str">
        <f>'Rekap Panjang Per Prog Per Prov'!W8</f>
        <v>Kegiatan Peningkatan Kapasitas Kelembagaan dan Pelatihan Masyarakat</v>
      </c>
      <c r="E1027" s="1789"/>
      <c r="F1027" s="794"/>
      <c r="G1027" s="774"/>
      <c r="H1027" s="758"/>
      <c r="I1027" s="753"/>
      <c r="J1027" s="758"/>
    </row>
    <row r="1028" spans="1:10" s="361" customFormat="1" ht="15.75" customHeight="1">
      <c r="A1028" s="774"/>
      <c r="B1028" s="1423"/>
      <c r="C1028" s="1424"/>
      <c r="D1028" s="1424" t="s">
        <v>382</v>
      </c>
      <c r="E1028" s="840" t="str">
        <f>'Rekap Panjang Per Prog Per Prov'!W10</f>
        <v>Fasilitasi Penyusunan Profil Desa dan Kelurahan</v>
      </c>
      <c r="F1028" s="797">
        <f>'Rekap Panjang Per Prog Per Prov'!W103</f>
        <v>507498000</v>
      </c>
      <c r="G1028" s="774"/>
      <c r="H1028" s="781"/>
      <c r="I1028" s="753"/>
      <c r="J1028" s="781"/>
    </row>
    <row r="1029" spans="1:10" s="361" customFormat="1" ht="15.75" customHeight="1">
      <c r="A1029" s="774"/>
      <c r="B1029" s="828"/>
      <c r="C1029" s="358" t="s">
        <v>389</v>
      </c>
      <c r="D1029" s="1789" t="str">
        <f>'Rekap Panjang Per Prog Per Prov'!X8</f>
        <v>Kegiatan Peningkatan Kemandirian Masyarakat Perdesaan</v>
      </c>
      <c r="E1029" s="1789"/>
      <c r="F1029" s="794"/>
      <c r="G1029" s="774"/>
      <c r="H1029" s="758"/>
      <c r="I1029" s="753"/>
      <c r="J1029" s="758"/>
    </row>
    <row r="1030" spans="1:10" s="361" customFormat="1" ht="15.75" customHeight="1">
      <c r="A1030" s="774"/>
      <c r="B1030" s="1423"/>
      <c r="C1030" s="1424"/>
      <c r="D1030" s="1424" t="s">
        <v>382</v>
      </c>
      <c r="E1030" s="840" t="str">
        <f>'Rekap Panjang Per Prog Per Prov'!X10</f>
        <v>PNPM-Mandiri Perdesaan</v>
      </c>
      <c r="F1030" s="797">
        <f>'Rekap Panjang Per Prog Per Prov'!X103</f>
        <v>25655259000</v>
      </c>
      <c r="G1030" s="774"/>
      <c r="H1030" s="781"/>
      <c r="I1030" s="753"/>
      <c r="J1030" s="781"/>
    </row>
    <row r="1031" spans="1:10" s="361" customFormat="1" ht="24.75" customHeight="1">
      <c r="A1031" s="774"/>
      <c r="B1031" s="828"/>
      <c r="C1031" s="358" t="s">
        <v>391</v>
      </c>
      <c r="D1031" s="1789" t="str">
        <f>'Rekap Panjang Per Prog Per Prov'!Y8</f>
        <v>Kegiatan Fasilitasi Pemberdayaan Adat dan Sosial Budaya Masyarakat</v>
      </c>
      <c r="E1031" s="1789"/>
      <c r="F1031" s="794"/>
      <c r="G1031" s="774"/>
      <c r="H1031" s="758"/>
      <c r="I1031" s="753"/>
      <c r="J1031" s="758"/>
    </row>
    <row r="1032" spans="1:10" s="361" customFormat="1" ht="31.5" customHeight="1">
      <c r="A1032" s="1425"/>
      <c r="B1032" s="1469"/>
      <c r="C1032" s="875"/>
      <c r="D1032" s="875" t="s">
        <v>382</v>
      </c>
      <c r="E1032" s="1647" t="str">
        <f>'Rekap Panjang Per Prog Per Prov'!Y10</f>
        <v>Fasilitasi Penguatan Kelembagaan Komisi Penanggulangan HIV/AIDS di daerah</v>
      </c>
      <c r="F1032" s="888">
        <f>'Rekap Panjang Per Prog Per Prov'!Y103</f>
        <v>78236000</v>
      </c>
      <c r="G1032" s="1425"/>
      <c r="H1032" s="781"/>
      <c r="I1032" s="753"/>
      <c r="J1032" s="781"/>
    </row>
    <row r="1033" spans="1:10" s="361" customFormat="1" ht="31.5" customHeight="1">
      <c r="A1033" s="774"/>
      <c r="B1033" s="1423"/>
      <c r="C1033" s="1424"/>
      <c r="D1033" s="1424" t="s">
        <v>386</v>
      </c>
      <c r="E1033" s="1448" t="str">
        <f>'Rekap Panjang Per Prog Per Prov'!AA10</f>
        <v xml:space="preserve">Fasilitasi Penguatan Sistem Informasi Posyandu di Daerah melalui Koordinasi dan Pelatihan Ulang </v>
      </c>
      <c r="F1033" s="797">
        <f>'Rekap Panjang Per Prog Per Prov'!AA103</f>
        <v>77930000</v>
      </c>
      <c r="G1033" s="774"/>
      <c r="H1033" s="781"/>
      <c r="I1033" s="753"/>
      <c r="J1033" s="781"/>
    </row>
    <row r="1034" spans="1:10" s="361" customFormat="1" ht="15.75" customHeight="1">
      <c r="A1034" s="774"/>
      <c r="B1034" s="828"/>
      <c r="C1034" s="358" t="s">
        <v>392</v>
      </c>
      <c r="D1034" s="1789" t="str">
        <f>'Rekap Panjang Per Prog Per Prov'!AB8</f>
        <v>Kegiatan Pengembangan Usaha Ekonomi Masyarakat</v>
      </c>
      <c r="E1034" s="1789"/>
      <c r="F1034" s="794"/>
      <c r="G1034" s="774"/>
      <c r="H1034" s="758"/>
      <c r="I1034" s="753"/>
      <c r="J1034" s="758"/>
    </row>
    <row r="1035" spans="1:10" s="361" customFormat="1" ht="24" customHeight="1">
      <c r="A1035" s="774"/>
      <c r="B1035" s="1423"/>
      <c r="C1035" s="1424"/>
      <c r="D1035" s="1424" t="s">
        <v>382</v>
      </c>
      <c r="E1035" s="840" t="str">
        <f>'Rekap Panjang Per Prog Per Prov'!AB10</f>
        <v xml:space="preserve">Pelatihan Kapasitas Kelembagaan UED SP/BUMDesa </v>
      </c>
      <c r="F1035" s="797">
        <f>'Rekap Panjang Per Prog Per Prov'!AB103</f>
        <v>580270000</v>
      </c>
      <c r="G1035" s="774"/>
      <c r="H1035" s="781"/>
      <c r="I1035" s="753"/>
      <c r="J1035" s="781"/>
    </row>
    <row r="1036" spans="1:10" s="361" customFormat="1" ht="31.5" customHeight="1">
      <c r="A1036" s="774"/>
      <c r="B1036" s="1423"/>
      <c r="C1036" s="1424"/>
      <c r="D1036" s="1424" t="s">
        <v>386</v>
      </c>
      <c r="E1036" s="840" t="str">
        <f>'Rekap Panjang Per Prog Per Prov'!AC10</f>
        <v xml:space="preserve">Penguatan Kelembagaan Tim Koordinasi Penanggulangan Kemiskinan Daerah (TKPKD) </v>
      </c>
      <c r="F1036" s="797">
        <f>'Rekap Panjang Per Prog Per Prov'!AC103</f>
        <v>100230000</v>
      </c>
      <c r="G1036" s="774"/>
      <c r="H1036" s="781"/>
      <c r="I1036" s="753"/>
      <c r="J1036" s="781"/>
    </row>
    <row r="1037" spans="1:10" s="361" customFormat="1" ht="15.75" customHeight="1">
      <c r="A1037" s="774"/>
      <c r="B1037" s="1423"/>
      <c r="C1037" s="1424"/>
      <c r="D1037" s="1424" t="s">
        <v>390</v>
      </c>
      <c r="E1037" s="840" t="str">
        <f>'Rekap Panjang Per Prog Per Prov'!AD10</f>
        <v>Fasilitasi Penguatan Kelembagaan Pasar Desa</v>
      </c>
      <c r="F1037" s="797">
        <f>'Rekap Panjang Per Prog Per Prov'!AD103</f>
        <v>150000000</v>
      </c>
      <c r="G1037" s="780"/>
      <c r="H1037" s="781"/>
      <c r="I1037" s="753"/>
      <c r="J1037" s="781"/>
    </row>
    <row r="1038" spans="1:10" s="360" customFormat="1" ht="22.5" customHeight="1">
      <c r="A1038" s="774"/>
      <c r="B1038" s="827" t="s">
        <v>396</v>
      </c>
      <c r="C1038" s="1795" t="str">
        <f>'Rekap Panjang Per Prog Per Prov'!AH7</f>
        <v xml:space="preserve">PROGRAM PENGUATAN PENYELENGGARAAN PEMERINTAHAN UMUM </v>
      </c>
      <c r="D1038" s="1795"/>
      <c r="E1038" s="1795"/>
      <c r="F1038" s="793"/>
      <c r="G1038" s="757" t="str">
        <f>'Rekap Panjang Per Prog Per Prov'!AH11</f>
        <v>DITJEN PUM</v>
      </c>
      <c r="H1038" s="1251"/>
      <c r="I1038" s="753"/>
      <c r="J1038" s="758"/>
    </row>
    <row r="1039" spans="1:10" s="361" customFormat="1" ht="30" customHeight="1">
      <c r="A1039" s="774"/>
      <c r="B1039" s="828"/>
      <c r="C1039" s="358" t="s">
        <v>381</v>
      </c>
      <c r="D1039" s="1789" t="str">
        <f>'Rekap Panjang Per Prog Per Prov'!AH8</f>
        <v>Kegiatan Penyelenggaraan Hubungan Pusat dan Daerah Serta Kerjasama Daerah</v>
      </c>
      <c r="E1039" s="1789"/>
      <c r="F1039" s="794"/>
      <c r="G1039" s="774"/>
      <c r="H1039" s="759"/>
      <c r="I1039" s="753"/>
      <c r="J1039" s="758"/>
    </row>
    <row r="1040" spans="1:10" s="361" customFormat="1" ht="40.5" customHeight="1">
      <c r="A1040" s="774"/>
      <c r="B1040" s="1423"/>
      <c r="C1040" s="1424"/>
      <c r="D1040" s="1424" t="s">
        <v>382</v>
      </c>
      <c r="E1040" s="840" t="str">
        <f>'Rekap Panjang Per Prog Per Prov'!AI10</f>
        <v>Peningkatan Peran Gubernur sebagai Wakil Pemerintah Pusat di Wilayah Provinsi</v>
      </c>
      <c r="F1040" s="797">
        <f>'Rekap Panjang Per Prog Per Prov'!AI103</f>
        <v>2982730000</v>
      </c>
      <c r="G1040" s="774"/>
      <c r="H1040" s="759"/>
      <c r="I1040" s="753"/>
      <c r="J1040" s="889" t="s">
        <v>595</v>
      </c>
    </row>
    <row r="1041" spans="1:11" s="361" customFormat="1" ht="30" customHeight="1">
      <c r="A1041" s="774"/>
      <c r="B1041" s="1423"/>
      <c r="C1041" s="1424" t="s">
        <v>387</v>
      </c>
      <c r="D1041" s="1796" t="str">
        <f>'Rekap Panjang Per Prog Per Prov'!AJ8</f>
        <v>Kegiatan Pengembangan dan Penataan Wilayah Administrasi dan Perbatasan</v>
      </c>
      <c r="E1041" s="1796"/>
      <c r="F1041" s="797"/>
      <c r="G1041" s="774"/>
      <c r="H1041" s="759"/>
      <c r="I1041" s="753"/>
      <c r="J1041" s="781"/>
    </row>
    <row r="1042" spans="1:11" s="361" customFormat="1" ht="37.5" customHeight="1">
      <c r="A1042" s="774"/>
      <c r="B1042" s="1423"/>
      <c r="C1042" s="1424"/>
      <c r="D1042" s="1424" t="s">
        <v>382</v>
      </c>
      <c r="E1042" s="840" t="str">
        <f>'Rekap Panjang Per Prog Per Prov'!AJ10</f>
        <v>Koordinasi dan Fasilitasi Penegasan Batas Daerah secara Pasti di Lapangan antar Daerah Provinsi, Kab/Kota</v>
      </c>
      <c r="F1042" s="797">
        <f>'Rekap Panjang Per Prog Per Prov'!AJ103</f>
        <v>300000000</v>
      </c>
      <c r="G1042" s="774"/>
      <c r="H1042" s="759"/>
      <c r="I1042" s="753"/>
      <c r="J1042" s="1397" t="s">
        <v>605</v>
      </c>
    </row>
    <row r="1043" spans="1:11" s="361" customFormat="1" ht="57" customHeight="1">
      <c r="A1043" s="774"/>
      <c r="B1043" s="1423"/>
      <c r="C1043" s="1424"/>
      <c r="D1043" s="1424" t="s">
        <v>386</v>
      </c>
      <c r="E1043" s="840" t="str">
        <f>'Rekap Panjang Per Prog Per Prov'!AM10</f>
        <v>Fasilitasi Penegasan Status Hukum Batas antar Negara, Peningkatan Kapasitas Aparat, dan Peningkatan Kegiatan Sosekbud dengan Negara Tetangga</v>
      </c>
      <c r="F1043" s="797">
        <f>'Rekap Panjang Per Prog Per Prov'!AM103</f>
        <v>450000000</v>
      </c>
      <c r="G1043" s="774"/>
      <c r="H1043" s="759"/>
      <c r="I1043" s="753"/>
      <c r="J1043" s="1397" t="s">
        <v>609</v>
      </c>
    </row>
    <row r="1044" spans="1:11" s="361" customFormat="1" ht="33.75" customHeight="1">
      <c r="A1044" s="774"/>
      <c r="B1044" s="828"/>
      <c r="C1044" s="358" t="s">
        <v>388</v>
      </c>
      <c r="D1044" s="1789" t="str">
        <f>'Rekap Panjang Per Prog Per Prov'!AN8</f>
        <v>Kegiatan Pembinaan Ketenteraman, Ketertiban dan Perlindungan Masyarakat</v>
      </c>
      <c r="E1044" s="1789"/>
      <c r="F1044" s="794"/>
      <c r="G1044" s="774"/>
      <c r="H1044" s="759"/>
      <c r="I1044" s="753"/>
      <c r="J1044" s="758"/>
    </row>
    <row r="1045" spans="1:11" s="361" customFormat="1" ht="18" customHeight="1">
      <c r="A1045" s="774"/>
      <c r="B1045" s="1423"/>
      <c r="C1045" s="1424"/>
      <c r="D1045" s="1424" t="s">
        <v>382</v>
      </c>
      <c r="E1045" s="840" t="str">
        <f>'Rekap Panjang Per Prog Per Prov'!AN10</f>
        <v>Fasilitasi Pencitraan Satpol PP di Daerah</v>
      </c>
      <c r="F1045" s="797">
        <f>'Rekap Panjang Per Prog Per Prov'!AN103</f>
        <v>350000000</v>
      </c>
      <c r="G1045" s="774"/>
      <c r="H1045" s="759"/>
      <c r="I1045" s="753"/>
      <c r="J1045" s="761" t="s">
        <v>597</v>
      </c>
    </row>
    <row r="1046" spans="1:11" s="361" customFormat="1" ht="21" customHeight="1">
      <c r="A1046" s="774"/>
      <c r="B1046" s="828"/>
      <c r="C1046" s="358" t="s">
        <v>389</v>
      </c>
      <c r="D1046" s="1789" t="str">
        <f>'Rekap Panjang Per Prog Per Prov'!AP8</f>
        <v>Kegiatan Pembinaan dan Pengembangan Kawasan dan Pertanahan</v>
      </c>
      <c r="E1046" s="1789"/>
      <c r="F1046" s="794"/>
      <c r="G1046" s="774"/>
      <c r="H1046" s="759"/>
      <c r="I1046" s="753"/>
      <c r="J1046" s="758"/>
    </row>
    <row r="1047" spans="1:11" s="361" customFormat="1" ht="38.25" customHeight="1">
      <c r="A1047" s="774"/>
      <c r="B1047" s="1423"/>
      <c r="C1047" s="1424"/>
      <c r="D1047" s="1424" t="s">
        <v>382</v>
      </c>
      <c r="E1047" s="840" t="str">
        <f>'Rekap Panjang Per Prog Per Prov'!AP10</f>
        <v xml:space="preserve">Peningkatan Kapasitas Aparat Pemerintah Daerah dalam Pengelolaan Kawasan Sumber Daya Alam </v>
      </c>
      <c r="F1047" s="797">
        <f>'Rekap Panjang Per Prog Per Prov'!AP103</f>
        <v>400000000</v>
      </c>
      <c r="G1047" s="774"/>
      <c r="H1047" s="759"/>
      <c r="I1047" s="753"/>
      <c r="J1047" s="1397" t="s">
        <v>608</v>
      </c>
    </row>
    <row r="1048" spans="1:11" s="361" customFormat="1" ht="36.75" customHeight="1">
      <c r="A1048" s="774"/>
      <c r="B1048" s="1423"/>
      <c r="C1048" s="1424"/>
      <c r="D1048" s="1424" t="s">
        <v>386</v>
      </c>
      <c r="E1048" s="840" t="str">
        <f>'Rekap Panjang Per Prog Per Prov'!AQ10</f>
        <v>Fasilitasi Gubernur terhadap Kabupaten/Kota di Bidang Ekonomi, Industri dan Perdagangan Bebas</v>
      </c>
      <c r="F1048" s="797">
        <f>'Rekap Panjang Per Prog Per Prov'!AQ103</f>
        <v>400000000</v>
      </c>
      <c r="G1048" s="774"/>
      <c r="H1048" s="781"/>
      <c r="I1048" s="753"/>
      <c r="J1048" s="1397" t="s">
        <v>610</v>
      </c>
    </row>
    <row r="1049" spans="1:11" s="361" customFormat="1" ht="20.25" customHeight="1">
      <c r="A1049" s="774"/>
      <c r="B1049" s="1423"/>
      <c r="C1049" s="1424" t="s">
        <v>391</v>
      </c>
      <c r="D1049" s="1796" t="str">
        <f>'Rekap Panjang Per Prog Per Prov'!AR8</f>
        <v>Kegiatan Fasilitasi Pencegahan dan Penanggulangan Bencana</v>
      </c>
      <c r="E1049" s="1796"/>
      <c r="F1049" s="797"/>
      <c r="G1049" s="774"/>
      <c r="H1049" s="759"/>
      <c r="I1049" s="753"/>
      <c r="J1049" s="781"/>
    </row>
    <row r="1050" spans="1:11" s="361" customFormat="1" ht="53.25" customHeight="1">
      <c r="A1050" s="774"/>
      <c r="B1050" s="1423"/>
      <c r="C1050" s="1424"/>
      <c r="D1050" s="1424" t="s">
        <v>382</v>
      </c>
      <c r="E1050" s="840" t="str">
        <f>'Rekap Panjang Per Prog Per Prov'!AR10</f>
        <v>Fasilitasi Peningkatan Kapasitas Pemerintahan Kabupaten/Kota dalam Penyelenggaraan Pencegahan dan Penanggulangan Kebakaran untuk Mendukung Pengurangan Resiko Kebakaran</v>
      </c>
      <c r="F1050" s="797">
        <f>'Rekap Panjang Per Prog Per Prov'!AR103</f>
        <v>350000000</v>
      </c>
      <c r="G1050" s="774"/>
      <c r="H1050" s="759"/>
      <c r="I1050" s="753"/>
      <c r="J1050" s="761" t="s">
        <v>607</v>
      </c>
    </row>
    <row r="1051" spans="1:11" s="361" customFormat="1" ht="84" customHeight="1">
      <c r="A1051" s="774"/>
      <c r="B1051" s="1423"/>
      <c r="C1051" s="1424"/>
      <c r="D1051" s="1424" t="s">
        <v>386</v>
      </c>
      <c r="E1051" s="840" t="str">
        <f>'Rekap Panjang Per Prog Per Prov'!AS10</f>
        <v>Fasilitasi dan Sosialisasi Pelaksanaan Perpres Nomor 30 Tahun 2011, Pembentukan Kelembagaan Komisi Provinsi Pengendalian Zoonosis dan Komisi Kabupaten/Kota Pengendalian Zoonosis, dan Percepatan Pengendalian Zoonosis</v>
      </c>
      <c r="F1051" s="797">
        <f>'Rekap Panjang Per Prog Per Prov'!AS103</f>
        <v>300000000</v>
      </c>
      <c r="G1051" s="774"/>
      <c r="H1051" s="781"/>
      <c r="I1051" s="753"/>
      <c r="J1051" s="761" t="s">
        <v>607</v>
      </c>
    </row>
    <row r="1052" spans="1:11" s="361" customFormat="1" ht="33.75" customHeight="1">
      <c r="A1052" s="774"/>
      <c r="B1052" s="1423"/>
      <c r="C1052" s="1424"/>
      <c r="D1052" s="1424" t="s">
        <v>390</v>
      </c>
      <c r="E1052" s="840" t="str">
        <f>'Rekap Panjang Per Prog Per Prov'!AT10</f>
        <v>Peningkatan Kapasitas Aparat dalam Pengurangan Resiko Bencana di Daerah</v>
      </c>
      <c r="F1052" s="797">
        <f>'Rekap Panjang Per Prog Per Prov'!AT103</f>
        <v>350000000</v>
      </c>
      <c r="G1052" s="780"/>
      <c r="H1052" s="781"/>
      <c r="I1052" s="753"/>
      <c r="J1052" s="761" t="s">
        <v>607</v>
      </c>
    </row>
    <row r="1053" spans="1:11" s="356" customFormat="1" ht="12.75" customHeight="1">
      <c r="A1053" s="774"/>
      <c r="B1053" s="1433"/>
      <c r="C1053" s="1443"/>
      <c r="D1053" s="1443"/>
      <c r="E1053" s="1440"/>
      <c r="F1053" s="802"/>
      <c r="G1053" s="757"/>
      <c r="H1053" s="1251"/>
      <c r="I1053" s="1396"/>
      <c r="J1053" s="1251"/>
    </row>
    <row r="1054" spans="1:11" s="357" customFormat="1" ht="20.100000000000001" customHeight="1">
      <c r="A1054" s="1307">
        <v>22</v>
      </c>
      <c r="B1054" s="1797" t="s">
        <v>522</v>
      </c>
      <c r="C1054" s="1797"/>
      <c r="D1054" s="1797"/>
      <c r="E1054" s="1797"/>
      <c r="F1054" s="1283">
        <f>SUM(F1055:F1108)</f>
        <v>40971735000</v>
      </c>
      <c r="G1054" s="1273"/>
      <c r="H1054" s="1826" t="s">
        <v>843</v>
      </c>
      <c r="I1054" s="1100" t="s">
        <v>874</v>
      </c>
      <c r="J1054" s="952"/>
      <c r="K1054" s="1177">
        <f>'Rekap Panjang Per Prog Per Prov'!AV106</f>
        <v>40971735000</v>
      </c>
    </row>
    <row r="1055" spans="1:11" s="361" customFormat="1">
      <c r="A1055" s="774"/>
      <c r="B1055" s="827" t="s">
        <v>380</v>
      </c>
      <c r="C1055" s="1795" t="str">
        <f>'Rekap Panjang Per Prog Per Prov'!C7</f>
        <v xml:space="preserve">PROGRAM PENATAAN ADMINISTRASI KEPENDUDUKAN </v>
      </c>
      <c r="D1055" s="1795"/>
      <c r="E1055" s="1795"/>
      <c r="F1055" s="776"/>
      <c r="G1055" s="757" t="str">
        <f>'Rekap Panjang Per Prog Per Prov'!C11</f>
        <v>DITJEN DUKCAPIL</v>
      </c>
      <c r="H1055" s="1803"/>
      <c r="I1055" s="753"/>
      <c r="J1055" s="758"/>
    </row>
    <row r="1056" spans="1:11" s="361" customFormat="1" ht="31.5" customHeight="1">
      <c r="A1056" s="774"/>
      <c r="B1056" s="827"/>
      <c r="C1056" s="358" t="s">
        <v>381</v>
      </c>
      <c r="D1056" s="1789" t="str">
        <f>'Rekap Panjang Per Prog Per Prov'!C8</f>
        <v>Kegiatan Dukungan Manajemen dan Dukungan Teknis Lainnya Ditjen Kependudukan dan Pencatatan Sipil</v>
      </c>
      <c r="E1056" s="1789"/>
      <c r="F1056" s="776"/>
      <c r="G1056" s="774"/>
      <c r="H1056" s="1803"/>
      <c r="I1056" s="753"/>
      <c r="J1056" s="758"/>
    </row>
    <row r="1057" spans="1:10" s="361" customFormat="1" ht="39" customHeight="1">
      <c r="A1057" s="774"/>
      <c r="B1057" s="827"/>
      <c r="C1057" s="1435"/>
      <c r="D1057" s="358" t="s">
        <v>382</v>
      </c>
      <c r="E1057" s="840" t="str">
        <f>'Rekap Panjang Per Prog Per Prov'!C10</f>
        <v xml:space="preserve">Fasilitasi Koordinasi Penyelenggaraan Kependudukan dan Pencatatan Sipil </v>
      </c>
      <c r="F1057" s="776">
        <f>'Rekap Panjang Per Prog Per Prov'!C106</f>
        <v>300549000</v>
      </c>
      <c r="G1057" s="780"/>
      <c r="H1057" s="1794"/>
      <c r="I1057" s="753" t="s">
        <v>767</v>
      </c>
      <c r="J1057" s="753" t="s">
        <v>600</v>
      </c>
    </row>
    <row r="1058" spans="1:10" s="361" customFormat="1" ht="32.25" customHeight="1">
      <c r="A1058" s="1436"/>
      <c r="B1058" s="827" t="s">
        <v>383</v>
      </c>
      <c r="C1058" s="1795" t="str">
        <f>'Rekap Panjang Per Prog Per Prov'!D7</f>
        <v xml:space="preserve">PROGRAM PENGAWASAN DAN PENINGKATAN AKUNTABILITAS APARATUR KEMENTERIAN DALAM NEGERI </v>
      </c>
      <c r="D1058" s="1795"/>
      <c r="E1058" s="1795"/>
      <c r="F1058" s="776"/>
      <c r="G1058" s="757" t="str">
        <f>'Rekap Panjang Per Prog Per Prov'!D11</f>
        <v>ITJEN</v>
      </c>
      <c r="H1058" s="1251"/>
      <c r="I1058" s="753"/>
      <c r="J1058" s="758"/>
    </row>
    <row r="1059" spans="1:10" s="361" customFormat="1" ht="36" customHeight="1">
      <c r="A1059" s="1436"/>
      <c r="B1059" s="827"/>
      <c r="C1059" s="358" t="s">
        <v>381</v>
      </c>
      <c r="D1059" s="1789" t="str">
        <f>'Rekap Panjang Per Prog Per Prov'!D8</f>
        <v xml:space="preserve">Kegiatan Dukungan Manajemen dan Dukungan Teknis Lainnya  Inspektorat Jenderal </v>
      </c>
      <c r="E1059" s="1789"/>
      <c r="F1059" s="776"/>
      <c r="G1059" s="774"/>
      <c r="H1059" s="759"/>
      <c r="I1059" s="753"/>
      <c r="J1059" s="758"/>
    </row>
    <row r="1060" spans="1:10" s="361" customFormat="1" ht="33.75" customHeight="1">
      <c r="A1060" s="1436"/>
      <c r="B1060" s="827"/>
      <c r="C1060" s="1435"/>
      <c r="D1060" s="358" t="s">
        <v>382</v>
      </c>
      <c r="E1060" s="840" t="str">
        <f>'Rekap Panjang Per Prog Per Prov'!D10</f>
        <v xml:space="preserve">Koordinasi Pembinaan dan Pengawasan Penyelenggaraan Pemerintahan Daerah </v>
      </c>
      <c r="F1060" s="776">
        <f>'Rekap Panjang Per Prog Per Prov'!D106</f>
        <v>300000000</v>
      </c>
      <c r="G1060" s="780"/>
      <c r="H1060" s="781"/>
      <c r="I1060" s="753" t="s">
        <v>755</v>
      </c>
      <c r="J1060" s="753" t="s">
        <v>603</v>
      </c>
    </row>
    <row r="1061" spans="1:10" s="361" customFormat="1" ht="16.5">
      <c r="A1061" s="1436"/>
      <c r="B1061" s="827" t="s">
        <v>384</v>
      </c>
      <c r="C1061" s="1802" t="str">
        <f>'Rekap Panjang Per Prog Per Prov'!E7</f>
        <v xml:space="preserve">PROGRAM PEMBINAAN KESATUAN BANGSA DAN POLITIK </v>
      </c>
      <c r="D1061" s="1802"/>
      <c r="E1061" s="1802"/>
      <c r="F1061" s="776"/>
      <c r="G1061" s="1822" t="str">
        <f>'Rekap Panjang Per Prog Per Prov'!E11</f>
        <v>DITJEN KESBANGPOL</v>
      </c>
      <c r="H1061" s="1396"/>
      <c r="I1061" s="753"/>
      <c r="J1061" s="758"/>
    </row>
    <row r="1062" spans="1:10" s="356" customFormat="1" ht="20.25" customHeight="1">
      <c r="A1062" s="759"/>
      <c r="B1062" s="827"/>
      <c r="C1062" s="358" t="s">
        <v>381</v>
      </c>
      <c r="D1062" s="1789" t="str">
        <f>'Rekap Panjang Per Prog Per Prov'!E8</f>
        <v>Kegiatan Fasilitasi Kewaspadaan Nasional</v>
      </c>
      <c r="E1062" s="1789"/>
      <c r="F1062" s="776"/>
      <c r="G1062" s="1823"/>
      <c r="H1062" s="1399"/>
      <c r="I1062" s="753"/>
      <c r="J1062" s="758"/>
    </row>
    <row r="1063" spans="1:10" s="1420" customFormat="1" ht="39" customHeight="1">
      <c r="A1063" s="1436"/>
      <c r="B1063" s="827"/>
      <c r="C1063" s="358"/>
      <c r="D1063" s="358" t="s">
        <v>382</v>
      </c>
      <c r="E1063" s="840" t="str">
        <f>'Rekap Panjang Per Prog Per Prov'!E10</f>
        <v xml:space="preserve">Penguatan dan Pemberdayaan Forum Kewaspadaan Dini Masyarakat (FKDM) </v>
      </c>
      <c r="F1063" s="776">
        <f>'Rekap Panjang Per Prog Per Prov'!E106</f>
        <v>828771000</v>
      </c>
      <c r="G1063" s="780"/>
      <c r="H1063" s="781"/>
      <c r="I1063" s="753" t="s">
        <v>708</v>
      </c>
      <c r="J1063" s="753" t="s">
        <v>601</v>
      </c>
    </row>
    <row r="1064" spans="1:10" s="1420" customFormat="1" ht="33.75" customHeight="1">
      <c r="A1064" s="1436"/>
      <c r="B1064" s="827" t="s">
        <v>385</v>
      </c>
      <c r="C1064" s="1795" t="str">
        <f>'Rekap Panjang Per Prog Per Prov'!F7</f>
        <v xml:space="preserve">PROGRAM PENDIDIKAN DAN PELATIHAN APARATUR KEMENTERIAN DALAM NEGERI </v>
      </c>
      <c r="D1064" s="1795"/>
      <c r="E1064" s="1795"/>
      <c r="F1064" s="776"/>
      <c r="G1064" s="1444" t="str">
        <f>'Rekap Panjang Per Prog Per Prov'!F11</f>
        <v>BADAN DIKLAT</v>
      </c>
      <c r="H1064" s="1445"/>
      <c r="I1064" s="753"/>
      <c r="J1064" s="784"/>
    </row>
    <row r="1065" spans="1:10" s="1420" customFormat="1" ht="33" customHeight="1">
      <c r="A1065" s="1436"/>
      <c r="B1065" s="827"/>
      <c r="C1065" s="358" t="s">
        <v>381</v>
      </c>
      <c r="D1065" s="1789" t="str">
        <f>'Rekap Panjang Per Prog Per Prov'!F8</f>
        <v xml:space="preserve">Kegiatan Dukungan Manajemen Dan Pelayanan Teknis Lainnya Badan Pendidikan Dan Pelatihan </v>
      </c>
      <c r="E1065" s="1789"/>
      <c r="F1065" s="776"/>
      <c r="G1065" s="774"/>
      <c r="H1065" s="759"/>
      <c r="I1065" s="753"/>
      <c r="J1065" s="758"/>
    </row>
    <row r="1066" spans="1:10" s="1420" customFormat="1" ht="20.25" customHeight="1">
      <c r="A1066" s="1436"/>
      <c r="B1066" s="827"/>
      <c r="C1066" s="358"/>
      <c r="D1066" s="358" t="s">
        <v>382</v>
      </c>
      <c r="E1066" s="840" t="str">
        <f>'Rekap Panjang Per Prog Per Prov'!F10</f>
        <v>Koordinasi Pembinaan Program Kediklatan</v>
      </c>
      <c r="F1066" s="776">
        <f>'Rekap Panjang Per Prog Per Prov'!F106</f>
        <v>233200000</v>
      </c>
      <c r="G1066" s="780"/>
      <c r="H1066" s="781"/>
      <c r="I1066" s="753" t="s">
        <v>696</v>
      </c>
      <c r="J1066" s="753" t="s">
        <v>604</v>
      </c>
    </row>
    <row r="1067" spans="1:10" s="1420" customFormat="1" ht="16.5" customHeight="1">
      <c r="A1067" s="1436"/>
      <c r="B1067" s="827" t="s">
        <v>393</v>
      </c>
      <c r="C1067" s="1795" t="str">
        <f>'Rekap Panjang Per Prog Per Prov'!G7</f>
        <v xml:space="preserve">PROGRAM PENGELOLAAN DESENTRALISASI DAN OTONOMI DAERAH </v>
      </c>
      <c r="D1067" s="1795"/>
      <c r="E1067" s="1795"/>
      <c r="F1067" s="776"/>
      <c r="G1067" s="1444" t="str">
        <f>'Rekap Panjang Per Prog Per Prov'!G11</f>
        <v>DITJEN OTDA</v>
      </c>
      <c r="H1067" s="1445"/>
      <c r="I1067" s="753"/>
      <c r="J1067" s="784"/>
    </row>
    <row r="1068" spans="1:10" s="1420" customFormat="1" ht="16.5">
      <c r="A1068" s="1436"/>
      <c r="B1068" s="827"/>
      <c r="C1068" s="358" t="s">
        <v>381</v>
      </c>
      <c r="D1068" s="1789" t="str">
        <f>'Rekap Panjang Per Prog Per Prov'!G8</f>
        <v>Kegiatan Penataan Urusan Pemerintahan Daerah Lingkup I</v>
      </c>
      <c r="E1068" s="1789"/>
      <c r="F1068" s="776"/>
      <c r="G1068" s="774"/>
      <c r="H1068" s="759"/>
      <c r="I1068" s="753"/>
      <c r="J1068" s="758"/>
    </row>
    <row r="1069" spans="1:10" s="1420" customFormat="1" ht="30.75" customHeight="1">
      <c r="A1069" s="1436"/>
      <c r="B1069" s="827"/>
      <c r="C1069" s="358"/>
      <c r="D1069" s="358" t="s">
        <v>382</v>
      </c>
      <c r="E1069" s="840" t="str">
        <f>'Rekap Panjang Per Prog Per Prov'!G10</f>
        <v xml:space="preserve">Fasilitasi Percepatan Penerapan Standar Pelayanan Minimal (SPM) di Daerah </v>
      </c>
      <c r="F1069" s="776">
        <f>'Rekap Panjang Per Prog Per Prov'!G106</f>
        <v>693900000</v>
      </c>
      <c r="G1069" s="780"/>
      <c r="H1069" s="781"/>
      <c r="I1069" s="753" t="s">
        <v>716</v>
      </c>
      <c r="J1069" s="761" t="s">
        <v>662</v>
      </c>
    </row>
    <row r="1070" spans="1:10" s="1420" customFormat="1" ht="16.5" customHeight="1">
      <c r="A1070" s="1436"/>
      <c r="B1070" s="827" t="s">
        <v>396</v>
      </c>
      <c r="C1070" s="1795" t="str">
        <f>'Rekap Panjang Per Prog Per Prov'!J7</f>
        <v xml:space="preserve">PROGRAM BINA PEMBANGUNAN DAERAH </v>
      </c>
      <c r="D1070" s="1795"/>
      <c r="E1070" s="1795"/>
      <c r="F1070" s="776"/>
      <c r="G1070" s="1824" t="str">
        <f>'Rekap Panjang Per Prog Per Prov'!J11</f>
        <v>DITJEN BINA BANGDA</v>
      </c>
      <c r="H1070" s="1250"/>
      <c r="I1070" s="753"/>
      <c r="J1070" s="784"/>
    </row>
    <row r="1071" spans="1:10" s="1420" customFormat="1" ht="31.5" customHeight="1">
      <c r="A1071" s="1436"/>
      <c r="B1071" s="827"/>
      <c r="C1071" s="358" t="s">
        <v>381</v>
      </c>
      <c r="D1071" s="1789" t="str">
        <f>'Rekap Panjang Per Prog Per Prov'!J8</f>
        <v>Kegiatan Dukungan Manajemen dan Pelaksanaan Tugas Teknis Lainnya Ditjen Bina Bangda</v>
      </c>
      <c r="E1071" s="1789"/>
      <c r="F1071" s="776"/>
      <c r="G1071" s="1825"/>
      <c r="H1071" s="1421"/>
      <c r="I1071" s="753"/>
      <c r="J1071" s="758"/>
    </row>
    <row r="1072" spans="1:10" s="1420" customFormat="1" ht="32.25" customHeight="1">
      <c r="A1072" s="1436"/>
      <c r="B1072" s="1462"/>
      <c r="C1072" s="1437"/>
      <c r="D1072" s="358" t="s">
        <v>382</v>
      </c>
      <c r="E1072" s="840" t="str">
        <f>'Rekap Panjang Per Prog Per Prov'!K10</f>
        <v xml:space="preserve">Penguatan Peran Provinsi dalam Pengendalian, Pelaporan dan Evaluasi Pemanfaatan Program Dana Alokasi Khusus (DAK) </v>
      </c>
      <c r="F1072" s="776">
        <f>'Rekap Panjang Per Prog Per Prov'!K106</f>
        <v>500000000</v>
      </c>
      <c r="G1072" s="774"/>
      <c r="H1072" s="759"/>
      <c r="I1072" s="753" t="s">
        <v>698</v>
      </c>
      <c r="J1072" s="884" t="s">
        <v>594</v>
      </c>
    </row>
    <row r="1073" spans="1:10" s="1420" customFormat="1" ht="15.75" customHeight="1">
      <c r="A1073" s="1436"/>
      <c r="B1073" s="1419"/>
      <c r="C1073" s="1424" t="s">
        <v>387</v>
      </c>
      <c r="D1073" s="1806" t="str">
        <f>'Rekap Panjang Per Prog Per Prov'!O8</f>
        <v>Kegiatan Fasilitasi Peningkatan Pertumbuhan Ekonomi Daerah</v>
      </c>
      <c r="E1073" s="1796"/>
      <c r="F1073" s="779"/>
      <c r="G1073" s="774"/>
      <c r="H1073" s="759"/>
      <c r="I1073" s="753"/>
      <c r="J1073" s="781"/>
    </row>
    <row r="1074" spans="1:10" s="1420" customFormat="1" ht="21" customHeight="1">
      <c r="A1074" s="1468"/>
      <c r="B1074" s="1426"/>
      <c r="C1074" s="1646"/>
      <c r="D1074" s="1466" t="s">
        <v>382</v>
      </c>
      <c r="E1074" s="1647" t="str">
        <f>'Rekap Panjang Per Prog Per Prov'!O10</f>
        <v xml:space="preserve">Dukungan Operasional  Penyelenggaraan PTSP  </v>
      </c>
      <c r="F1074" s="880">
        <f>'Rekap Panjang Per Prog Per Prov'!O106</f>
        <v>600000000</v>
      </c>
      <c r="G1074" s="1425"/>
      <c r="H1074" s="759"/>
      <c r="I1074" s="753" t="s">
        <v>768</v>
      </c>
      <c r="J1074" s="753" t="s">
        <v>602</v>
      </c>
    </row>
    <row r="1075" spans="1:10" s="1420" customFormat="1" ht="16.5">
      <c r="A1075" s="1436"/>
      <c r="B1075" s="1419"/>
      <c r="C1075" s="1424" t="s">
        <v>388</v>
      </c>
      <c r="D1075" s="1796" t="str">
        <f>'Rekap Panjang Per Prog Per Prov'!P8</f>
        <v>Kegiatan Fasilitasi  Perencanaan Pembangunan Daerah</v>
      </c>
      <c r="E1075" s="1796"/>
      <c r="F1075" s="779"/>
      <c r="G1075" s="774"/>
      <c r="H1075" s="759"/>
      <c r="I1075" s="753"/>
      <c r="J1075" s="758"/>
    </row>
    <row r="1076" spans="1:10" s="1420" customFormat="1" ht="36.75" customHeight="1">
      <c r="A1076" s="1436"/>
      <c r="B1076" s="1438"/>
      <c r="C1076" s="1439"/>
      <c r="D1076" s="863" t="s">
        <v>382</v>
      </c>
      <c r="E1076" s="1440" t="str">
        <f>'Rekap Panjang Per Prog Per Prov'!P10</f>
        <v>Pengendalian dan Evaluasi Rencana Pembangunan Tahunan Kabupaten/Kota TA. 2013</v>
      </c>
      <c r="F1076" s="802">
        <f>'Rekap Panjang Per Prog Per Prov'!P106</f>
        <v>1182728000</v>
      </c>
      <c r="G1076" s="774"/>
      <c r="H1076" s="759"/>
      <c r="I1076" s="753" t="s">
        <v>698</v>
      </c>
      <c r="J1076" s="753" t="s">
        <v>594</v>
      </c>
    </row>
    <row r="1077" spans="1:10" s="1420" customFormat="1" ht="16.5">
      <c r="A1077" s="1436"/>
      <c r="B1077" s="827"/>
      <c r="C1077" s="358" t="s">
        <v>389</v>
      </c>
      <c r="D1077" s="1789" t="str">
        <f>'Rekap Panjang Per Prog Per Prov'!Q8</f>
        <v>Kegiatan Fasilitasi Pengembangan Wilayah Terpadu</v>
      </c>
      <c r="E1077" s="1789"/>
      <c r="F1077" s="776"/>
      <c r="G1077" s="774"/>
      <c r="H1077" s="759"/>
      <c r="I1077" s="753"/>
      <c r="J1077" s="758"/>
    </row>
    <row r="1078" spans="1:10" s="1420" customFormat="1" ht="38.25" customHeight="1">
      <c r="A1078" s="1436"/>
      <c r="B1078" s="1438"/>
      <c r="C1078" s="1439"/>
      <c r="D1078" s="863" t="s">
        <v>382</v>
      </c>
      <c r="E1078" s="1440" t="str">
        <f>'Rekap Panjang Per Prog Per Prov'!Q10</f>
        <v>Penguatan Kelembagaan dalam Pengelolaan dan Pengembangan Wilayah Pesisir, Laut dan Pulau-pulau kecil</v>
      </c>
      <c r="F1078" s="802">
        <f>'Rekap Panjang Per Prog Per Prov'!Q106</f>
        <v>550000000</v>
      </c>
      <c r="G1078" s="780"/>
      <c r="H1078" s="781"/>
      <c r="I1078" s="753" t="s">
        <v>698</v>
      </c>
      <c r="J1078" s="753" t="s">
        <v>594</v>
      </c>
    </row>
    <row r="1079" spans="1:10" s="360" customFormat="1" ht="15.75" customHeight="1">
      <c r="A1079" s="774"/>
      <c r="B1079" s="827" t="s">
        <v>519</v>
      </c>
      <c r="C1079" s="1795" t="str">
        <f>'Rekap Panjang Per Prog Per Prov'!U7</f>
        <v xml:space="preserve">PROGRAM PEMBERDAYAAN MASYARAKAT DAN PEMERINTAHAN DESA </v>
      </c>
      <c r="D1079" s="1795"/>
      <c r="E1079" s="1795"/>
      <c r="F1079" s="793"/>
      <c r="G1079" s="757" t="str">
        <f>'Rekap Panjang Per Prog Per Prov'!U11</f>
        <v>DITJEN PMD</v>
      </c>
      <c r="H1079" s="758"/>
      <c r="I1079" s="753"/>
      <c r="J1079" s="758"/>
    </row>
    <row r="1080" spans="1:10" s="361" customFormat="1" ht="22.5" customHeight="1">
      <c r="A1080" s="774"/>
      <c r="B1080" s="828"/>
      <c r="C1080" s="358" t="s">
        <v>381</v>
      </c>
      <c r="D1080" s="1789" t="str">
        <f>'Rekap Panjang Per Prog Per Prov'!U8</f>
        <v>Kegiatan Dukungan Manajemen dan Dukungan Teknis Lainnya Ditjen PMD</v>
      </c>
      <c r="E1080" s="1789"/>
      <c r="F1080" s="794"/>
      <c r="G1080" s="774"/>
      <c r="H1080" s="758"/>
      <c r="I1080" s="753"/>
      <c r="J1080" s="758"/>
    </row>
    <row r="1081" spans="1:10" s="361" customFormat="1" ht="31.5" customHeight="1">
      <c r="A1081" s="774"/>
      <c r="B1081" s="1423"/>
      <c r="C1081" s="1424"/>
      <c r="D1081" s="1424" t="s">
        <v>382</v>
      </c>
      <c r="E1081" s="840" t="str">
        <f>'Rekap Panjang Per Prog Per Prov'!U10</f>
        <v>Penguatan Program dan Kelembagaan Pemberdayaan Masyarakat dan Pemerintahan Desa</v>
      </c>
      <c r="F1081" s="797">
        <f>'Rekap Panjang Per Prog Per Prov'!U106</f>
        <v>149750000</v>
      </c>
      <c r="G1081" s="774"/>
      <c r="H1081" s="781"/>
      <c r="I1081" s="753"/>
      <c r="J1081" s="781"/>
    </row>
    <row r="1082" spans="1:10" s="361" customFormat="1" ht="30" customHeight="1">
      <c r="A1082" s="774"/>
      <c r="B1082" s="828"/>
      <c r="C1082" s="358" t="s">
        <v>387</v>
      </c>
      <c r="D1082" s="1789" t="str">
        <f>'Rekap Panjang Per Prog Per Prov'!V8</f>
        <v>Kegiatan Peningkatan Kapasitas Penyelenggaraan Pemerintahan Desa dan Kelurahan</v>
      </c>
      <c r="E1082" s="1789"/>
      <c r="F1082" s="794"/>
      <c r="G1082" s="774"/>
      <c r="H1082" s="758"/>
      <c r="I1082" s="753"/>
      <c r="J1082" s="758"/>
    </row>
    <row r="1083" spans="1:10" s="361" customFormat="1" ht="15.75" customHeight="1">
      <c r="A1083" s="774"/>
      <c r="B1083" s="1423"/>
      <c r="C1083" s="1424"/>
      <c r="D1083" s="1424" t="s">
        <v>382</v>
      </c>
      <c r="E1083" s="840" t="str">
        <f>'Rekap Panjang Per Prog Per Prov'!V10</f>
        <v>Pelatihan Manajemen Pemerintahan Desa bagi Kepala Desa</v>
      </c>
      <c r="F1083" s="797">
        <f>'Rekap Panjang Per Prog Per Prov'!V106</f>
        <v>181439000</v>
      </c>
      <c r="G1083" s="774"/>
      <c r="H1083" s="781"/>
      <c r="I1083" s="753"/>
      <c r="J1083" s="781"/>
    </row>
    <row r="1084" spans="1:10" s="361" customFormat="1" ht="15.75" customHeight="1">
      <c r="A1084" s="774"/>
      <c r="B1084" s="828"/>
      <c r="C1084" s="358" t="s">
        <v>388</v>
      </c>
      <c r="D1084" s="1789" t="str">
        <f>'Rekap Panjang Per Prog Per Prov'!W8</f>
        <v>Kegiatan Peningkatan Kapasitas Kelembagaan dan Pelatihan Masyarakat</v>
      </c>
      <c r="E1084" s="1789"/>
      <c r="F1084" s="794"/>
      <c r="G1084" s="774"/>
      <c r="H1084" s="758"/>
      <c r="I1084" s="753"/>
      <c r="J1084" s="758"/>
    </row>
    <row r="1085" spans="1:10" s="361" customFormat="1" ht="15.75" customHeight="1">
      <c r="A1085" s="774"/>
      <c r="B1085" s="1423"/>
      <c r="C1085" s="1424"/>
      <c r="D1085" s="1424" t="s">
        <v>382</v>
      </c>
      <c r="E1085" s="840" t="str">
        <f>'Rekap Panjang Per Prog Per Prov'!W10</f>
        <v>Fasilitasi Penyusunan Profil Desa dan Kelurahan</v>
      </c>
      <c r="F1085" s="797">
        <f>'Rekap Panjang Per Prog Per Prov'!W106</f>
        <v>461791000</v>
      </c>
      <c r="G1085" s="774"/>
      <c r="H1085" s="781"/>
      <c r="I1085" s="753"/>
      <c r="J1085" s="781"/>
    </row>
    <row r="1086" spans="1:10" s="361" customFormat="1" ht="15.75" customHeight="1">
      <c r="A1086" s="774"/>
      <c r="B1086" s="828"/>
      <c r="C1086" s="358" t="s">
        <v>389</v>
      </c>
      <c r="D1086" s="1789" t="str">
        <f>'Rekap Panjang Per Prog Per Prov'!X8</f>
        <v>Kegiatan Peningkatan Kemandirian Masyarakat Perdesaan</v>
      </c>
      <c r="E1086" s="1789"/>
      <c r="F1086" s="794"/>
      <c r="G1086" s="774"/>
      <c r="H1086" s="758"/>
      <c r="I1086" s="753"/>
      <c r="J1086" s="758"/>
    </row>
    <row r="1087" spans="1:10" s="361" customFormat="1" ht="15.75" customHeight="1">
      <c r="A1087" s="774"/>
      <c r="B1087" s="1423"/>
      <c r="C1087" s="1424"/>
      <c r="D1087" s="1424" t="s">
        <v>382</v>
      </c>
      <c r="E1087" s="840" t="str">
        <f>'Rekap Panjang Per Prog Per Prov'!X10</f>
        <v>PNPM-Mandiri Perdesaan</v>
      </c>
      <c r="F1087" s="797">
        <f>'Rekap Panjang Per Prog Per Prov'!X106</f>
        <v>24445115000</v>
      </c>
      <c r="G1087" s="774"/>
      <c r="H1087" s="781"/>
      <c r="I1087" s="753"/>
      <c r="J1087" s="781"/>
    </row>
    <row r="1088" spans="1:10" s="361" customFormat="1" ht="15.75" customHeight="1">
      <c r="A1088" s="774"/>
      <c r="B1088" s="828"/>
      <c r="C1088" s="358" t="s">
        <v>391</v>
      </c>
      <c r="D1088" s="1789" t="str">
        <f>'Rekap Panjang Per Prog Per Prov'!Y8</f>
        <v>Kegiatan Fasilitasi Pemberdayaan Adat dan Sosial Budaya Masyarakat</v>
      </c>
      <c r="E1088" s="1789"/>
      <c r="F1088" s="794"/>
      <c r="G1088" s="774"/>
      <c r="H1088" s="758"/>
      <c r="I1088" s="753"/>
      <c r="J1088" s="758"/>
    </row>
    <row r="1089" spans="1:10" s="361" customFormat="1" ht="31.5" customHeight="1">
      <c r="A1089" s="774"/>
      <c r="B1089" s="1423"/>
      <c r="C1089" s="1424"/>
      <c r="D1089" s="1424" t="s">
        <v>382</v>
      </c>
      <c r="E1089" s="1422" t="str">
        <f>'Rekap Panjang Per Prog Per Prov'!Y10</f>
        <v>Fasilitasi Penguatan Kelembagaan Komisi Penanggulangan HIV/AIDS di daerah</v>
      </c>
      <c r="F1089" s="797">
        <f>'Rekap Panjang Per Prog Per Prov'!Y106</f>
        <v>84910000</v>
      </c>
      <c r="G1089" s="774"/>
      <c r="H1089" s="781"/>
      <c r="I1089" s="753"/>
      <c r="J1089" s="781"/>
    </row>
    <row r="1090" spans="1:10" s="361" customFormat="1" ht="15.75" customHeight="1">
      <c r="A1090" s="774"/>
      <c r="B1090" s="1423"/>
      <c r="C1090" s="1424"/>
      <c r="D1090" s="1424" t="s">
        <v>386</v>
      </c>
      <c r="E1090" s="840" t="str">
        <f>'Rekap Panjang Per Prog Per Prov'!Z10</f>
        <v xml:space="preserve">Fasilitasi Pembinaan dan Pengendalian PNPM Generasi </v>
      </c>
      <c r="F1090" s="797">
        <f>'Rekap Panjang Per Prog Per Prov'!Z106</f>
        <v>3056094000</v>
      </c>
      <c r="G1090" s="774"/>
      <c r="H1090" s="781"/>
      <c r="I1090" s="753"/>
      <c r="J1090" s="781"/>
    </row>
    <row r="1091" spans="1:10" s="361" customFormat="1" ht="31.5" customHeight="1">
      <c r="A1091" s="774"/>
      <c r="B1091" s="1423"/>
      <c r="C1091" s="1424"/>
      <c r="D1091" s="1424" t="s">
        <v>390</v>
      </c>
      <c r="E1091" s="840" t="str">
        <f>'Rekap Panjang Per Prog Per Prov'!AA10</f>
        <v xml:space="preserve">Fasilitasi Penguatan Sistem Informasi Posyandu di Daerah melalui Koordinasi dan Pelatihan Ulang </v>
      </c>
      <c r="F1091" s="797">
        <f>'Rekap Panjang Per Prog Per Prov'!AA106</f>
        <v>81200000</v>
      </c>
      <c r="G1091" s="774"/>
      <c r="H1091" s="781"/>
      <c r="I1091" s="753"/>
      <c r="J1091" s="781"/>
    </row>
    <row r="1092" spans="1:10" s="361" customFormat="1" ht="15.75" customHeight="1">
      <c r="A1092" s="774"/>
      <c r="B1092" s="828"/>
      <c r="C1092" s="358" t="s">
        <v>392</v>
      </c>
      <c r="D1092" s="1789" t="str">
        <f>'Rekap Panjang Per Prog Per Prov'!AB8</f>
        <v>Kegiatan Pengembangan Usaha Ekonomi Masyarakat</v>
      </c>
      <c r="E1092" s="1789"/>
      <c r="F1092" s="794"/>
      <c r="G1092" s="774"/>
      <c r="H1092" s="758"/>
      <c r="I1092" s="753"/>
      <c r="J1092" s="758"/>
    </row>
    <row r="1093" spans="1:10" s="361" customFormat="1" ht="15.75" customHeight="1">
      <c r="A1093" s="774"/>
      <c r="B1093" s="1423"/>
      <c r="C1093" s="1424"/>
      <c r="D1093" s="1424" t="s">
        <v>382</v>
      </c>
      <c r="E1093" s="840" t="str">
        <f>'Rekap Panjang Per Prog Per Prov'!AB10</f>
        <v xml:space="preserve">Pelatihan Kapasitas Kelembagaan UED SP/BUMDesa </v>
      </c>
      <c r="F1093" s="797">
        <f>'Rekap Panjang Per Prog Per Prov'!AB106</f>
        <v>669990000</v>
      </c>
      <c r="G1093" s="774"/>
      <c r="H1093" s="781"/>
      <c r="I1093" s="753"/>
      <c r="J1093" s="781"/>
    </row>
    <row r="1094" spans="1:10" s="361" customFormat="1" ht="31.5" customHeight="1">
      <c r="A1094" s="774"/>
      <c r="B1094" s="1423"/>
      <c r="C1094" s="1424"/>
      <c r="D1094" s="1424" t="s">
        <v>386</v>
      </c>
      <c r="E1094" s="840" t="str">
        <f>'Rekap Panjang Per Prog Per Prov'!AC10</f>
        <v xml:space="preserve">Penguatan Kelembagaan Tim Koordinasi Penanggulangan Kemiskinan Daerah (TKPKD) </v>
      </c>
      <c r="F1094" s="797">
        <f>'Rekap Panjang Per Prog Per Prov'!AC106</f>
        <v>51200000</v>
      </c>
      <c r="G1094" s="774"/>
      <c r="H1094" s="781"/>
      <c r="I1094" s="753"/>
      <c r="J1094" s="781"/>
    </row>
    <row r="1095" spans="1:10" s="361" customFormat="1" ht="15.75" customHeight="1">
      <c r="A1095" s="774"/>
      <c r="B1095" s="1423"/>
      <c r="C1095" s="1424"/>
      <c r="D1095" s="1424" t="s">
        <v>390</v>
      </c>
      <c r="E1095" s="840" t="str">
        <f>'Rekap Panjang Per Prog Per Prov'!AD10</f>
        <v>Fasilitasi Penguatan Kelembagaan Pasar Desa</v>
      </c>
      <c r="F1095" s="797">
        <f>'Rekap Panjang Per Prog Per Prov'!AD106</f>
        <v>150000000</v>
      </c>
      <c r="G1095" s="780"/>
      <c r="H1095" s="781"/>
      <c r="I1095" s="753"/>
      <c r="J1095" s="781"/>
    </row>
    <row r="1096" spans="1:10" s="360" customFormat="1" ht="21" customHeight="1">
      <c r="A1096" s="774"/>
      <c r="B1096" s="827" t="s">
        <v>520</v>
      </c>
      <c r="C1096" s="1795" t="str">
        <f>'Rekap Panjang Per Prog Per Prov'!AH7</f>
        <v xml:space="preserve">PROGRAM PENGUATAN PENYELENGGARAAN PEMERINTAHAN UMUM </v>
      </c>
      <c r="D1096" s="1795"/>
      <c r="E1096" s="1795"/>
      <c r="F1096" s="793"/>
      <c r="G1096" s="757" t="str">
        <f>'Rekap Panjang Per Prog Per Prov'!AH11</f>
        <v>DITJEN PUM</v>
      </c>
      <c r="H1096" s="1251"/>
      <c r="I1096" s="753"/>
      <c r="J1096" s="758"/>
    </row>
    <row r="1097" spans="1:10" s="361" customFormat="1" ht="30" customHeight="1">
      <c r="A1097" s="774"/>
      <c r="B1097" s="828"/>
      <c r="C1097" s="358" t="s">
        <v>381</v>
      </c>
      <c r="D1097" s="1789" t="str">
        <f>'Rekap Panjang Per Prog Per Prov'!AH8</f>
        <v>Kegiatan Penyelenggaraan Hubungan Pusat dan Daerah Serta Kerjasama Daerah</v>
      </c>
      <c r="E1097" s="1789"/>
      <c r="F1097" s="794"/>
      <c r="G1097" s="774"/>
      <c r="H1097" s="759"/>
      <c r="I1097" s="753"/>
      <c r="J1097" s="758"/>
    </row>
    <row r="1098" spans="1:10" s="361" customFormat="1" ht="36" customHeight="1">
      <c r="A1098" s="774"/>
      <c r="B1098" s="828"/>
      <c r="C1098" s="358"/>
      <c r="D1098" s="358" t="s">
        <v>382</v>
      </c>
      <c r="E1098" s="840" t="str">
        <f>'Rekap Panjang Per Prog Per Prov'!AI10</f>
        <v>Peningkatan Peran Gubernur sebagai Wakil Pemerintah Pusat di Wilayah Provinsi</v>
      </c>
      <c r="F1098" s="794">
        <f>'Rekap Panjang Per Prog Per Prov'!AI106</f>
        <v>4451098000</v>
      </c>
      <c r="G1098" s="774"/>
      <c r="H1098" s="781"/>
      <c r="I1098" s="753" t="s">
        <v>767</v>
      </c>
      <c r="J1098" s="761" t="s">
        <v>595</v>
      </c>
    </row>
    <row r="1099" spans="1:10" s="361" customFormat="1" ht="30" customHeight="1">
      <c r="A1099" s="774"/>
      <c r="B1099" s="1423"/>
      <c r="C1099" s="1424" t="s">
        <v>387</v>
      </c>
      <c r="D1099" s="1796" t="str">
        <f>'Rekap Panjang Per Prog Per Prov'!AJ8</f>
        <v>Kegiatan Pengembangan dan Penataan Wilayah Administrasi dan Perbatasan</v>
      </c>
      <c r="E1099" s="1796"/>
      <c r="F1099" s="797"/>
      <c r="G1099" s="774"/>
      <c r="H1099" s="759"/>
      <c r="I1099" s="753"/>
      <c r="J1099" s="781"/>
    </row>
    <row r="1100" spans="1:10" s="361" customFormat="1" ht="36.75" customHeight="1">
      <c r="A1100" s="774"/>
      <c r="B1100" s="1423"/>
      <c r="C1100" s="1424"/>
      <c r="D1100" s="1424" t="s">
        <v>382</v>
      </c>
      <c r="E1100" s="840" t="str">
        <f>'Rekap Panjang Per Prog Per Prov'!AK10</f>
        <v>Koordinasi dan Fasilitasi Penegasan Batas Daerah Secara Pasti di Lapangan antar Daerah Provinsi, Kab/Kota</v>
      </c>
      <c r="F1100" s="797">
        <f>'Rekap Panjang Per Prog Per Prov'!AK106</f>
        <v>400000000</v>
      </c>
      <c r="G1100" s="774"/>
      <c r="H1100" s="759"/>
      <c r="I1100" s="753" t="s">
        <v>767</v>
      </c>
      <c r="J1100" s="1397" t="s">
        <v>605</v>
      </c>
    </row>
    <row r="1101" spans="1:10" s="361" customFormat="1" ht="52.5" customHeight="1">
      <c r="A1101" s="774"/>
      <c r="B1101" s="1423"/>
      <c r="C1101" s="1424"/>
      <c r="D1101" s="1424" t="s">
        <v>386</v>
      </c>
      <c r="E1101" s="840" t="str">
        <f>'Rekap Panjang Per Prog Per Prov'!AM10</f>
        <v>Fasilitasi Penegasan Status Hukum Batas antar Negara, Peningkatan Kapasitas Aparat, dan Peningkatan Kegiatan Sosekbud dengan Negara Tetangga</v>
      </c>
      <c r="F1101" s="797">
        <f>'Rekap Panjang Per Prog Per Prov'!AM106</f>
        <v>500000000</v>
      </c>
      <c r="G1101" s="774"/>
      <c r="H1101" s="759"/>
      <c r="I1101" s="753" t="s">
        <v>769</v>
      </c>
      <c r="J1101" s="1397" t="s">
        <v>609</v>
      </c>
    </row>
    <row r="1102" spans="1:10" s="361" customFormat="1" ht="31.5" customHeight="1">
      <c r="A1102" s="774"/>
      <c r="B1102" s="828"/>
      <c r="C1102" s="358" t="s">
        <v>388</v>
      </c>
      <c r="D1102" s="1789" t="str">
        <f>'Rekap Panjang Per Prog Per Prov'!AN8</f>
        <v>Kegiatan Pembinaan Ketenteraman, Ketertiban dan Perlindungan Masyarakat</v>
      </c>
      <c r="E1102" s="1789"/>
      <c r="F1102" s="794"/>
      <c r="G1102" s="774"/>
      <c r="H1102" s="759"/>
      <c r="I1102" s="753"/>
      <c r="J1102" s="758"/>
    </row>
    <row r="1103" spans="1:10" s="361" customFormat="1" ht="18.75" customHeight="1">
      <c r="A1103" s="774"/>
      <c r="B1103" s="1423"/>
      <c r="C1103" s="1424"/>
      <c r="D1103" s="1424" t="s">
        <v>382</v>
      </c>
      <c r="E1103" s="840" t="str">
        <f>'Rekap Panjang Per Prog Per Prov'!AN10</f>
        <v>Fasilitasi Pencitraan Satpol PP di Daerah</v>
      </c>
      <c r="F1103" s="797">
        <f>'Rekap Panjang Per Prog Per Prov'!AN106</f>
        <v>350000000</v>
      </c>
      <c r="G1103" s="774"/>
      <c r="H1103" s="759"/>
      <c r="I1103" s="753" t="s">
        <v>719</v>
      </c>
      <c r="J1103" s="761" t="s">
        <v>597</v>
      </c>
    </row>
    <row r="1104" spans="1:10" s="361" customFormat="1">
      <c r="A1104" s="774"/>
      <c r="B1104" s="828"/>
      <c r="C1104" s="358" t="s">
        <v>389</v>
      </c>
      <c r="D1104" s="1789" t="str">
        <f>'Rekap Panjang Per Prog Per Prov'!AP8</f>
        <v>Kegiatan Pembinaan dan Pengembangan Kawasan dan Pertanahan</v>
      </c>
      <c r="E1104" s="1789"/>
      <c r="F1104" s="794"/>
      <c r="G1104" s="774"/>
      <c r="H1104" s="759"/>
      <c r="I1104" s="753"/>
      <c r="J1104" s="758"/>
    </row>
    <row r="1105" spans="1:11" s="361" customFormat="1" ht="35.25" customHeight="1">
      <c r="A1105" s="774"/>
      <c r="B1105" s="1423"/>
      <c r="C1105" s="1424"/>
      <c r="D1105" s="1424" t="s">
        <v>382</v>
      </c>
      <c r="E1105" s="840" t="str">
        <f>'Rekap Panjang Per Prog Per Prov'!AQ10</f>
        <v>Fasilitasi Gubernur terhadap Kabupaten/Kota di Bidang Ekonomi, Industri dan Perdagangan Bebas</v>
      </c>
      <c r="F1105" s="797">
        <f>'Rekap Panjang Per Prog Per Prov'!AQ106</f>
        <v>400000000</v>
      </c>
      <c r="G1105" s="774"/>
      <c r="H1105" s="759"/>
      <c r="I1105" s="753" t="s">
        <v>698</v>
      </c>
      <c r="J1105" s="1397" t="s">
        <v>610</v>
      </c>
    </row>
    <row r="1106" spans="1:11" s="361" customFormat="1">
      <c r="A1106" s="774"/>
      <c r="B1106" s="828"/>
      <c r="C1106" s="358" t="s">
        <v>391</v>
      </c>
      <c r="D1106" s="1789" t="str">
        <f>'Rekap Panjang Per Prog Per Prov'!AR8</f>
        <v>Kegiatan Fasilitasi Pencegahan dan Penanggulangan Bencana</v>
      </c>
      <c r="E1106" s="1789"/>
      <c r="F1106" s="794"/>
      <c r="G1106" s="774"/>
      <c r="H1106" s="759"/>
      <c r="I1106" s="753"/>
      <c r="J1106" s="758"/>
    </row>
    <row r="1107" spans="1:11" s="361" customFormat="1" ht="72" customHeight="1">
      <c r="A1107" s="774"/>
      <c r="B1107" s="1423"/>
      <c r="C1107" s="1424"/>
      <c r="D1107" s="1424" t="s">
        <v>382</v>
      </c>
      <c r="E1107" s="1422" t="str">
        <f>'Rekap Panjang Per Prog Per Prov'!AS10</f>
        <v>Fasilitasi dan Sosialisasi Pelaksanaan Perpres Nomor 30 Tahun 2011, Pembentukan Kelembagaan Komisi Provinsi Pengendalian Zoonosis dan Komisi Kabupaten/Kota Pengendalian Zoonosis, dan Percepatan Pengendalian Zoonosis</v>
      </c>
      <c r="F1107" s="797">
        <f>'Rekap Panjang Per Prog Per Prov'!AS106</f>
        <v>350000000</v>
      </c>
      <c r="G1107" s="780"/>
      <c r="H1107" s="781"/>
      <c r="I1107" s="753" t="s">
        <v>720</v>
      </c>
      <c r="J1107" s="761" t="s">
        <v>611</v>
      </c>
    </row>
    <row r="1108" spans="1:11" s="356" customFormat="1">
      <c r="A1108" s="774"/>
      <c r="B1108" s="1433"/>
      <c r="C1108" s="1443"/>
      <c r="D1108" s="1443"/>
      <c r="E1108" s="1440"/>
      <c r="F1108" s="802"/>
      <c r="G1108" s="757"/>
      <c r="H1108" s="1251"/>
      <c r="I1108" s="1396"/>
      <c r="J1108" s="1251"/>
    </row>
    <row r="1109" spans="1:11" s="357" customFormat="1" ht="20.100000000000001" customHeight="1">
      <c r="A1109" s="1307">
        <v>23</v>
      </c>
      <c r="B1109" s="1797" t="s">
        <v>435</v>
      </c>
      <c r="C1109" s="1797"/>
      <c r="D1109" s="1797"/>
      <c r="E1109" s="1797"/>
      <c r="F1109" s="1283">
        <f>SUM(F1110:F1161)</f>
        <v>24426323000</v>
      </c>
      <c r="G1109" s="1273"/>
      <c r="H1109" s="1826" t="s">
        <v>844</v>
      </c>
      <c r="I1109" s="1100" t="s">
        <v>875</v>
      </c>
      <c r="J1109" s="952"/>
      <c r="K1109" s="1177">
        <f>'Rekap Panjang Per Prog Per Prov'!AV113</f>
        <v>24426323000</v>
      </c>
    </row>
    <row r="1110" spans="1:11" s="361" customFormat="1">
      <c r="A1110" s="774"/>
      <c r="B1110" s="827" t="s">
        <v>380</v>
      </c>
      <c r="C1110" s="1795" t="str">
        <f>'Rekap Panjang Per Prog Per Prov'!C7</f>
        <v xml:space="preserve">PROGRAM PENATAAN ADMINISTRASI KEPENDUDUKAN </v>
      </c>
      <c r="D1110" s="1795"/>
      <c r="E1110" s="1795"/>
      <c r="F1110" s="776"/>
      <c r="G1110" s="757" t="str">
        <f>'Rekap Panjang Per Prog Per Prov'!C11</f>
        <v>DITJEN DUKCAPIL</v>
      </c>
      <c r="H1110" s="1803"/>
      <c r="I1110" s="753"/>
      <c r="J1110" s="758"/>
    </row>
    <row r="1111" spans="1:11" s="361" customFormat="1" ht="33" customHeight="1">
      <c r="A1111" s="774"/>
      <c r="B1111" s="827"/>
      <c r="C1111" s="358" t="s">
        <v>381</v>
      </c>
      <c r="D1111" s="1789" t="str">
        <f>'Rekap Panjang Per Prog Per Prov'!C8</f>
        <v>Kegiatan Dukungan Manajemen dan Dukungan Teknis Lainnya Ditjen Kependudukan dan Pencatatan Sipil</v>
      </c>
      <c r="E1111" s="1789"/>
      <c r="F1111" s="776"/>
      <c r="G1111" s="774"/>
      <c r="H1111" s="1803"/>
      <c r="I1111" s="753"/>
      <c r="J1111" s="758"/>
    </row>
    <row r="1112" spans="1:11" s="361" customFormat="1" ht="36.75" customHeight="1">
      <c r="A1112" s="774"/>
      <c r="B1112" s="827"/>
      <c r="C1112" s="1435"/>
      <c r="D1112" s="358" t="s">
        <v>382</v>
      </c>
      <c r="E1112" s="840" t="str">
        <f>'Rekap Panjang Per Prog Per Prov'!C10</f>
        <v xml:space="preserve">Fasilitasi Koordinasi Penyelenggaraan Kependudukan dan Pencatatan Sipil </v>
      </c>
      <c r="F1112" s="776">
        <f>'Rekap Panjang Per Prog Per Prov'!C113</f>
        <v>202127000</v>
      </c>
      <c r="G1112" s="780"/>
      <c r="H1112" s="1794"/>
      <c r="I1112" s="753" t="s">
        <v>706</v>
      </c>
      <c r="J1112" s="753" t="s">
        <v>600</v>
      </c>
    </row>
    <row r="1113" spans="1:11" s="361" customFormat="1" ht="34.5" customHeight="1">
      <c r="A1113" s="1436"/>
      <c r="B1113" s="827" t="s">
        <v>383</v>
      </c>
      <c r="C1113" s="1795" t="str">
        <f>'Rekap Panjang Per Prog Per Prov'!D7</f>
        <v xml:space="preserve">PROGRAM PENGAWASAN DAN PENINGKATAN AKUNTABILITAS APARATUR KEMENTERIAN DALAM NEGERI </v>
      </c>
      <c r="D1113" s="1795"/>
      <c r="E1113" s="1795"/>
      <c r="F1113" s="776"/>
      <c r="G1113" s="757" t="str">
        <f>'Rekap Panjang Per Prog Per Prov'!D11</f>
        <v>ITJEN</v>
      </c>
      <c r="H1113" s="1251"/>
      <c r="I1113" s="753"/>
      <c r="J1113" s="758"/>
    </row>
    <row r="1114" spans="1:11" s="361" customFormat="1" ht="35.25" customHeight="1">
      <c r="A1114" s="1436"/>
      <c r="B1114" s="827"/>
      <c r="C1114" s="358" t="s">
        <v>381</v>
      </c>
      <c r="D1114" s="1789" t="str">
        <f>'Rekap Panjang Per Prog Per Prov'!D8</f>
        <v xml:space="preserve">Kegiatan Dukungan Manajemen dan Dukungan Teknis Lainnya  Inspektorat Jenderal </v>
      </c>
      <c r="E1114" s="1789"/>
      <c r="F1114" s="776"/>
      <c r="G1114" s="774"/>
      <c r="H1114" s="759"/>
      <c r="I1114" s="753"/>
      <c r="J1114" s="758"/>
    </row>
    <row r="1115" spans="1:11" s="361" customFormat="1" ht="38.25" customHeight="1">
      <c r="A1115" s="1436"/>
      <c r="B1115" s="827"/>
      <c r="C1115" s="1435"/>
      <c r="D1115" s="358" t="s">
        <v>382</v>
      </c>
      <c r="E1115" s="840" t="str">
        <f>'Rekap Panjang Per Prog Per Prov'!D10</f>
        <v xml:space="preserve">Koordinasi Pembinaan dan Pengawasan Penyelenggaraan Pemerintahan Daerah </v>
      </c>
      <c r="F1115" s="776">
        <f>'Rekap Panjang Per Prog Per Prov'!D113</f>
        <v>300000000</v>
      </c>
      <c r="G1115" s="780"/>
      <c r="H1115" s="781"/>
      <c r="I1115" s="753" t="s">
        <v>707</v>
      </c>
      <c r="J1115" s="753" t="s">
        <v>603</v>
      </c>
    </row>
    <row r="1116" spans="1:11" s="361" customFormat="1" ht="16.5">
      <c r="A1116" s="1436"/>
      <c r="B1116" s="827" t="s">
        <v>384</v>
      </c>
      <c r="C1116" s="1802" t="str">
        <f>'Rekap Panjang Per Prog Per Prov'!E7</f>
        <v xml:space="preserve">PROGRAM PEMBINAAN KESATUAN BANGSA DAN POLITIK </v>
      </c>
      <c r="D1116" s="1802"/>
      <c r="E1116" s="1802"/>
      <c r="F1116" s="776"/>
      <c r="G1116" s="1822" t="str">
        <f>'Rekap Panjang Per Prog Per Prov'!E11</f>
        <v>DITJEN KESBANGPOL</v>
      </c>
      <c r="H1116" s="1396"/>
      <c r="I1116" s="753"/>
      <c r="J1116" s="758"/>
    </row>
    <row r="1117" spans="1:11" s="356" customFormat="1">
      <c r="A1117" s="759"/>
      <c r="B1117" s="827"/>
      <c r="C1117" s="358" t="s">
        <v>381</v>
      </c>
      <c r="D1117" s="1789" t="str">
        <f>'Rekap Panjang Per Prog Per Prov'!E8</f>
        <v>Kegiatan Fasilitasi Kewaspadaan Nasional</v>
      </c>
      <c r="E1117" s="1789"/>
      <c r="F1117" s="776"/>
      <c r="G1117" s="1823"/>
      <c r="H1117" s="1399"/>
      <c r="I1117" s="753"/>
      <c r="J1117" s="758"/>
    </row>
    <row r="1118" spans="1:11" s="1420" customFormat="1" ht="34.5" customHeight="1">
      <c r="A1118" s="1436"/>
      <c r="B1118" s="827"/>
      <c r="C1118" s="358"/>
      <c r="D1118" s="358" t="s">
        <v>382</v>
      </c>
      <c r="E1118" s="840" t="str">
        <f>'Rekap Panjang Per Prog Per Prov'!E10</f>
        <v xml:space="preserve">Penguatan dan Pemberdayaan Forum Kewaspadaan Dini Masyarakat (FKDM) </v>
      </c>
      <c r="F1118" s="776">
        <f>'Rekap Panjang Per Prog Per Prov'!E113</f>
        <v>594044000</v>
      </c>
      <c r="G1118" s="780"/>
      <c r="H1118" s="759"/>
      <c r="I1118" s="753" t="s">
        <v>708</v>
      </c>
      <c r="J1118" s="884" t="s">
        <v>601</v>
      </c>
    </row>
    <row r="1119" spans="1:11" s="1420" customFormat="1" ht="31.5" customHeight="1">
      <c r="A1119" s="1436"/>
      <c r="B1119" s="1419" t="s">
        <v>385</v>
      </c>
      <c r="C1119" s="1798" t="str">
        <f>'Rekap Panjang Per Prog Per Prov'!F7</f>
        <v xml:space="preserve">PROGRAM PENDIDIKAN DAN PELATIHAN APARATUR KEMENTERIAN DALAM NEGERI </v>
      </c>
      <c r="D1119" s="1798"/>
      <c r="E1119" s="1798"/>
      <c r="F1119" s="779"/>
      <c r="G1119" s="1463" t="str">
        <f>'Rekap Panjang Per Prog Per Prov'!F11</f>
        <v>BADAN DIKLAT</v>
      </c>
      <c r="H1119" s="1464"/>
      <c r="I1119" s="753"/>
      <c r="J1119" s="809"/>
    </row>
    <row r="1120" spans="1:11" s="1420" customFormat="1" ht="30.75" customHeight="1">
      <c r="A1120" s="1436"/>
      <c r="B1120" s="827"/>
      <c r="C1120" s="358" t="s">
        <v>381</v>
      </c>
      <c r="D1120" s="1789" t="str">
        <f>'Rekap Panjang Per Prog Per Prov'!F8</f>
        <v xml:space="preserve">Kegiatan Dukungan Manajemen Dan Pelayanan Teknis Lainnya Badan Pendidikan Dan Pelatihan </v>
      </c>
      <c r="E1120" s="1789"/>
      <c r="F1120" s="776"/>
      <c r="G1120" s="774"/>
      <c r="H1120" s="759"/>
      <c r="I1120" s="753"/>
      <c r="J1120" s="758"/>
    </row>
    <row r="1121" spans="1:10" s="1420" customFormat="1" ht="23.25" customHeight="1">
      <c r="A1121" s="1468"/>
      <c r="B1121" s="1426"/>
      <c r="C1121" s="1466"/>
      <c r="D1121" s="1466" t="s">
        <v>382</v>
      </c>
      <c r="E1121" s="1467" t="str">
        <f>'Rekap Panjang Per Prog Per Prov'!F10</f>
        <v>Koordinasi Pembinaan Program Kediklatan</v>
      </c>
      <c r="F1121" s="880">
        <f>'Rekap Panjang Per Prog Per Prov'!F113</f>
        <v>200000000</v>
      </c>
      <c r="G1121" s="1425"/>
      <c r="H1121" s="781"/>
      <c r="I1121" s="753" t="s">
        <v>709</v>
      </c>
      <c r="J1121" s="753" t="s">
        <v>604</v>
      </c>
    </row>
    <row r="1122" spans="1:10" s="1420" customFormat="1" ht="16.5" customHeight="1">
      <c r="A1122" s="1436"/>
      <c r="B1122" s="1419" t="s">
        <v>393</v>
      </c>
      <c r="C1122" s="1798" t="str">
        <f>'Rekap Panjang Per Prog Per Prov'!G7</f>
        <v xml:space="preserve">PROGRAM PENGELOLAAN DESENTRALISASI DAN OTONOMI DAERAH </v>
      </c>
      <c r="D1122" s="1798"/>
      <c r="E1122" s="1798"/>
      <c r="F1122" s="779"/>
      <c r="G1122" s="1463" t="str">
        <f>'Rekap Panjang Per Prog Per Prov'!G11</f>
        <v>DITJEN OTDA</v>
      </c>
      <c r="H1122" s="1445"/>
      <c r="I1122" s="753"/>
      <c r="J1122" s="784"/>
    </row>
    <row r="1123" spans="1:10" s="1420" customFormat="1" ht="16.5">
      <c r="A1123" s="1436"/>
      <c r="B1123" s="827"/>
      <c r="C1123" s="358" t="s">
        <v>381</v>
      </c>
      <c r="D1123" s="1789" t="str">
        <f>'Rekap Panjang Per Prog Per Prov'!G8</f>
        <v>Kegiatan Penataan Urusan Pemerintahan Daerah Lingkup I</v>
      </c>
      <c r="E1123" s="1789"/>
      <c r="F1123" s="776"/>
      <c r="G1123" s="774"/>
      <c r="H1123" s="759"/>
      <c r="I1123" s="753"/>
      <c r="J1123" s="758"/>
    </row>
    <row r="1124" spans="1:10" s="1420" customFormat="1" ht="37.5" customHeight="1">
      <c r="A1124" s="1436"/>
      <c r="B1124" s="827"/>
      <c r="C1124" s="358"/>
      <c r="D1124" s="358" t="s">
        <v>382</v>
      </c>
      <c r="E1124" s="840" t="str">
        <f>'Rekap Panjang Per Prog Per Prov'!G10</f>
        <v xml:space="preserve">Fasilitasi Percepatan Penerapan Standar Pelayanan Minimal (SPM) di Daerah </v>
      </c>
      <c r="F1124" s="776">
        <f>'Rekap Panjang Per Prog Per Prov'!G113</f>
        <v>505950000</v>
      </c>
      <c r="G1124" s="780"/>
      <c r="H1124" s="781"/>
      <c r="I1124" s="753" t="s">
        <v>710</v>
      </c>
      <c r="J1124" s="761" t="s">
        <v>662</v>
      </c>
    </row>
    <row r="1125" spans="1:10" s="1420" customFormat="1" ht="16.5" customHeight="1">
      <c r="A1125" s="1436"/>
      <c r="B1125" s="827" t="s">
        <v>396</v>
      </c>
      <c r="C1125" s="1795" t="str">
        <f>'Rekap Panjang Per Prog Per Prov'!J7</f>
        <v xml:space="preserve">PROGRAM BINA PEMBANGUNAN DAERAH </v>
      </c>
      <c r="D1125" s="1795"/>
      <c r="E1125" s="1795"/>
      <c r="F1125" s="776"/>
      <c r="G1125" s="1824" t="str">
        <f>'Rekap Panjang Per Prog Per Prov'!J11</f>
        <v>DITJEN BINA BANGDA</v>
      </c>
      <c r="H1125" s="1250"/>
      <c r="I1125" s="753"/>
      <c r="J1125" s="784"/>
    </row>
    <row r="1126" spans="1:10" s="1420" customFormat="1" ht="33" customHeight="1">
      <c r="A1126" s="1436"/>
      <c r="B1126" s="827"/>
      <c r="C1126" s="358" t="s">
        <v>381</v>
      </c>
      <c r="D1126" s="1789" t="str">
        <f>'Rekap Panjang Per Prog Per Prov'!J8</f>
        <v>Kegiatan Dukungan Manajemen dan Pelaksanaan Tugas Teknis Lainnya Ditjen Bina Bangda</v>
      </c>
      <c r="E1126" s="1789"/>
      <c r="F1126" s="776"/>
      <c r="G1126" s="1825"/>
      <c r="H1126" s="1421"/>
      <c r="I1126" s="753"/>
      <c r="J1126" s="758"/>
    </row>
    <row r="1127" spans="1:10" s="1420" customFormat="1" ht="33" customHeight="1">
      <c r="A1127" s="1436"/>
      <c r="B1127" s="827"/>
      <c r="C1127" s="358"/>
      <c r="D1127" s="358" t="s">
        <v>382</v>
      </c>
      <c r="E1127" s="840" t="str">
        <f>'Rekap Panjang Per Prog Per Prov'!J10</f>
        <v>Penyusunan, Pengkajian dan Pengembangan Data dan Informasi SIPD di Daerah</v>
      </c>
      <c r="F1127" s="776">
        <f>'Rekap Panjang Per Prog Per Prov'!J113</f>
        <v>490000000</v>
      </c>
      <c r="G1127" s="774"/>
      <c r="H1127" s="759"/>
      <c r="I1127" s="753" t="s">
        <v>698</v>
      </c>
      <c r="J1127" s="1793" t="s">
        <v>594</v>
      </c>
    </row>
    <row r="1128" spans="1:10" s="1420" customFormat="1" ht="31.5">
      <c r="A1128" s="1436"/>
      <c r="B1128" s="827"/>
      <c r="C1128" s="1437"/>
      <c r="D1128" s="358" t="s">
        <v>386</v>
      </c>
      <c r="E1128" s="1422" t="str">
        <f>'Rekap Panjang Per Prog Per Prov'!K10</f>
        <v xml:space="preserve">Penguatan Peran Provinsi dalam Pengendalian, Pelaporan dan Evaluasi Pemanfaatan Program Dana Alokasi Khusus (DAK) </v>
      </c>
      <c r="F1128" s="776">
        <f>'Rekap Panjang Per Prog Per Prov'!K113</f>
        <v>400000000</v>
      </c>
      <c r="G1128" s="774"/>
      <c r="H1128" s="759"/>
      <c r="I1128" s="753" t="s">
        <v>698</v>
      </c>
      <c r="J1128" s="1794"/>
    </row>
    <row r="1129" spans="1:10" s="1420" customFormat="1" ht="30.75" customHeight="1">
      <c r="A1129" s="1436"/>
      <c r="B1129" s="827"/>
      <c r="C1129" s="358" t="s">
        <v>387</v>
      </c>
      <c r="D1129" s="1792" t="str">
        <f>'Rekap Panjang Per Prog Per Prov'!L8</f>
        <v>Kegiatan Fasilitasi Penataan Ruang Daerah dan Lingkungan Hidup di Daerah</v>
      </c>
      <c r="E1129" s="1789"/>
      <c r="F1129" s="776"/>
      <c r="G1129" s="774"/>
      <c r="H1129" s="759"/>
      <c r="I1129" s="753"/>
      <c r="J1129" s="758"/>
    </row>
    <row r="1130" spans="1:10" s="1420" customFormat="1" ht="46.5" customHeight="1">
      <c r="A1130" s="1436"/>
      <c r="B1130" s="827"/>
      <c r="C1130" s="1437"/>
      <c r="D1130" s="358" t="s">
        <v>382</v>
      </c>
      <c r="E1130" s="1422" t="str">
        <f>'Rekap Panjang Per Prog Per Prov'!L10</f>
        <v xml:space="preserve">Koordinasi , Fasilitasi dan Evaluasi terhadap Implementasi Kegiatan Penanganan Lahan Kritis dan Sumber Daya Air Berbasis Masyarakat (PLKSDA-BM) </v>
      </c>
      <c r="F1130" s="776">
        <f>'Rekap Panjang Per Prog Per Prov'!L113</f>
        <v>300000000</v>
      </c>
      <c r="G1130" s="774"/>
      <c r="H1130" s="759"/>
      <c r="I1130" s="753" t="s">
        <v>698</v>
      </c>
      <c r="J1130" s="1793" t="s">
        <v>594</v>
      </c>
    </row>
    <row r="1131" spans="1:10" s="1420" customFormat="1" ht="34.5" customHeight="1">
      <c r="A1131" s="1436"/>
      <c r="B1131" s="827"/>
      <c r="C1131" s="1437"/>
      <c r="D1131" s="358" t="s">
        <v>386</v>
      </c>
      <c r="E1131" s="1422" t="str">
        <f>'Rekap Panjang Per Prog Per Prov'!M10</f>
        <v>Dekonsentrasi Dalam Rangka Penguatan Kelembagaan Penataan Ruang</v>
      </c>
      <c r="F1131" s="776">
        <f>'Rekap Panjang Per Prog Per Prov'!M113</f>
        <v>400000000</v>
      </c>
      <c r="G1131" s="774"/>
      <c r="H1131" s="781"/>
      <c r="I1131" s="753" t="s">
        <v>698</v>
      </c>
      <c r="J1131" s="1794"/>
    </row>
    <row r="1132" spans="1:10" s="1420" customFormat="1" ht="16.5">
      <c r="A1132" s="1436"/>
      <c r="B1132" s="1419"/>
      <c r="C1132" s="1424" t="s">
        <v>388</v>
      </c>
      <c r="D1132" s="1796" t="str">
        <f>'Rekap Panjang Per Prog Per Prov'!O8</f>
        <v>Kegiatan Fasilitasi Peningkatan Pertumbuhan Ekonomi Daerah</v>
      </c>
      <c r="E1132" s="1796"/>
      <c r="F1132" s="779"/>
      <c r="G1132" s="774"/>
      <c r="H1132" s="759"/>
      <c r="I1132" s="753"/>
      <c r="J1132" s="781"/>
    </row>
    <row r="1133" spans="1:10" s="1420" customFormat="1" ht="20.25" customHeight="1">
      <c r="A1133" s="1436"/>
      <c r="B1133" s="1438"/>
      <c r="C1133" s="1439"/>
      <c r="D1133" s="863" t="s">
        <v>382</v>
      </c>
      <c r="E1133" s="1440" t="str">
        <f>'Rekap Panjang Per Prog Per Prov'!O10</f>
        <v xml:space="preserve">Dukungan Operasional  Penyelenggaraan PTSP  </v>
      </c>
      <c r="F1133" s="802">
        <f>'Rekap Panjang Per Prog Per Prov'!O113</f>
        <v>500000000</v>
      </c>
      <c r="G1133" s="774"/>
      <c r="H1133" s="759"/>
      <c r="I1133" s="753" t="s">
        <v>711</v>
      </c>
      <c r="J1133" s="753" t="s">
        <v>602</v>
      </c>
    </row>
    <row r="1134" spans="1:10" s="1420" customFormat="1" ht="16.5">
      <c r="A1134" s="1436"/>
      <c r="B1134" s="827"/>
      <c r="C1134" s="358" t="s">
        <v>389</v>
      </c>
      <c r="D1134" s="1789" t="str">
        <f>'Rekap Panjang Per Prog Per Prov'!Q8</f>
        <v>Kegiatan Fasilitasi Pengembangan Wilayah Terpadu</v>
      </c>
      <c r="E1134" s="1789"/>
      <c r="F1134" s="776"/>
      <c r="G1134" s="774"/>
      <c r="H1134" s="759"/>
      <c r="I1134" s="753"/>
      <c r="J1134" s="758"/>
    </row>
    <row r="1135" spans="1:10" s="1420" customFormat="1" ht="43.5" customHeight="1">
      <c r="A1135" s="1436"/>
      <c r="B1135" s="1438"/>
      <c r="C1135" s="1439"/>
      <c r="D1135" s="863" t="s">
        <v>382</v>
      </c>
      <c r="E1135" s="1440" t="str">
        <f>'Rekap Panjang Per Prog Per Prov'!Q10</f>
        <v>Penguatan Kelembagaan dalam Pengelolaan dan Pengembangan Wilayah Pesisir, Laut dan Pulau-pulau kecil</v>
      </c>
      <c r="F1135" s="802">
        <f>'Rekap Panjang Per Prog Per Prov'!Q113</f>
        <v>450000000</v>
      </c>
      <c r="G1135" s="780"/>
      <c r="H1135" s="781"/>
      <c r="I1135" s="753" t="s">
        <v>698</v>
      </c>
      <c r="J1135" s="753" t="s">
        <v>594</v>
      </c>
    </row>
    <row r="1136" spans="1:10" s="360" customFormat="1" ht="15.75" customHeight="1">
      <c r="A1136" s="774"/>
      <c r="B1136" s="827" t="s">
        <v>519</v>
      </c>
      <c r="C1136" s="1795" t="str">
        <f>'Rekap Panjang Per Prog Per Prov'!U7</f>
        <v xml:space="preserve">PROGRAM PEMBERDAYAAN MASYARAKAT DAN PEMERINTAHAN DESA </v>
      </c>
      <c r="D1136" s="1795"/>
      <c r="E1136" s="1795"/>
      <c r="F1136" s="793"/>
      <c r="G1136" s="757" t="str">
        <f>'Rekap Panjang Per Prog Per Prov'!U11</f>
        <v>DITJEN PMD</v>
      </c>
      <c r="H1136" s="758"/>
      <c r="I1136" s="753"/>
      <c r="J1136" s="758"/>
    </row>
    <row r="1137" spans="1:10" s="361" customFormat="1" ht="22.5" customHeight="1">
      <c r="A1137" s="774"/>
      <c r="B1137" s="828"/>
      <c r="C1137" s="358" t="s">
        <v>381</v>
      </c>
      <c r="D1137" s="1789" t="str">
        <f>'Rekap Panjang Per Prog Per Prov'!U8</f>
        <v>Kegiatan Dukungan Manajemen dan Dukungan Teknis Lainnya Ditjen PMD</v>
      </c>
      <c r="E1137" s="1789"/>
      <c r="F1137" s="794"/>
      <c r="G1137" s="774"/>
      <c r="H1137" s="758"/>
      <c r="I1137" s="753"/>
      <c r="J1137" s="758"/>
    </row>
    <row r="1138" spans="1:10" s="361" customFormat="1" ht="31.5" customHeight="1">
      <c r="A1138" s="774"/>
      <c r="B1138" s="1423"/>
      <c r="C1138" s="1424"/>
      <c r="D1138" s="1424" t="s">
        <v>382</v>
      </c>
      <c r="E1138" s="840" t="str">
        <f>'Rekap Panjang Per Prog Per Prov'!U10</f>
        <v>Penguatan Program dan Kelembagaan Pemberdayaan Masyarakat dan Pemerintahan Desa</v>
      </c>
      <c r="F1138" s="797">
        <f>'Rekap Panjang Per Prog Per Prov'!U113</f>
        <v>150270000</v>
      </c>
      <c r="G1138" s="774"/>
      <c r="H1138" s="781"/>
      <c r="I1138" s="753"/>
      <c r="J1138" s="781"/>
    </row>
    <row r="1139" spans="1:10" s="361" customFormat="1" ht="30" customHeight="1">
      <c r="A1139" s="774"/>
      <c r="B1139" s="828"/>
      <c r="C1139" s="358" t="s">
        <v>387</v>
      </c>
      <c r="D1139" s="1789" t="str">
        <f>'Rekap Panjang Per Prog Per Prov'!V8</f>
        <v>Kegiatan Peningkatan Kapasitas Penyelenggaraan Pemerintahan Desa dan Kelurahan</v>
      </c>
      <c r="E1139" s="1789"/>
      <c r="F1139" s="794"/>
      <c r="G1139" s="774"/>
      <c r="H1139" s="758"/>
      <c r="I1139" s="753"/>
      <c r="J1139" s="758"/>
    </row>
    <row r="1140" spans="1:10" s="361" customFormat="1" ht="15.75" customHeight="1">
      <c r="A1140" s="774"/>
      <c r="B1140" s="1423"/>
      <c r="C1140" s="1424"/>
      <c r="D1140" s="1424" t="s">
        <v>382</v>
      </c>
      <c r="E1140" s="840" t="str">
        <f>'Rekap Panjang Per Prog Per Prov'!V10</f>
        <v>Pelatihan Manajemen Pemerintahan Desa bagi Kepala Desa</v>
      </c>
      <c r="F1140" s="797">
        <f>'Rekap Panjang Per Prog Per Prov'!V113</f>
        <v>229073000</v>
      </c>
      <c r="G1140" s="774"/>
      <c r="H1140" s="781"/>
      <c r="I1140" s="753"/>
      <c r="J1140" s="781"/>
    </row>
    <row r="1141" spans="1:10" s="361" customFormat="1" ht="15.75" customHeight="1">
      <c r="A1141" s="774"/>
      <c r="B1141" s="828"/>
      <c r="C1141" s="358" t="s">
        <v>388</v>
      </c>
      <c r="D1141" s="1789" t="str">
        <f>'Rekap Panjang Per Prog Per Prov'!W8</f>
        <v>Kegiatan Peningkatan Kapasitas Kelembagaan dan Pelatihan Masyarakat</v>
      </c>
      <c r="E1141" s="1789"/>
      <c r="F1141" s="794"/>
      <c r="G1141" s="774"/>
      <c r="H1141" s="758"/>
      <c r="I1141" s="753"/>
      <c r="J1141" s="758"/>
    </row>
    <row r="1142" spans="1:10" s="361" customFormat="1" ht="15.75" customHeight="1">
      <c r="A1142" s="774"/>
      <c r="B1142" s="1423"/>
      <c r="C1142" s="1424"/>
      <c r="D1142" s="1424" t="s">
        <v>382</v>
      </c>
      <c r="E1142" s="840" t="str">
        <f>'Rekap Panjang Per Prog Per Prov'!W10</f>
        <v>Fasilitasi Penyusunan Profil Desa dan Kelurahan</v>
      </c>
      <c r="F1142" s="797">
        <f>'Rekap Panjang Per Prog Per Prov'!W113</f>
        <v>461905000</v>
      </c>
      <c r="G1142" s="774"/>
      <c r="H1142" s="781"/>
      <c r="I1142" s="753"/>
      <c r="J1142" s="781"/>
    </row>
    <row r="1143" spans="1:10" s="361" customFormat="1" ht="15.75" customHeight="1">
      <c r="A1143" s="774"/>
      <c r="B1143" s="828"/>
      <c r="C1143" s="358" t="s">
        <v>389</v>
      </c>
      <c r="D1143" s="1789" t="str">
        <f>'Rekap Panjang Per Prog Per Prov'!X8</f>
        <v>Kegiatan Peningkatan Kemandirian Masyarakat Perdesaan</v>
      </c>
      <c r="E1143" s="1789"/>
      <c r="F1143" s="794"/>
      <c r="G1143" s="774"/>
      <c r="H1143" s="758"/>
      <c r="I1143" s="753"/>
      <c r="J1143" s="758"/>
    </row>
    <row r="1144" spans="1:10" s="361" customFormat="1" ht="15.75" customHeight="1">
      <c r="A1144" s="774"/>
      <c r="B1144" s="1423"/>
      <c r="C1144" s="1424"/>
      <c r="D1144" s="1424" t="s">
        <v>382</v>
      </c>
      <c r="E1144" s="840" t="str">
        <f>'Rekap Panjang Per Prog Per Prov'!X10</f>
        <v>PNPM-Mandiri Perdesaan</v>
      </c>
      <c r="F1144" s="797">
        <f>'Rekap Panjang Per Prog Per Prov'!X113</f>
        <v>11333395000</v>
      </c>
      <c r="G1144" s="774"/>
      <c r="H1144" s="781"/>
      <c r="I1144" s="753"/>
      <c r="J1144" s="781"/>
    </row>
    <row r="1145" spans="1:10" s="361" customFormat="1" ht="15.75" customHeight="1">
      <c r="A1145" s="774"/>
      <c r="B1145" s="828"/>
      <c r="C1145" s="358" t="s">
        <v>391</v>
      </c>
      <c r="D1145" s="1789" t="str">
        <f>'Rekap Panjang Per Prog Per Prov'!Y8</f>
        <v>Kegiatan Fasilitasi Pemberdayaan Adat dan Sosial Budaya Masyarakat</v>
      </c>
      <c r="E1145" s="1789"/>
      <c r="F1145" s="794"/>
      <c r="G1145" s="774"/>
      <c r="H1145" s="758"/>
      <c r="I1145" s="753"/>
      <c r="J1145" s="758"/>
    </row>
    <row r="1146" spans="1:10" s="361" customFormat="1" ht="31.5" customHeight="1">
      <c r="A1146" s="774"/>
      <c r="B1146" s="1423"/>
      <c r="C1146" s="1424"/>
      <c r="D1146" s="1424" t="s">
        <v>382</v>
      </c>
      <c r="E1146" s="1422" t="str">
        <f>'Rekap Panjang Per Prog Per Prov'!Y10</f>
        <v>Fasilitasi Penguatan Kelembagaan Komisi Penanggulangan HIV/AIDS di daerah</v>
      </c>
      <c r="F1146" s="797">
        <f>'Rekap Panjang Per Prog Per Prov'!Y113</f>
        <v>75092000</v>
      </c>
      <c r="G1146" s="774"/>
      <c r="H1146" s="781"/>
      <c r="I1146" s="753"/>
      <c r="J1146" s="781"/>
    </row>
    <row r="1147" spans="1:10" s="361" customFormat="1" ht="15.75" customHeight="1">
      <c r="A1147" s="774"/>
      <c r="B1147" s="1423"/>
      <c r="C1147" s="1424"/>
      <c r="D1147" s="1424" t="s">
        <v>386</v>
      </c>
      <c r="E1147" s="1422" t="str">
        <f>'Rekap Panjang Per Prog Per Prov'!Z10</f>
        <v xml:space="preserve">Fasilitasi Pembinaan dan Pengendalian PNPM Generasi </v>
      </c>
      <c r="F1147" s="797">
        <f>'Rekap Panjang Per Prog Per Prov'!Z113</f>
        <v>3076000000</v>
      </c>
      <c r="G1147" s="774"/>
      <c r="H1147" s="781"/>
      <c r="I1147" s="753"/>
      <c r="J1147" s="781"/>
    </row>
    <row r="1148" spans="1:10" s="361" customFormat="1" ht="31.5" customHeight="1">
      <c r="A1148" s="774"/>
      <c r="B1148" s="1423"/>
      <c r="C1148" s="1424"/>
      <c r="D1148" s="1424" t="s">
        <v>390</v>
      </c>
      <c r="E1148" s="1422" t="str">
        <f>'Rekap Panjang Per Prog Per Prov'!AA10</f>
        <v xml:space="preserve">Fasilitasi Penguatan Sistem Informasi Posyandu di Daerah melalui Koordinasi dan Pelatihan Ulang </v>
      </c>
      <c r="F1148" s="797">
        <f>'Rekap Panjang Per Prog Per Prov'!AA113</f>
        <v>59075000</v>
      </c>
      <c r="G1148" s="774"/>
      <c r="H1148" s="781"/>
      <c r="I1148" s="753"/>
      <c r="J1148" s="781"/>
    </row>
    <row r="1149" spans="1:10" s="361" customFormat="1" ht="15.75" customHeight="1">
      <c r="A1149" s="774"/>
      <c r="B1149" s="828"/>
      <c r="C1149" s="358" t="s">
        <v>392</v>
      </c>
      <c r="D1149" s="1789" t="str">
        <f>'Rekap Panjang Per Prog Per Prov'!AB8</f>
        <v>Kegiatan Pengembangan Usaha Ekonomi Masyarakat</v>
      </c>
      <c r="E1149" s="1789"/>
      <c r="F1149" s="794"/>
      <c r="G1149" s="774"/>
      <c r="H1149" s="758"/>
      <c r="I1149" s="753"/>
      <c r="J1149" s="758"/>
    </row>
    <row r="1150" spans="1:10" s="361" customFormat="1" ht="31.5" customHeight="1">
      <c r="A1150" s="774"/>
      <c r="B1150" s="1423"/>
      <c r="C1150" s="1424"/>
      <c r="D1150" s="1424" t="s">
        <v>382</v>
      </c>
      <c r="E1150" s="840" t="str">
        <f>'Rekap Panjang Per Prog Per Prov'!AC10</f>
        <v xml:space="preserve">Penguatan Kelembagaan Tim Koordinasi Penanggulangan Kemiskinan Daerah (TKPKD) </v>
      </c>
      <c r="F1150" s="797">
        <f>'Rekap Panjang Per Prog Per Prov'!AC113</f>
        <v>51200000</v>
      </c>
      <c r="G1150" s="774"/>
      <c r="H1150" s="781"/>
      <c r="I1150" s="753"/>
      <c r="J1150" s="781"/>
    </row>
    <row r="1151" spans="1:10" s="361" customFormat="1" ht="15.75" customHeight="1">
      <c r="A1151" s="774"/>
      <c r="B1151" s="1423"/>
      <c r="C1151" s="1424"/>
      <c r="D1151" s="1424" t="s">
        <v>386</v>
      </c>
      <c r="E1151" s="840" t="str">
        <f>'Rekap Panjang Per Prog Per Prov'!AD10</f>
        <v>Fasilitasi Penguatan Kelembagaan Pasar Desa</v>
      </c>
      <c r="F1151" s="797">
        <f>'Rekap Panjang Per Prog Per Prov'!AD113</f>
        <v>150000000</v>
      </c>
      <c r="G1151" s="780"/>
      <c r="H1151" s="781"/>
      <c r="I1151" s="753"/>
      <c r="J1151" s="781"/>
    </row>
    <row r="1152" spans="1:10" s="360" customFormat="1" ht="19.5" customHeight="1">
      <c r="A1152" s="774"/>
      <c r="B1152" s="827" t="s">
        <v>520</v>
      </c>
      <c r="C1152" s="1795" t="str">
        <f>'Rekap Panjang Per Prog Per Prov'!AH7</f>
        <v xml:space="preserve">PROGRAM PENGUATAN PENYELENGGARAAN PEMERINTAHAN UMUM </v>
      </c>
      <c r="D1152" s="1795"/>
      <c r="E1152" s="1795"/>
      <c r="F1152" s="793"/>
      <c r="G1152" s="757" t="str">
        <f>'Rekap Panjang Per Prog Per Prov'!AH11</f>
        <v>DITJEN PUM</v>
      </c>
      <c r="H1152" s="1251"/>
      <c r="I1152" s="753"/>
      <c r="J1152" s="758"/>
    </row>
    <row r="1153" spans="1:11" s="361" customFormat="1" ht="30" customHeight="1">
      <c r="A1153" s="774"/>
      <c r="B1153" s="828"/>
      <c r="C1153" s="358" t="s">
        <v>381</v>
      </c>
      <c r="D1153" s="1789" t="str">
        <f>'Rekap Panjang Per Prog Per Prov'!AH8</f>
        <v>Kegiatan Penyelenggaraan Hubungan Pusat dan Daerah Serta Kerjasama Daerah</v>
      </c>
      <c r="E1153" s="1789"/>
      <c r="F1153" s="794"/>
      <c r="G1153" s="774"/>
      <c r="H1153" s="759"/>
      <c r="I1153" s="753"/>
      <c r="J1153" s="758"/>
    </row>
    <row r="1154" spans="1:11" s="361" customFormat="1" ht="34.5" customHeight="1">
      <c r="A1154" s="774"/>
      <c r="B1154" s="1423"/>
      <c r="C1154" s="1424"/>
      <c r="D1154" s="1424" t="s">
        <v>382</v>
      </c>
      <c r="E1154" s="840" t="str">
        <f>'Rekap Panjang Per Prog Per Prov'!AI10</f>
        <v>Peningkatan Peran Gubernur sebagai Wakil Pemerintah Pusat di Wilayah Provinsi</v>
      </c>
      <c r="F1154" s="797">
        <f>'Rekap Panjang Per Prog Per Prov'!AI113</f>
        <v>3357204000</v>
      </c>
      <c r="G1154" s="774"/>
      <c r="H1154" s="759"/>
      <c r="I1154" s="753" t="s">
        <v>706</v>
      </c>
      <c r="J1154" s="761" t="s">
        <v>595</v>
      </c>
    </row>
    <row r="1155" spans="1:11" s="361" customFormat="1" ht="30" customHeight="1">
      <c r="A1155" s="774"/>
      <c r="B1155" s="828"/>
      <c r="C1155" s="358" t="s">
        <v>387</v>
      </c>
      <c r="D1155" s="1789" t="str">
        <f>'Rekap Panjang Per Prog Per Prov'!AJ8</f>
        <v>Kegiatan Pengembangan dan Penataan Wilayah Administrasi dan Perbatasan</v>
      </c>
      <c r="E1155" s="1789"/>
      <c r="F1155" s="794"/>
      <c r="G1155" s="774"/>
      <c r="H1155" s="759"/>
      <c r="I1155" s="753"/>
      <c r="J1155" s="758"/>
    </row>
    <row r="1156" spans="1:11" s="361" customFormat="1" ht="39.75" customHeight="1">
      <c r="A1156" s="774"/>
      <c r="B1156" s="1423"/>
      <c r="C1156" s="1424"/>
      <c r="D1156" s="1424" t="s">
        <v>382</v>
      </c>
      <c r="E1156" s="840" t="str">
        <f>'Rekap Panjang Per Prog Per Prov'!AK10</f>
        <v>Koordinasi dan Fasilitasi Penegasan Batas Daerah Secara Pasti di Lapangan antar Daerah Provinsi, Kab/Kota</v>
      </c>
      <c r="F1156" s="797">
        <f>'Rekap Panjang Per Prog Per Prov'!AK113</f>
        <v>350000000</v>
      </c>
      <c r="G1156" s="774"/>
      <c r="H1156" s="759"/>
      <c r="I1156" s="753" t="s">
        <v>706</v>
      </c>
      <c r="J1156" s="1397" t="s">
        <v>605</v>
      </c>
    </row>
    <row r="1157" spans="1:11" s="361" customFormat="1" ht="33" customHeight="1">
      <c r="A1157" s="774"/>
      <c r="B1157" s="828"/>
      <c r="C1157" s="358" t="s">
        <v>388</v>
      </c>
      <c r="D1157" s="1789" t="str">
        <f>'Rekap Panjang Per Prog Per Prov'!AN8</f>
        <v>Kegiatan Pembinaan Ketenteraman, Ketertiban dan Perlindungan Masyarakat</v>
      </c>
      <c r="E1157" s="1789"/>
      <c r="F1157" s="794"/>
      <c r="G1157" s="774"/>
      <c r="H1157" s="759"/>
      <c r="I1157" s="753"/>
      <c r="J1157" s="758"/>
    </row>
    <row r="1158" spans="1:11" s="361" customFormat="1" ht="39" customHeight="1">
      <c r="A1158" s="774"/>
      <c r="B1158" s="828"/>
      <c r="C1158" s="358"/>
      <c r="D1158" s="358" t="s">
        <v>382</v>
      </c>
      <c r="E1158" s="840" t="str">
        <f>'Rekap Panjang Per Prog Per Prov'!AO10</f>
        <v xml:space="preserve">Peningkatan Kapasitas SDM Polisi Pamong Praja  dalam Penyelenggaraan Ketertiban Umum dan Ketenteraman Masyarakat </v>
      </c>
      <c r="F1158" s="794">
        <f>'Rekap Panjang Per Prog Per Prov'!AO113</f>
        <v>390988000</v>
      </c>
      <c r="G1158" s="774"/>
      <c r="H1158" s="759"/>
      <c r="I1158" s="753" t="s">
        <v>712</v>
      </c>
      <c r="J1158" s="761" t="s">
        <v>597</v>
      </c>
    </row>
    <row r="1159" spans="1:11" s="361" customFormat="1" ht="19.5" customHeight="1">
      <c r="A1159" s="774"/>
      <c r="B1159" s="1423"/>
      <c r="C1159" s="1424" t="s">
        <v>389</v>
      </c>
      <c r="D1159" s="1796" t="str">
        <f>'Rekap Panjang Per Prog Per Prov'!AP8</f>
        <v>Kegiatan Pembinaan dan Pengembangan Kawasan dan Pertanahan</v>
      </c>
      <c r="E1159" s="1796"/>
      <c r="F1159" s="797"/>
      <c r="G1159" s="774"/>
      <c r="H1159" s="759"/>
      <c r="I1159" s="753"/>
      <c r="J1159" s="781"/>
    </row>
    <row r="1160" spans="1:11" s="361" customFormat="1" ht="36.75" customHeight="1">
      <c r="A1160" s="774"/>
      <c r="B1160" s="1423"/>
      <c r="C1160" s="1424"/>
      <c r="D1160" s="1424" t="s">
        <v>382</v>
      </c>
      <c r="E1160" s="840" t="str">
        <f>'Rekap Panjang Per Prog Per Prov'!AP10</f>
        <v xml:space="preserve">Peningkatan Kapasitas Aparat Pemerintah Daerah dalam Pengelolaan Kawasan Sumber Daya Alam </v>
      </c>
      <c r="F1160" s="797">
        <f>'Rekap Panjang Per Prog Per Prov'!AP113</f>
        <v>400000000</v>
      </c>
      <c r="G1160" s="780"/>
      <c r="H1160" s="781"/>
      <c r="I1160" s="753" t="s">
        <v>698</v>
      </c>
      <c r="J1160" s="1397" t="s">
        <v>608</v>
      </c>
    </row>
    <row r="1161" spans="1:11" s="356" customFormat="1">
      <c r="A1161" s="774"/>
      <c r="B1161" s="1433"/>
      <c r="C1161" s="1443"/>
      <c r="D1161" s="1443"/>
      <c r="E1161" s="1440"/>
      <c r="F1161" s="802"/>
      <c r="G1161" s="757"/>
      <c r="H1161" s="1251"/>
      <c r="I1161" s="1396"/>
      <c r="J1161" s="1251"/>
    </row>
    <row r="1162" spans="1:11" s="356" customFormat="1" ht="20.100000000000001" customHeight="1">
      <c r="A1162" s="1310" t="s">
        <v>436</v>
      </c>
      <c r="B1162" s="1797" t="s">
        <v>437</v>
      </c>
      <c r="C1162" s="1797"/>
      <c r="D1162" s="1797"/>
      <c r="E1162" s="1797"/>
      <c r="F1162" s="1283">
        <f>SUM(F1163:F1218)</f>
        <v>40425217000</v>
      </c>
      <c r="G1162" s="1273"/>
      <c r="H1162" s="1100" t="s">
        <v>903</v>
      </c>
      <c r="I1162" s="1100" t="s">
        <v>904</v>
      </c>
      <c r="J1162" s="952"/>
      <c r="K1162" s="1175">
        <f>'Rekap Panjang Per Prog Per Prov'!AV118</f>
        <v>40425217000</v>
      </c>
    </row>
    <row r="1163" spans="1:11" s="361" customFormat="1">
      <c r="A1163" s="774"/>
      <c r="B1163" s="827" t="s">
        <v>380</v>
      </c>
      <c r="C1163" s="1795" t="str">
        <f>'Rekap Panjang Per Prog Per Prov'!C7</f>
        <v xml:space="preserve">PROGRAM PENATAAN ADMINISTRASI KEPENDUDUKAN </v>
      </c>
      <c r="D1163" s="1795"/>
      <c r="E1163" s="1795"/>
      <c r="F1163" s="776"/>
      <c r="G1163" s="757" t="str">
        <f>'Rekap Panjang Per Prog Per Prov'!C11</f>
        <v>DITJEN DUKCAPIL</v>
      </c>
      <c r="H1163" s="1251"/>
      <c r="I1163" s="753"/>
      <c r="J1163" s="758"/>
    </row>
    <row r="1164" spans="1:11" s="361" customFormat="1" ht="33" customHeight="1">
      <c r="A1164" s="774"/>
      <c r="B1164" s="827"/>
      <c r="C1164" s="358" t="s">
        <v>381</v>
      </c>
      <c r="D1164" s="1789" t="str">
        <f>'Rekap Panjang Per Prog Per Prov'!C8</f>
        <v>Kegiatan Dukungan Manajemen dan Dukungan Teknis Lainnya Ditjen Kependudukan dan Pencatatan Sipil</v>
      </c>
      <c r="E1164" s="1789"/>
      <c r="F1164" s="776"/>
      <c r="G1164" s="774"/>
      <c r="H1164" s="759"/>
      <c r="I1164" s="753"/>
      <c r="J1164" s="758"/>
    </row>
    <row r="1165" spans="1:11" s="361" customFormat="1" ht="33.75" customHeight="1">
      <c r="A1165" s="774"/>
      <c r="B1165" s="827"/>
      <c r="C1165" s="1435"/>
      <c r="D1165" s="358" t="s">
        <v>382</v>
      </c>
      <c r="E1165" s="840" t="str">
        <f>'Rekap Panjang Per Prog Per Prov'!C10</f>
        <v xml:space="preserve">Fasilitasi Koordinasi Penyelenggaraan Kependudukan dan Pencatatan Sipil </v>
      </c>
      <c r="F1165" s="776">
        <f>'Rekap Panjang Per Prog Per Prov'!C118</f>
        <v>242646000</v>
      </c>
      <c r="G1165" s="780"/>
      <c r="H1165" s="781"/>
      <c r="I1165" s="753" t="s">
        <v>905</v>
      </c>
      <c r="J1165" s="753" t="s">
        <v>600</v>
      </c>
    </row>
    <row r="1166" spans="1:11" s="361" customFormat="1" ht="35.25" customHeight="1">
      <c r="A1166" s="1436"/>
      <c r="B1166" s="827" t="s">
        <v>383</v>
      </c>
      <c r="C1166" s="1795" t="str">
        <f>'Rekap Panjang Per Prog Per Prov'!D7</f>
        <v xml:space="preserve">PROGRAM PENGAWASAN DAN PENINGKATAN AKUNTABILITAS APARATUR KEMENTERIAN DALAM NEGERI </v>
      </c>
      <c r="D1166" s="1795"/>
      <c r="E1166" s="1795"/>
      <c r="F1166" s="776"/>
      <c r="G1166" s="757" t="str">
        <f>'Rekap Panjang Per Prog Per Prov'!D11</f>
        <v>ITJEN</v>
      </c>
      <c r="H1166" s="1251"/>
      <c r="I1166" s="753"/>
      <c r="J1166" s="758"/>
    </row>
    <row r="1167" spans="1:11" s="361" customFormat="1" ht="34.5" customHeight="1">
      <c r="A1167" s="1436"/>
      <c r="B1167" s="827"/>
      <c r="C1167" s="358" t="s">
        <v>381</v>
      </c>
      <c r="D1167" s="1789" t="str">
        <f>'Rekap Panjang Per Prog Per Prov'!D8</f>
        <v xml:space="preserve">Kegiatan Dukungan Manajemen dan Dukungan Teknis Lainnya  Inspektorat Jenderal </v>
      </c>
      <c r="E1167" s="1789"/>
      <c r="F1167" s="776"/>
      <c r="G1167" s="774"/>
      <c r="H1167" s="759"/>
      <c r="I1167" s="753"/>
      <c r="J1167" s="758"/>
    </row>
    <row r="1168" spans="1:11" s="361" customFormat="1" ht="34.5" customHeight="1">
      <c r="A1168" s="1468"/>
      <c r="B1168" s="1426"/>
      <c r="C1168" s="1465"/>
      <c r="D1168" s="1466" t="s">
        <v>382</v>
      </c>
      <c r="E1168" s="1467" t="str">
        <f>'Rekap Panjang Per Prog Per Prov'!D10</f>
        <v xml:space="preserve">Koordinasi Pembinaan dan Pengawasan Penyelenggaraan Pemerintahan Daerah </v>
      </c>
      <c r="F1168" s="880">
        <f>'Rekap Panjang Per Prog Per Prov'!D118</f>
        <v>300000000</v>
      </c>
      <c r="G1168" s="1425"/>
      <c r="H1168" s="781"/>
      <c r="I1168" s="753" t="s">
        <v>758</v>
      </c>
      <c r="J1168" s="753" t="s">
        <v>603</v>
      </c>
    </row>
    <row r="1169" spans="1:10" s="361" customFormat="1" ht="16.5">
      <c r="A1169" s="1436"/>
      <c r="B1169" s="1419" t="s">
        <v>384</v>
      </c>
      <c r="C1169" s="1804" t="str">
        <f>'Rekap Panjang Per Prog Per Prov'!E7</f>
        <v xml:space="preserve">PROGRAM PEMBINAAN KESATUAN BANGSA DAN POLITIK </v>
      </c>
      <c r="D1169" s="1804"/>
      <c r="E1169" s="1804"/>
      <c r="F1169" s="779"/>
      <c r="G1169" s="1823" t="str">
        <f>'Rekap Panjang Per Prog Per Prov'!E11</f>
        <v>DITJEN KESBANGPOL</v>
      </c>
      <c r="H1169" s="1396"/>
      <c r="I1169" s="753"/>
      <c r="J1169" s="758"/>
    </row>
    <row r="1170" spans="1:10" s="356" customFormat="1">
      <c r="A1170" s="759"/>
      <c r="B1170" s="827"/>
      <c r="C1170" s="358" t="s">
        <v>381</v>
      </c>
      <c r="D1170" s="1789" t="str">
        <f>'Rekap Panjang Per Prog Per Prov'!E8</f>
        <v>Kegiatan Fasilitasi Kewaspadaan Nasional</v>
      </c>
      <c r="E1170" s="1789"/>
      <c r="F1170" s="776"/>
      <c r="G1170" s="1823"/>
      <c r="H1170" s="1399"/>
      <c r="I1170" s="753"/>
      <c r="J1170" s="758"/>
    </row>
    <row r="1171" spans="1:10" s="1420" customFormat="1" ht="37.5" customHeight="1">
      <c r="A1171" s="1436"/>
      <c r="B1171" s="827"/>
      <c r="C1171" s="358"/>
      <c r="D1171" s="358" t="s">
        <v>382</v>
      </c>
      <c r="E1171" s="840" t="str">
        <f>'Rekap Panjang Per Prog Per Prov'!E10</f>
        <v xml:space="preserve">Penguatan dan Pemberdayaan Forum Kewaspadaan Dini Masyarakat (FKDM) </v>
      </c>
      <c r="F1171" s="776">
        <f>'Rekap Panjang Per Prog Per Prov'!E118</f>
        <v>1353412000</v>
      </c>
      <c r="G1171" s="780"/>
      <c r="H1171" s="759"/>
      <c r="I1171" s="753" t="s">
        <v>906</v>
      </c>
      <c r="J1171" s="884" t="s">
        <v>601</v>
      </c>
    </row>
    <row r="1172" spans="1:10" s="1420" customFormat="1" ht="33.75" customHeight="1">
      <c r="A1172" s="1436"/>
      <c r="B1172" s="1419" t="s">
        <v>385</v>
      </c>
      <c r="C1172" s="1798" t="str">
        <f>'Rekap Panjang Per Prog Per Prov'!F7</f>
        <v xml:space="preserve">PROGRAM PENDIDIKAN DAN PELATIHAN APARATUR KEMENTERIAN DALAM NEGERI </v>
      </c>
      <c r="D1172" s="1798"/>
      <c r="E1172" s="1798"/>
      <c r="F1172" s="779"/>
      <c r="G1172" s="1463" t="str">
        <f>'Rekap Panjang Per Prog Per Prov'!F11</f>
        <v>BADAN DIKLAT</v>
      </c>
      <c r="H1172" s="1464"/>
      <c r="I1172" s="753"/>
      <c r="J1172" s="809"/>
    </row>
    <row r="1173" spans="1:10" s="1420" customFormat="1" ht="32.25" customHeight="1">
      <c r="A1173" s="1436"/>
      <c r="B1173" s="827"/>
      <c r="C1173" s="358" t="s">
        <v>381</v>
      </c>
      <c r="D1173" s="1789" t="str">
        <f>'Rekap Panjang Per Prog Per Prov'!F8</f>
        <v xml:space="preserve">Kegiatan Dukungan Manajemen Dan Pelayanan Teknis Lainnya Badan Pendidikan Dan Pelatihan </v>
      </c>
      <c r="E1173" s="1789"/>
      <c r="F1173" s="776"/>
      <c r="G1173" s="774"/>
      <c r="H1173" s="759"/>
      <c r="I1173" s="753"/>
      <c r="J1173" s="758"/>
    </row>
    <row r="1174" spans="1:10" s="1420" customFormat="1" ht="24" customHeight="1">
      <c r="A1174" s="1436"/>
      <c r="B1174" s="827"/>
      <c r="C1174" s="358"/>
      <c r="D1174" s="358" t="s">
        <v>382</v>
      </c>
      <c r="E1174" s="840" t="str">
        <f>'Rekap Panjang Per Prog Per Prov'!F10</f>
        <v>Koordinasi Pembinaan Program Kediklatan</v>
      </c>
      <c r="F1174" s="776">
        <f>'Rekap Panjang Per Prog Per Prov'!F118</f>
        <v>218600000</v>
      </c>
      <c r="G1174" s="780"/>
      <c r="H1174" s="781"/>
      <c r="I1174" s="753" t="s">
        <v>907</v>
      </c>
      <c r="J1174" s="753" t="s">
        <v>604</v>
      </c>
    </row>
    <row r="1175" spans="1:10" s="360" customFormat="1">
      <c r="A1175" s="774"/>
      <c r="B1175" s="827" t="s">
        <v>393</v>
      </c>
      <c r="C1175" s="1795" t="str">
        <f>'Rekap Panjang Per Prog Per Prov'!G7</f>
        <v xml:space="preserve">PROGRAM PENGELOLAAN DESENTRALISASI DAN OTONOMI DAERAH </v>
      </c>
      <c r="D1175" s="1795"/>
      <c r="E1175" s="1795"/>
      <c r="F1175" s="793"/>
      <c r="G1175" s="757" t="str">
        <f>'Rekap Panjang Per Prog Per Prov'!G11</f>
        <v>DITJEN OTDA</v>
      </c>
      <c r="H1175" s="1251"/>
      <c r="I1175" s="753"/>
      <c r="J1175" s="758"/>
    </row>
    <row r="1176" spans="1:10" s="361" customFormat="1">
      <c r="A1176" s="774"/>
      <c r="B1176" s="828"/>
      <c r="C1176" s="358" t="s">
        <v>381</v>
      </c>
      <c r="D1176" s="1789" t="str">
        <f>'Rekap Panjang Per Prog Per Prov'!G8</f>
        <v>Kegiatan Penataan Urusan Pemerintahan Daerah Lingkup I</v>
      </c>
      <c r="E1176" s="1789"/>
      <c r="F1176" s="794"/>
      <c r="G1176" s="774"/>
      <c r="H1176" s="759"/>
      <c r="I1176" s="753"/>
      <c r="J1176" s="758"/>
    </row>
    <row r="1177" spans="1:10" s="361" customFormat="1" ht="34.5" customHeight="1">
      <c r="A1177" s="774"/>
      <c r="B1177" s="1423"/>
      <c r="C1177" s="1424"/>
      <c r="D1177" s="1424" t="s">
        <v>382</v>
      </c>
      <c r="E1177" s="840" t="str">
        <f>'Rekap Panjang Per Prog Per Prov'!G10</f>
        <v xml:space="preserve">Fasilitasi Percepatan Penerapan Standar Pelayanan Minimal (SPM) di Daerah </v>
      </c>
      <c r="F1177" s="797">
        <f>'Rekap Panjang Per Prog Per Prov'!G118</f>
        <v>563700000</v>
      </c>
      <c r="G1177" s="780"/>
      <c r="H1177" s="781"/>
      <c r="I1177" s="753" t="s">
        <v>761</v>
      </c>
      <c r="J1177" s="761" t="s">
        <v>662</v>
      </c>
    </row>
    <row r="1178" spans="1:10" s="1420" customFormat="1" ht="16.5" customHeight="1">
      <c r="A1178" s="1436"/>
      <c r="B1178" s="827" t="s">
        <v>396</v>
      </c>
      <c r="C1178" s="1795" t="str">
        <f>'Rekap Panjang Per Prog Per Prov'!J7</f>
        <v xml:space="preserve">PROGRAM BINA PEMBANGUNAN DAERAH </v>
      </c>
      <c r="D1178" s="1795"/>
      <c r="E1178" s="1795"/>
      <c r="F1178" s="776"/>
      <c r="G1178" s="1824" t="str">
        <f>'Rekap Panjang Per Prog Per Prov'!J11</f>
        <v>DITJEN BINA BANGDA</v>
      </c>
      <c r="H1178" s="1250"/>
      <c r="I1178" s="753"/>
      <c r="J1178" s="784"/>
    </row>
    <row r="1179" spans="1:10" s="1420" customFormat="1" ht="33" customHeight="1">
      <c r="A1179" s="1436"/>
      <c r="B1179" s="827"/>
      <c r="C1179" s="358" t="s">
        <v>381</v>
      </c>
      <c r="D1179" s="1789" t="str">
        <f>'Rekap Panjang Per Prog Per Prov'!J8</f>
        <v>Kegiatan Dukungan Manajemen dan Pelaksanaan Tugas Teknis Lainnya Ditjen Bina Bangda</v>
      </c>
      <c r="E1179" s="1789"/>
      <c r="F1179" s="776"/>
      <c r="G1179" s="1825"/>
      <c r="H1179" s="1421"/>
      <c r="I1179" s="753"/>
      <c r="J1179" s="758"/>
    </row>
    <row r="1180" spans="1:10" s="1420" customFormat="1" ht="33.75" customHeight="1">
      <c r="A1180" s="1436"/>
      <c r="B1180" s="827"/>
      <c r="C1180" s="358"/>
      <c r="D1180" s="358" t="s">
        <v>382</v>
      </c>
      <c r="E1180" s="840" t="str">
        <f>'Rekap Panjang Per Prog Per Prov'!J10</f>
        <v>Penyusunan, Pengkajian dan Pengembangan Data dan Informasi SIPD di Daerah</v>
      </c>
      <c r="F1180" s="776">
        <f>'Rekap Panjang Per Prog Per Prov'!J118</f>
        <v>550000000</v>
      </c>
      <c r="G1180" s="774"/>
      <c r="H1180" s="759"/>
      <c r="I1180" s="753" t="s">
        <v>698</v>
      </c>
      <c r="J1180" s="1793" t="s">
        <v>594</v>
      </c>
    </row>
    <row r="1181" spans="1:10" s="1420" customFormat="1" ht="31.5">
      <c r="A1181" s="1436"/>
      <c r="B1181" s="827"/>
      <c r="C1181" s="1437"/>
      <c r="D1181" s="358" t="s">
        <v>386</v>
      </c>
      <c r="E1181" s="840" t="str">
        <f>'Rekap Panjang Per Prog Per Prov'!K10</f>
        <v xml:space="preserve">Penguatan Peran Provinsi dalam Pengendalian, Pelaporan dan Evaluasi Pemanfaatan Program Dana Alokasi Khusus (DAK) </v>
      </c>
      <c r="F1181" s="776">
        <f>'Rekap Panjang Per Prog Per Prov'!K118</f>
        <v>700000000</v>
      </c>
      <c r="G1181" s="774"/>
      <c r="H1181" s="781"/>
      <c r="I1181" s="753" t="s">
        <v>698</v>
      </c>
      <c r="J1181" s="1794"/>
    </row>
    <row r="1182" spans="1:10" s="1420" customFormat="1" ht="33" customHeight="1">
      <c r="A1182" s="1436"/>
      <c r="B1182" s="1419"/>
      <c r="C1182" s="1424" t="s">
        <v>387</v>
      </c>
      <c r="D1182" s="1806" t="str">
        <f>'Rekap Panjang Per Prog Per Prov'!L8</f>
        <v>Kegiatan Fasilitasi Penataan Ruang Daerah dan Lingkungan Hidup di Daerah</v>
      </c>
      <c r="E1182" s="1806"/>
      <c r="F1182" s="779"/>
      <c r="G1182" s="774"/>
      <c r="H1182" s="759"/>
      <c r="I1182" s="753"/>
      <c r="J1182" s="781"/>
    </row>
    <row r="1183" spans="1:10" s="1420" customFormat="1" ht="54.75" customHeight="1">
      <c r="A1183" s="1436"/>
      <c r="B1183" s="827"/>
      <c r="C1183" s="1437"/>
      <c r="D1183" s="358" t="s">
        <v>382</v>
      </c>
      <c r="E1183" s="1422" t="str">
        <f>'Rekap Panjang Per Prog Per Prov'!L10</f>
        <v xml:space="preserve">Koordinasi , Fasilitasi dan Evaluasi terhadap Implementasi Kegiatan Penanganan Lahan Kritis dan Sumber Daya Air Berbasis Masyarakat (PLKSDA-BM) </v>
      </c>
      <c r="F1183" s="776">
        <f>'Rekap Panjang Per Prog Per Prov'!L118</f>
        <v>200000000</v>
      </c>
      <c r="G1183" s="774"/>
      <c r="H1183" s="759"/>
      <c r="I1183" s="753" t="s">
        <v>698</v>
      </c>
      <c r="J1183" s="753" t="s">
        <v>594</v>
      </c>
    </row>
    <row r="1184" spans="1:10" s="1420" customFormat="1" ht="16.5" customHeight="1">
      <c r="A1184" s="1436"/>
      <c r="B1184" s="827"/>
      <c r="C1184" s="358" t="s">
        <v>388</v>
      </c>
      <c r="D1184" s="1792" t="str">
        <f>'Rekap Panjang Per Prog Per Prov'!O8</f>
        <v>Kegiatan Fasilitasi Peningkatan Pertumbuhan Ekonomi Daerah</v>
      </c>
      <c r="E1184" s="1792"/>
      <c r="F1184" s="776"/>
      <c r="G1184" s="774"/>
      <c r="H1184" s="759"/>
      <c r="I1184" s="753"/>
      <c r="J1184" s="758"/>
    </row>
    <row r="1185" spans="1:10" s="1420" customFormat="1" ht="19.5" customHeight="1">
      <c r="A1185" s="1436"/>
      <c r="B1185" s="827"/>
      <c r="C1185" s="1437"/>
      <c r="D1185" s="358" t="s">
        <v>382</v>
      </c>
      <c r="E1185" s="1422" t="str">
        <f>'Rekap Panjang Per Prog Per Prov'!O10</f>
        <v xml:space="preserve">Dukungan Operasional  Penyelenggaraan PTSP  </v>
      </c>
      <c r="F1185" s="776">
        <f>'Rekap Panjang Per Prog Per Prov'!O118</f>
        <v>600000000</v>
      </c>
      <c r="G1185" s="774"/>
      <c r="H1185" s="759"/>
      <c r="I1185" s="753" t="s">
        <v>908</v>
      </c>
      <c r="J1185" s="753" t="s">
        <v>602</v>
      </c>
    </row>
    <row r="1186" spans="1:10" s="1420" customFormat="1" ht="16.5">
      <c r="A1186" s="1436"/>
      <c r="B1186" s="827"/>
      <c r="C1186" s="358" t="s">
        <v>389</v>
      </c>
      <c r="D1186" s="1789" t="str">
        <f>'Rekap Panjang Per Prog Per Prov'!P8</f>
        <v>Kegiatan Fasilitasi  Perencanaan Pembangunan Daerah</v>
      </c>
      <c r="E1186" s="1789"/>
      <c r="F1186" s="776"/>
      <c r="G1186" s="774"/>
      <c r="H1186" s="759"/>
      <c r="I1186" s="753"/>
      <c r="J1186" s="758"/>
    </row>
    <row r="1187" spans="1:10" s="1420" customFormat="1" ht="37.5" customHeight="1">
      <c r="A1187" s="1436"/>
      <c r="B1187" s="1438"/>
      <c r="C1187" s="1439"/>
      <c r="D1187" s="863" t="s">
        <v>382</v>
      </c>
      <c r="E1187" s="1440" t="str">
        <f>'Rekap Panjang Per Prog Per Prov'!P10</f>
        <v>Pengendalian dan Evaluasi Rencana Pembangunan Tahunan Kabupaten/Kota TA. 2013</v>
      </c>
      <c r="F1187" s="802">
        <f>'Rekap Panjang Per Prog Per Prov'!P118</f>
        <v>1047909000</v>
      </c>
      <c r="G1187" s="774"/>
      <c r="H1187" s="759"/>
      <c r="I1187" s="753" t="s">
        <v>698</v>
      </c>
      <c r="J1187" s="753" t="s">
        <v>594</v>
      </c>
    </row>
    <row r="1188" spans="1:10" s="1420" customFormat="1" ht="16.5">
      <c r="A1188" s="1436"/>
      <c r="B1188" s="827"/>
      <c r="C1188" s="358" t="s">
        <v>391</v>
      </c>
      <c r="D1188" s="1789" t="str">
        <f>'Rekap Panjang Per Prog Per Prov'!Q8</f>
        <v>Kegiatan Fasilitasi Pengembangan Wilayah Terpadu</v>
      </c>
      <c r="E1188" s="1789"/>
      <c r="F1188" s="776"/>
      <c r="G1188" s="774"/>
      <c r="H1188" s="759"/>
      <c r="I1188" s="753"/>
      <c r="J1188" s="758"/>
    </row>
    <row r="1189" spans="1:10" s="1420" customFormat="1" ht="39.75" customHeight="1">
      <c r="A1189" s="1436"/>
      <c r="B1189" s="1438"/>
      <c r="C1189" s="1439"/>
      <c r="D1189" s="863" t="s">
        <v>382</v>
      </c>
      <c r="E1189" s="1440" t="str">
        <f>'Rekap Panjang Per Prog Per Prov'!Q10</f>
        <v>Penguatan Kelembagaan dalam Pengelolaan dan Pengembangan Wilayah Pesisir, Laut dan Pulau-pulau kecil</v>
      </c>
      <c r="F1189" s="802">
        <f>'Rekap Panjang Per Prog Per Prov'!Q118</f>
        <v>600000000</v>
      </c>
      <c r="G1189" s="780"/>
      <c r="H1189" s="781"/>
      <c r="I1189" s="753" t="s">
        <v>698</v>
      </c>
      <c r="J1189" s="753" t="s">
        <v>594</v>
      </c>
    </row>
    <row r="1190" spans="1:10" s="360" customFormat="1" ht="15.75" customHeight="1">
      <c r="A1190" s="774"/>
      <c r="B1190" s="827" t="s">
        <v>519</v>
      </c>
      <c r="C1190" s="1795" t="str">
        <f>'Rekap Panjang Per Prog Per Prov'!U7</f>
        <v xml:space="preserve">PROGRAM PEMBERDAYAAN MASYARAKAT DAN PEMERINTAHAN DESA </v>
      </c>
      <c r="D1190" s="1795"/>
      <c r="E1190" s="1795"/>
      <c r="F1190" s="793"/>
      <c r="G1190" s="757" t="str">
        <f>'Rekap Panjang Per Prog Per Prov'!U11</f>
        <v>DITJEN PMD</v>
      </c>
      <c r="H1190" s="758"/>
      <c r="I1190" s="753"/>
      <c r="J1190" s="758"/>
    </row>
    <row r="1191" spans="1:10" s="361" customFormat="1" ht="30" customHeight="1">
      <c r="A1191" s="774"/>
      <c r="B1191" s="828"/>
      <c r="C1191" s="358" t="s">
        <v>381</v>
      </c>
      <c r="D1191" s="1789" t="str">
        <f>'Rekap Panjang Per Prog Per Prov'!U8</f>
        <v>Kegiatan Dukungan Manajemen dan Dukungan Teknis Lainnya Ditjen PMD</v>
      </c>
      <c r="E1191" s="1789"/>
      <c r="F1191" s="794"/>
      <c r="G1191" s="774"/>
      <c r="H1191" s="758"/>
      <c r="I1191" s="753"/>
      <c r="J1191" s="758"/>
    </row>
    <row r="1192" spans="1:10" s="361" customFormat="1" ht="31.5" customHeight="1">
      <c r="A1192" s="774"/>
      <c r="B1192" s="1423"/>
      <c r="C1192" s="1424"/>
      <c r="D1192" s="1424" t="s">
        <v>382</v>
      </c>
      <c r="E1192" s="840" t="str">
        <f>'Rekap Panjang Per Prog Per Prov'!U10</f>
        <v>Penguatan Program dan Kelembagaan Pemberdayaan Masyarakat dan Pemerintahan Desa</v>
      </c>
      <c r="F1192" s="797">
        <f>'Rekap Panjang Per Prog Per Prov'!U118</f>
        <v>149590000</v>
      </c>
      <c r="G1192" s="774"/>
      <c r="H1192" s="781"/>
      <c r="I1192" s="753"/>
      <c r="J1192" s="781"/>
    </row>
    <row r="1193" spans="1:10" s="361" customFormat="1" ht="30" customHeight="1">
      <c r="A1193" s="774"/>
      <c r="B1193" s="828"/>
      <c r="C1193" s="358" t="s">
        <v>387</v>
      </c>
      <c r="D1193" s="1789" t="str">
        <f>'Rekap Panjang Per Prog Per Prov'!V8</f>
        <v>Kegiatan Peningkatan Kapasitas Penyelenggaraan Pemerintahan Desa dan Kelurahan</v>
      </c>
      <c r="E1193" s="1789"/>
      <c r="F1193" s="794"/>
      <c r="G1193" s="774"/>
      <c r="H1193" s="758"/>
      <c r="I1193" s="753"/>
      <c r="J1193" s="758"/>
    </row>
    <row r="1194" spans="1:10" s="361" customFormat="1" ht="15.75" customHeight="1">
      <c r="A1194" s="774"/>
      <c r="B1194" s="1423"/>
      <c r="C1194" s="1424"/>
      <c r="D1194" s="1424" t="s">
        <v>382</v>
      </c>
      <c r="E1194" s="840" t="str">
        <f>'Rekap Panjang Per Prog Per Prov'!V10</f>
        <v>Pelatihan Manajemen Pemerintahan Desa bagi Kepala Desa</v>
      </c>
      <c r="F1194" s="797">
        <f>'Rekap Panjang Per Prog Per Prov'!V118</f>
        <v>169451000</v>
      </c>
      <c r="G1194" s="774"/>
      <c r="H1194" s="781"/>
      <c r="I1194" s="753"/>
      <c r="J1194" s="781"/>
    </row>
    <row r="1195" spans="1:10" s="361" customFormat="1" ht="15.75" customHeight="1">
      <c r="A1195" s="774"/>
      <c r="B1195" s="828"/>
      <c r="C1195" s="358" t="s">
        <v>388</v>
      </c>
      <c r="D1195" s="1789" t="str">
        <f>'Rekap Panjang Per Prog Per Prov'!W8</f>
        <v>Kegiatan Peningkatan Kapasitas Kelembagaan dan Pelatihan Masyarakat</v>
      </c>
      <c r="E1195" s="1789"/>
      <c r="F1195" s="794"/>
      <c r="G1195" s="774"/>
      <c r="H1195" s="758"/>
      <c r="I1195" s="753"/>
      <c r="J1195" s="758"/>
    </row>
    <row r="1196" spans="1:10" s="361" customFormat="1" ht="15.75" customHeight="1">
      <c r="A1196" s="774"/>
      <c r="B1196" s="1423"/>
      <c r="C1196" s="1424"/>
      <c r="D1196" s="1424" t="s">
        <v>382</v>
      </c>
      <c r="E1196" s="840" t="str">
        <f>'Rekap Panjang Per Prog Per Prov'!W10</f>
        <v>Fasilitasi Penyusunan Profil Desa dan Kelurahan</v>
      </c>
      <c r="F1196" s="797">
        <f>'Rekap Panjang Per Prog Per Prov'!W118</f>
        <v>299612000</v>
      </c>
      <c r="G1196" s="774"/>
      <c r="H1196" s="781"/>
      <c r="I1196" s="753"/>
      <c r="J1196" s="781"/>
    </row>
    <row r="1197" spans="1:10" s="361" customFormat="1" ht="15.75" customHeight="1">
      <c r="A1197" s="774"/>
      <c r="B1197" s="828"/>
      <c r="C1197" s="358" t="s">
        <v>389</v>
      </c>
      <c r="D1197" s="1789" t="str">
        <f>'Rekap Panjang Per Prog Per Prov'!X8</f>
        <v>Kegiatan Peningkatan Kemandirian Masyarakat Perdesaan</v>
      </c>
      <c r="E1197" s="1789"/>
      <c r="F1197" s="794"/>
      <c r="G1197" s="774"/>
      <c r="H1197" s="758"/>
      <c r="I1197" s="753"/>
      <c r="J1197" s="758"/>
    </row>
    <row r="1198" spans="1:10" s="361" customFormat="1" ht="15.75" customHeight="1">
      <c r="A1198" s="774"/>
      <c r="B1198" s="1423"/>
      <c r="C1198" s="1424"/>
      <c r="D1198" s="1424" t="s">
        <v>382</v>
      </c>
      <c r="E1198" s="840" t="str">
        <f>'Rekap Panjang Per Prog Per Prov'!X10</f>
        <v>PNPM-Mandiri Perdesaan</v>
      </c>
      <c r="F1198" s="797">
        <f>'Rekap Panjang Per Prog Per Prov'!X118</f>
        <v>26904320000</v>
      </c>
      <c r="G1198" s="774"/>
      <c r="H1198" s="781"/>
      <c r="I1198" s="753"/>
      <c r="J1198" s="781"/>
    </row>
    <row r="1199" spans="1:10" s="361" customFormat="1" ht="15.75" customHeight="1">
      <c r="A1199" s="774"/>
      <c r="B1199" s="828"/>
      <c r="C1199" s="358" t="s">
        <v>391</v>
      </c>
      <c r="D1199" s="1789" t="str">
        <f>'Rekap Panjang Per Prog Per Prov'!Y8</f>
        <v>Kegiatan Fasilitasi Pemberdayaan Adat dan Sosial Budaya Masyarakat</v>
      </c>
      <c r="E1199" s="1789"/>
      <c r="F1199" s="794"/>
      <c r="G1199" s="774"/>
      <c r="H1199" s="758"/>
      <c r="I1199" s="753"/>
      <c r="J1199" s="758"/>
    </row>
    <row r="1200" spans="1:10" s="361" customFormat="1" ht="31.5" customHeight="1">
      <c r="A1200" s="774"/>
      <c r="B1200" s="1423"/>
      <c r="C1200" s="1424"/>
      <c r="D1200" s="1424" t="s">
        <v>382</v>
      </c>
      <c r="E1200" s="1422" t="str">
        <f>'Rekap Panjang Per Prog Per Prov'!Y10</f>
        <v>Fasilitasi Penguatan Kelembagaan Komisi Penanggulangan HIV/AIDS di daerah</v>
      </c>
      <c r="F1200" s="797">
        <f>'Rekap Panjang Per Prog Per Prov'!Y118</f>
        <v>81450000</v>
      </c>
      <c r="G1200" s="774"/>
      <c r="H1200" s="781"/>
      <c r="I1200" s="753"/>
      <c r="J1200" s="781"/>
    </row>
    <row r="1201" spans="1:10" s="361" customFormat="1" ht="31.5" customHeight="1">
      <c r="A1201" s="774"/>
      <c r="B1201" s="1423"/>
      <c r="C1201" s="1424"/>
      <c r="D1201" s="1424" t="s">
        <v>386</v>
      </c>
      <c r="E1201" s="840" t="str">
        <f>'Rekap Panjang Per Prog Per Prov'!AA10</f>
        <v xml:space="preserve">Fasilitasi Penguatan Sistem Informasi Posyandu di Daerah melalui Koordinasi dan Pelatihan Ulang </v>
      </c>
      <c r="F1201" s="797">
        <f>'Rekap Panjang Per Prog Per Prov'!AA118</f>
        <v>72996000</v>
      </c>
      <c r="G1201" s="774"/>
      <c r="H1201" s="781"/>
      <c r="I1201" s="753"/>
      <c r="J1201" s="781"/>
    </row>
    <row r="1202" spans="1:10" s="361" customFormat="1" ht="15.75" customHeight="1">
      <c r="A1202" s="774"/>
      <c r="B1202" s="828"/>
      <c r="C1202" s="358" t="s">
        <v>392</v>
      </c>
      <c r="D1202" s="1789" t="str">
        <f>'Rekap Panjang Per Prog Per Prov'!AB8</f>
        <v>Kegiatan Pengembangan Usaha Ekonomi Masyarakat</v>
      </c>
      <c r="E1202" s="1789"/>
      <c r="F1202" s="794"/>
      <c r="G1202" s="774"/>
      <c r="H1202" s="758"/>
      <c r="I1202" s="753"/>
      <c r="J1202" s="758"/>
    </row>
    <row r="1203" spans="1:10" s="361" customFormat="1" ht="23.25" customHeight="1">
      <c r="A1203" s="774"/>
      <c r="B1203" s="1423"/>
      <c r="C1203" s="1424"/>
      <c r="D1203" s="1424" t="s">
        <v>382</v>
      </c>
      <c r="E1203" s="840" t="str">
        <f>'Rekap Panjang Per Prog Per Prov'!AB10</f>
        <v xml:space="preserve">Pelatihan Kapasitas Kelembagaan UED SP/BUMDesa </v>
      </c>
      <c r="F1203" s="797">
        <f>'Rekap Panjang Per Prog Per Prov'!AB118</f>
        <v>737740000</v>
      </c>
      <c r="G1203" s="774"/>
      <c r="H1203" s="781"/>
      <c r="I1203" s="753"/>
      <c r="J1203" s="781"/>
    </row>
    <row r="1204" spans="1:10" s="361" customFormat="1" ht="31.5" customHeight="1">
      <c r="A1204" s="774"/>
      <c r="B1204" s="1423"/>
      <c r="C1204" s="1424"/>
      <c r="D1204" s="1424" t="s">
        <v>386</v>
      </c>
      <c r="E1204" s="840" t="str">
        <f>'Rekap Panjang Per Prog Per Prov'!AC10</f>
        <v xml:space="preserve">Penguatan Kelembagaan Tim Koordinasi Penanggulangan Kemiskinan Daerah (TKPKD) </v>
      </c>
      <c r="F1204" s="797">
        <f>'Rekap Panjang Per Prog Per Prov'!AC118</f>
        <v>51200000</v>
      </c>
      <c r="G1204" s="774"/>
      <c r="H1204" s="781"/>
      <c r="I1204" s="753"/>
      <c r="J1204" s="781"/>
    </row>
    <row r="1205" spans="1:10" s="361" customFormat="1" ht="31.5" customHeight="1">
      <c r="A1205" s="774"/>
      <c r="B1205" s="1423"/>
      <c r="C1205" s="1424"/>
      <c r="D1205" s="1424" t="s">
        <v>390</v>
      </c>
      <c r="E1205" s="840" t="str">
        <f>'Rekap Panjang Per Prog Per Prov'!AD10</f>
        <v>Fasilitasi Penguatan Kelembagaan Pasar Desa</v>
      </c>
      <c r="F1205" s="797">
        <f>'Rekap Panjang Per Prog Per Prov'!AD118</f>
        <v>150000000</v>
      </c>
      <c r="G1205" s="780"/>
      <c r="H1205" s="781"/>
      <c r="I1205" s="753"/>
      <c r="J1205" s="781"/>
    </row>
    <row r="1206" spans="1:10" s="360" customFormat="1" ht="32.25" customHeight="1">
      <c r="A1206" s="774"/>
      <c r="B1206" s="827" t="s">
        <v>520</v>
      </c>
      <c r="C1206" s="1795" t="str">
        <f>'Rekap Panjang Per Prog Per Prov'!AH7</f>
        <v xml:space="preserve">PROGRAM PENGUATAN PENYELENGGARAAN PEMERINTAHAN UMUM </v>
      </c>
      <c r="D1206" s="1795"/>
      <c r="E1206" s="1795"/>
      <c r="F1206" s="793"/>
      <c r="G1206" s="757" t="str">
        <f>'Rekap Panjang Per Prog Per Prov'!AH11</f>
        <v>DITJEN PUM</v>
      </c>
      <c r="H1206" s="1251"/>
      <c r="I1206" s="753"/>
      <c r="J1206" s="758"/>
    </row>
    <row r="1207" spans="1:10" s="361" customFormat="1" ht="30" customHeight="1">
      <c r="A1207" s="774"/>
      <c r="B1207" s="828"/>
      <c r="C1207" s="358" t="s">
        <v>381</v>
      </c>
      <c r="D1207" s="1789" t="str">
        <f>'Rekap Panjang Per Prog Per Prov'!AH8</f>
        <v>Kegiatan Penyelenggaraan Hubungan Pusat dan Daerah Serta Kerjasama Daerah</v>
      </c>
      <c r="E1207" s="1789"/>
      <c r="F1207" s="794"/>
      <c r="G1207" s="774"/>
      <c r="H1207" s="759"/>
      <c r="I1207" s="753"/>
      <c r="J1207" s="758"/>
    </row>
    <row r="1208" spans="1:10" s="361" customFormat="1" ht="33" customHeight="1">
      <c r="A1208" s="774"/>
      <c r="B1208" s="1423"/>
      <c r="C1208" s="1424"/>
      <c r="D1208" s="1424" t="s">
        <v>382</v>
      </c>
      <c r="E1208" s="840" t="str">
        <f>'Rekap Panjang Per Prog Per Prov'!AI10</f>
        <v>Peningkatan Peran Gubernur sebagai Wakil Pemerintah Pusat di Wilayah Provinsi</v>
      </c>
      <c r="F1208" s="797">
        <f>'Rekap Panjang Per Prog Per Prov'!AI118</f>
        <v>3427275000</v>
      </c>
      <c r="G1208" s="774"/>
      <c r="H1208" s="759"/>
      <c r="I1208" s="753" t="s">
        <v>905</v>
      </c>
      <c r="J1208" s="761" t="s">
        <v>595</v>
      </c>
    </row>
    <row r="1209" spans="1:10" s="361" customFormat="1" ht="30" customHeight="1">
      <c r="A1209" s="774"/>
      <c r="B1209" s="828"/>
      <c r="C1209" s="358" t="s">
        <v>387</v>
      </c>
      <c r="D1209" s="1789" t="str">
        <f>'Rekap Panjang Per Prog Per Prov'!AJ8</f>
        <v>Kegiatan Pengembangan dan Penataan Wilayah Administrasi dan Perbatasan</v>
      </c>
      <c r="E1209" s="1789"/>
      <c r="F1209" s="794"/>
      <c r="G1209" s="774"/>
      <c r="H1209" s="759"/>
      <c r="I1209" s="753"/>
      <c r="J1209" s="758"/>
    </row>
    <row r="1210" spans="1:10" s="361" customFormat="1" ht="37.5" customHeight="1">
      <c r="A1210" s="774"/>
      <c r="B1210" s="1423"/>
      <c r="C1210" s="1424"/>
      <c r="D1210" s="1424" t="s">
        <v>382</v>
      </c>
      <c r="E1210" s="840" t="str">
        <f>'Rekap Panjang Per Prog Per Prov'!AK10</f>
        <v>Koordinasi dan Fasilitasi Penegasan Batas Daerah Secara Pasti di Lapangan antar Daerah Provinsi, Kab/Kota</v>
      </c>
      <c r="F1210" s="797">
        <f>'Rekap Panjang Per Prog Per Prov'!AK118</f>
        <v>350000000</v>
      </c>
      <c r="G1210" s="774"/>
      <c r="H1210" s="759"/>
      <c r="I1210" s="753" t="s">
        <v>905</v>
      </c>
      <c r="J1210" s="1397" t="s">
        <v>605</v>
      </c>
    </row>
    <row r="1211" spans="1:10" s="361" customFormat="1" ht="36.75" customHeight="1">
      <c r="A1211" s="774"/>
      <c r="B1211" s="828"/>
      <c r="C1211" s="358" t="s">
        <v>388</v>
      </c>
      <c r="D1211" s="1789" t="str">
        <f>'Rekap Panjang Per Prog Per Prov'!AN8</f>
        <v>Kegiatan Pembinaan Ketenteraman, Ketertiban dan Perlindungan Masyarakat</v>
      </c>
      <c r="E1211" s="1789"/>
      <c r="F1211" s="794"/>
      <c r="G1211" s="774"/>
      <c r="H1211" s="759"/>
      <c r="I1211" s="753"/>
      <c r="J1211" s="758"/>
    </row>
    <row r="1212" spans="1:10" s="361" customFormat="1" ht="45" customHeight="1">
      <c r="A1212" s="774"/>
      <c r="B1212" s="1423"/>
      <c r="C1212" s="1424"/>
      <c r="D1212" s="1424" t="s">
        <v>382</v>
      </c>
      <c r="E1212" s="840" t="str">
        <f>'Rekap Panjang Per Prog Per Prov'!AO10</f>
        <v xml:space="preserve">Peningkatan Kapasitas SDM Polisi Pamong Praja  dalam Penyelenggaraan Ketertiban Umum dan Ketenteraman Masyarakat </v>
      </c>
      <c r="F1212" s="797">
        <f>'Rekap Panjang Per Prog Per Prov'!AO118</f>
        <v>605316000</v>
      </c>
      <c r="G1212" s="774"/>
      <c r="H1212" s="759"/>
      <c r="I1212" s="753" t="s">
        <v>909</v>
      </c>
      <c r="J1212" s="761" t="s">
        <v>597</v>
      </c>
    </row>
    <row r="1213" spans="1:10" s="361" customFormat="1">
      <c r="A1213" s="774"/>
      <c r="B1213" s="828"/>
      <c r="C1213" s="358" t="s">
        <v>389</v>
      </c>
      <c r="D1213" s="1789" t="str">
        <f>'Rekap Panjang Per Prog Per Prov'!AP8</f>
        <v>Kegiatan Pembinaan dan Pengembangan Kawasan dan Pertanahan</v>
      </c>
      <c r="E1213" s="1789"/>
      <c r="F1213" s="794"/>
      <c r="G1213" s="774"/>
      <c r="H1213" s="759"/>
      <c r="I1213" s="753"/>
      <c r="J1213" s="758"/>
    </row>
    <row r="1214" spans="1:10" s="361" customFormat="1" ht="37.5" customHeight="1">
      <c r="A1214" s="1425"/>
      <c r="B1214" s="1469"/>
      <c r="C1214" s="875"/>
      <c r="D1214" s="875" t="s">
        <v>382</v>
      </c>
      <c r="E1214" s="1467" t="str">
        <f>'Rekap Panjang Per Prog Per Prov'!AP10</f>
        <v xml:space="preserve">Peningkatan Kapasitas Aparat Pemerintah Daerah dalam Pengelolaan Kawasan Sumber Daya Alam </v>
      </c>
      <c r="F1214" s="888">
        <f>'Rekap Panjang Per Prog Per Prov'!AP118</f>
        <v>400000000</v>
      </c>
      <c r="G1214" s="1425"/>
      <c r="H1214" s="759"/>
      <c r="I1214" s="753" t="s">
        <v>905</v>
      </c>
      <c r="J1214" s="1397" t="s">
        <v>608</v>
      </c>
    </row>
    <row r="1215" spans="1:10" s="361" customFormat="1" ht="38.25" customHeight="1">
      <c r="A1215" s="774"/>
      <c r="B1215" s="1423"/>
      <c r="C1215" s="1424"/>
      <c r="D1215" s="1424" t="s">
        <v>386</v>
      </c>
      <c r="E1215" s="1448" t="str">
        <f>'Rekap Panjang Per Prog Per Prov'!AQ10</f>
        <v>Fasilitasi Gubernur terhadap Kabupaten/Kota di Bidang Ekonomi, Industri dan Perdagangan Bebas</v>
      </c>
      <c r="F1215" s="797">
        <f>'Rekap Panjang Per Prog Per Prov'!AQ118</f>
        <v>300000000</v>
      </c>
      <c r="G1215" s="774"/>
      <c r="H1215" s="759"/>
      <c r="I1215" s="753" t="s">
        <v>728</v>
      </c>
      <c r="J1215" s="1397" t="s">
        <v>610</v>
      </c>
    </row>
    <row r="1216" spans="1:10" s="361" customFormat="1">
      <c r="A1216" s="774"/>
      <c r="B1216" s="828"/>
      <c r="C1216" s="358" t="s">
        <v>391</v>
      </c>
      <c r="D1216" s="1789" t="str">
        <f>'Rekap Panjang Per Prog Per Prov'!AR8</f>
        <v>Kegiatan Fasilitasi Pencegahan dan Penanggulangan Bencana</v>
      </c>
      <c r="E1216" s="1789"/>
      <c r="F1216" s="794"/>
      <c r="G1216" s="774"/>
      <c r="H1216" s="759"/>
      <c r="I1216" s="753"/>
      <c r="J1216" s="758"/>
    </row>
    <row r="1217" spans="1:11" s="361" customFormat="1" ht="36" customHeight="1">
      <c r="A1217" s="774"/>
      <c r="B1217" s="1423"/>
      <c r="C1217" s="1424"/>
      <c r="D1217" s="1424" t="s">
        <v>382</v>
      </c>
      <c r="E1217" s="1422" t="str">
        <f>'Rekap Panjang Per Prog Per Prov'!AT10</f>
        <v>Peningkatan Kapasitas Aparat dalam Pengurangan Resiko Bencana di Daerah</v>
      </c>
      <c r="F1217" s="797">
        <f>'Rekap Panjang Per Prog Per Prov'!AT118</f>
        <v>350000000</v>
      </c>
      <c r="G1217" s="780"/>
      <c r="H1217" s="781"/>
      <c r="I1217" s="753" t="s">
        <v>720</v>
      </c>
      <c r="J1217" s="761" t="s">
        <v>607</v>
      </c>
    </row>
    <row r="1218" spans="1:11" s="356" customFormat="1">
      <c r="A1218" s="774"/>
      <c r="B1218" s="1433"/>
      <c r="C1218" s="1443"/>
      <c r="D1218" s="1443"/>
      <c r="E1218" s="1440"/>
      <c r="F1218" s="802"/>
      <c r="G1218" s="757"/>
      <c r="H1218" s="1251"/>
      <c r="I1218" s="1396"/>
      <c r="J1218" s="1251"/>
    </row>
    <row r="1219" spans="1:11" s="356" customFormat="1" ht="20.100000000000001" customHeight="1">
      <c r="A1219" s="1310" t="s">
        <v>438</v>
      </c>
      <c r="B1219" s="1797" t="s">
        <v>439</v>
      </c>
      <c r="C1219" s="1797"/>
      <c r="D1219" s="1797"/>
      <c r="E1219" s="1797"/>
      <c r="F1219" s="1283">
        <f>SUM(F1220:F1266)</f>
        <v>23042586000</v>
      </c>
      <c r="G1219" s="1273"/>
      <c r="H1219" s="1826" t="s">
        <v>855</v>
      </c>
      <c r="I1219" s="1100" t="s">
        <v>876</v>
      </c>
      <c r="J1219" s="952"/>
      <c r="K1219" s="1175">
        <f>'Rekap Panjang Per Prog Per Prov'!AV120</f>
        <v>23042586000</v>
      </c>
    </row>
    <row r="1220" spans="1:11" s="361" customFormat="1">
      <c r="A1220" s="774"/>
      <c r="B1220" s="827" t="s">
        <v>380</v>
      </c>
      <c r="C1220" s="1795" t="str">
        <f>'Rekap Panjang Per Prog Per Prov'!C7</f>
        <v xml:space="preserve">PROGRAM PENATAAN ADMINISTRASI KEPENDUDUKAN </v>
      </c>
      <c r="D1220" s="1795"/>
      <c r="E1220" s="1795"/>
      <c r="F1220" s="776"/>
      <c r="G1220" s="757" t="str">
        <f>'Rekap Panjang Per Prog Per Prov'!C11</f>
        <v>DITJEN DUKCAPIL</v>
      </c>
      <c r="H1220" s="1803"/>
      <c r="I1220" s="753"/>
      <c r="J1220" s="758"/>
    </row>
    <row r="1221" spans="1:11" s="361" customFormat="1" ht="33" customHeight="1">
      <c r="A1221" s="774"/>
      <c r="B1221" s="827"/>
      <c r="C1221" s="358" t="s">
        <v>381</v>
      </c>
      <c r="D1221" s="1789" t="str">
        <f>'Rekap Panjang Per Prog Per Prov'!C8</f>
        <v>Kegiatan Dukungan Manajemen dan Dukungan Teknis Lainnya Ditjen Kependudukan dan Pencatatan Sipil</v>
      </c>
      <c r="E1221" s="1789"/>
      <c r="F1221" s="776"/>
      <c r="G1221" s="774"/>
      <c r="H1221" s="1803"/>
      <c r="I1221" s="753"/>
      <c r="J1221" s="758"/>
    </row>
    <row r="1222" spans="1:11" s="361" customFormat="1" ht="40.5" customHeight="1">
      <c r="A1222" s="774"/>
      <c r="B1222" s="827"/>
      <c r="C1222" s="1435"/>
      <c r="D1222" s="358" t="s">
        <v>382</v>
      </c>
      <c r="E1222" s="840" t="str">
        <f>'Rekap Panjang Per Prog Per Prov'!C10</f>
        <v xml:space="preserve">Fasilitasi Koordinasi Penyelenggaraan Kependudukan dan Pencatatan Sipil </v>
      </c>
      <c r="F1222" s="776">
        <f>'Rekap Panjang Per Prog Per Prov'!C120</f>
        <v>201130000</v>
      </c>
      <c r="G1222" s="780"/>
      <c r="H1222" s="759"/>
      <c r="I1222" s="753" t="s">
        <v>701</v>
      </c>
      <c r="J1222" s="884" t="s">
        <v>600</v>
      </c>
    </row>
    <row r="1223" spans="1:11" s="361" customFormat="1" ht="36" customHeight="1">
      <c r="A1223" s="1436"/>
      <c r="B1223" s="1419" t="s">
        <v>383</v>
      </c>
      <c r="C1223" s="1798" t="str">
        <f>'Rekap Panjang Per Prog Per Prov'!D7</f>
        <v xml:space="preserve">PROGRAM PENGAWASAN DAN PENINGKATAN AKUNTABILITAS APARATUR KEMENTERIAN DALAM NEGERI </v>
      </c>
      <c r="D1223" s="1798"/>
      <c r="E1223" s="1798"/>
      <c r="F1223" s="779"/>
      <c r="G1223" s="774" t="str">
        <f>'Rekap Panjang Per Prog Per Prov'!D11</f>
        <v>ITJEN</v>
      </c>
      <c r="H1223" s="759"/>
      <c r="I1223" s="753"/>
      <c r="J1223" s="781"/>
    </row>
    <row r="1224" spans="1:11" s="361" customFormat="1" ht="32.25" customHeight="1">
      <c r="A1224" s="1436"/>
      <c r="B1224" s="827"/>
      <c r="C1224" s="358" t="s">
        <v>381</v>
      </c>
      <c r="D1224" s="1789" t="str">
        <f>'Rekap Panjang Per Prog Per Prov'!D8</f>
        <v xml:space="preserve">Kegiatan Dukungan Manajemen dan Dukungan Teknis Lainnya  Inspektorat Jenderal </v>
      </c>
      <c r="E1224" s="1789"/>
      <c r="F1224" s="776"/>
      <c r="G1224" s="774"/>
      <c r="H1224" s="759"/>
      <c r="I1224" s="753"/>
      <c r="J1224" s="758"/>
    </row>
    <row r="1225" spans="1:11" s="361" customFormat="1" ht="35.25" customHeight="1">
      <c r="A1225" s="1436"/>
      <c r="B1225" s="827"/>
      <c r="C1225" s="1435"/>
      <c r="D1225" s="358" t="s">
        <v>382</v>
      </c>
      <c r="E1225" s="840" t="str">
        <f>'Rekap Panjang Per Prog Per Prov'!D10</f>
        <v xml:space="preserve">Koordinasi Pembinaan dan Pengawasan Penyelenggaraan Pemerintahan Daerah </v>
      </c>
      <c r="F1225" s="776">
        <f>'Rekap Panjang Per Prog Per Prov'!D120</f>
        <v>300000000</v>
      </c>
      <c r="G1225" s="780"/>
      <c r="H1225" s="781"/>
      <c r="I1225" s="753" t="s">
        <v>758</v>
      </c>
      <c r="J1225" s="753" t="s">
        <v>603</v>
      </c>
    </row>
    <row r="1226" spans="1:11" s="361" customFormat="1" ht="16.5">
      <c r="A1226" s="1436"/>
      <c r="B1226" s="827" t="s">
        <v>384</v>
      </c>
      <c r="C1226" s="1802" t="str">
        <f>'Rekap Panjang Per Prog Per Prov'!E7</f>
        <v xml:space="preserve">PROGRAM PEMBINAAN KESATUAN BANGSA DAN POLITIK </v>
      </c>
      <c r="D1226" s="1802"/>
      <c r="E1226" s="1802"/>
      <c r="F1226" s="776"/>
      <c r="G1226" s="1822" t="str">
        <f>'Rekap Panjang Per Prog Per Prov'!E11</f>
        <v>DITJEN KESBANGPOL</v>
      </c>
      <c r="H1226" s="1396"/>
      <c r="I1226" s="753"/>
      <c r="J1226" s="758"/>
    </row>
    <row r="1227" spans="1:11" s="356" customFormat="1">
      <c r="A1227" s="759"/>
      <c r="B1227" s="827"/>
      <c r="C1227" s="358" t="s">
        <v>381</v>
      </c>
      <c r="D1227" s="1789" t="str">
        <f>'Rekap Panjang Per Prog Per Prov'!E8</f>
        <v>Kegiatan Fasilitasi Kewaspadaan Nasional</v>
      </c>
      <c r="E1227" s="1789"/>
      <c r="F1227" s="776"/>
      <c r="G1227" s="1823"/>
      <c r="H1227" s="1399"/>
      <c r="I1227" s="753"/>
      <c r="J1227" s="758"/>
    </row>
    <row r="1228" spans="1:11" s="1420" customFormat="1" ht="38.25" customHeight="1">
      <c r="A1228" s="1436"/>
      <c r="B1228" s="827"/>
      <c r="C1228" s="358"/>
      <c r="D1228" s="358" t="s">
        <v>382</v>
      </c>
      <c r="E1228" s="840" t="str">
        <f>'Rekap Panjang Per Prog Per Prov'!E10</f>
        <v xml:space="preserve">Penguatan dan Pemberdayaan Forum Kewaspadaan Dini Masyarakat (FKDM) </v>
      </c>
      <c r="F1228" s="776">
        <f>'Rekap Panjang Per Prog Per Prov'!E120</f>
        <v>606951000</v>
      </c>
      <c r="G1228" s="780"/>
      <c r="H1228" s="781"/>
      <c r="I1228" s="753" t="s">
        <v>729</v>
      </c>
      <c r="J1228" s="753" t="s">
        <v>601</v>
      </c>
    </row>
    <row r="1229" spans="1:11" s="1420" customFormat="1" ht="33" customHeight="1">
      <c r="A1229" s="1436"/>
      <c r="B1229" s="827" t="s">
        <v>385</v>
      </c>
      <c r="C1229" s="1795" t="str">
        <f>'Rekap Panjang Per Prog Per Prov'!F7</f>
        <v xml:space="preserve">PROGRAM PENDIDIKAN DAN PELATIHAN APARATUR KEMENTERIAN DALAM NEGERI </v>
      </c>
      <c r="D1229" s="1795"/>
      <c r="E1229" s="1795"/>
      <c r="F1229" s="776"/>
      <c r="G1229" s="1444" t="str">
        <f>'Rekap Panjang Per Prog Per Prov'!F11</f>
        <v>BADAN DIKLAT</v>
      </c>
      <c r="H1229" s="1445"/>
      <c r="I1229" s="753"/>
      <c r="J1229" s="784"/>
    </row>
    <row r="1230" spans="1:11" s="1420" customFormat="1" ht="30.75" customHeight="1">
      <c r="A1230" s="1436"/>
      <c r="B1230" s="827"/>
      <c r="C1230" s="358" t="s">
        <v>381</v>
      </c>
      <c r="D1230" s="1789" t="str">
        <f>'Rekap Panjang Per Prog Per Prov'!F8</f>
        <v xml:space="preserve">Kegiatan Dukungan Manajemen Dan Pelayanan Teknis Lainnya Badan Pendidikan Dan Pelatihan </v>
      </c>
      <c r="E1230" s="1789"/>
      <c r="F1230" s="776"/>
      <c r="G1230" s="774"/>
      <c r="H1230" s="759"/>
      <c r="I1230" s="753"/>
      <c r="J1230" s="758"/>
    </row>
    <row r="1231" spans="1:11" s="1420" customFormat="1" ht="23.25" customHeight="1">
      <c r="A1231" s="1436"/>
      <c r="B1231" s="827"/>
      <c r="C1231" s="358"/>
      <c r="D1231" s="358" t="s">
        <v>382</v>
      </c>
      <c r="E1231" s="840" t="str">
        <f>'Rekap Panjang Per Prog Per Prov'!F10</f>
        <v>Koordinasi Pembinaan Program Kediklatan</v>
      </c>
      <c r="F1231" s="776">
        <f>'Rekap Panjang Per Prog Per Prov'!F120</f>
        <v>200000000</v>
      </c>
      <c r="G1231" s="780"/>
      <c r="H1231" s="781"/>
      <c r="I1231" s="753" t="s">
        <v>772</v>
      </c>
      <c r="J1231" s="753" t="s">
        <v>604</v>
      </c>
    </row>
    <row r="1232" spans="1:11" s="1420" customFormat="1" ht="16.5" customHeight="1">
      <c r="A1232" s="1436"/>
      <c r="B1232" s="1419" t="s">
        <v>393</v>
      </c>
      <c r="C1232" s="1798" t="str">
        <f>'Rekap Panjang Per Prog Per Prov'!G7</f>
        <v xml:space="preserve">PROGRAM PENGELOLAAN DESENTRALISASI DAN OTONOMI DAERAH </v>
      </c>
      <c r="D1232" s="1798"/>
      <c r="E1232" s="1798"/>
      <c r="F1232" s="779"/>
      <c r="G1232" s="1463" t="str">
        <f>'Rekap Panjang Per Prog Per Prov'!G11</f>
        <v>DITJEN OTDA</v>
      </c>
      <c r="H1232" s="1464"/>
      <c r="I1232" s="753"/>
      <c r="J1232" s="809"/>
    </row>
    <row r="1233" spans="1:10" s="1420" customFormat="1" ht="16.5">
      <c r="A1233" s="1436"/>
      <c r="B1233" s="827"/>
      <c r="C1233" s="358" t="s">
        <v>381</v>
      </c>
      <c r="D1233" s="1789" t="str">
        <f>'Rekap Panjang Per Prog Per Prov'!G8</f>
        <v>Kegiatan Penataan Urusan Pemerintahan Daerah Lingkup I</v>
      </c>
      <c r="E1233" s="1789"/>
      <c r="F1233" s="776"/>
      <c r="G1233" s="774"/>
      <c r="H1233" s="759"/>
      <c r="I1233" s="753"/>
      <c r="J1233" s="758"/>
    </row>
    <row r="1234" spans="1:10" s="1420" customFormat="1" ht="36.75" customHeight="1">
      <c r="A1234" s="1436"/>
      <c r="B1234" s="827"/>
      <c r="C1234" s="358"/>
      <c r="D1234" s="358" t="s">
        <v>382</v>
      </c>
      <c r="E1234" s="840" t="str">
        <f>'Rekap Panjang Per Prog Per Prov'!G10</f>
        <v xml:space="preserve">Fasilitasi Percepatan Penerapan Standar Pelayanan Minimal (SPM) di Daerah </v>
      </c>
      <c r="F1234" s="776">
        <f>'Rekap Panjang Per Prog Per Prov'!G120</f>
        <v>420950000</v>
      </c>
      <c r="G1234" s="780"/>
      <c r="H1234" s="781"/>
      <c r="I1234" s="753" t="s">
        <v>701</v>
      </c>
      <c r="J1234" s="761" t="s">
        <v>662</v>
      </c>
    </row>
    <row r="1235" spans="1:10" s="1420" customFormat="1" ht="16.5" customHeight="1">
      <c r="A1235" s="1436"/>
      <c r="B1235" s="827" t="s">
        <v>396</v>
      </c>
      <c r="C1235" s="1795" t="str">
        <f>'Rekap Panjang Per Prog Per Prov'!J7</f>
        <v xml:space="preserve">PROGRAM BINA PEMBANGUNAN DAERAH </v>
      </c>
      <c r="D1235" s="1795"/>
      <c r="E1235" s="1795"/>
      <c r="F1235" s="776"/>
      <c r="G1235" s="1824" t="str">
        <f>'Rekap Panjang Per Prog Per Prov'!J11</f>
        <v>DITJEN BINA BANGDA</v>
      </c>
      <c r="H1235" s="1250"/>
      <c r="I1235" s="753"/>
      <c r="J1235" s="784"/>
    </row>
    <row r="1236" spans="1:10" s="1420" customFormat="1" ht="31.5" customHeight="1">
      <c r="A1236" s="1436"/>
      <c r="B1236" s="827"/>
      <c r="C1236" s="358" t="s">
        <v>381</v>
      </c>
      <c r="D1236" s="1789" t="str">
        <f>'Rekap Panjang Per Prog Per Prov'!J8</f>
        <v>Kegiatan Dukungan Manajemen dan Pelaksanaan Tugas Teknis Lainnya Ditjen Bina Bangda</v>
      </c>
      <c r="E1236" s="1789"/>
      <c r="F1236" s="776"/>
      <c r="G1236" s="1825"/>
      <c r="H1236" s="1421"/>
      <c r="I1236" s="753"/>
      <c r="J1236" s="758"/>
    </row>
    <row r="1237" spans="1:10" s="1420" customFormat="1" ht="37.5" customHeight="1">
      <c r="A1237" s="1436"/>
      <c r="B1237" s="827"/>
      <c r="C1237" s="358"/>
      <c r="D1237" s="358" t="s">
        <v>382</v>
      </c>
      <c r="E1237" s="840" t="str">
        <f>'Rekap Panjang Per Prog Per Prov'!J10</f>
        <v>Penyusunan, Pengkajian dan Pengembangan Data dan Informasi SIPD di Daerah</v>
      </c>
      <c r="F1237" s="776">
        <f>'Rekap Panjang Per Prog Per Prov'!J120</f>
        <v>565000000</v>
      </c>
      <c r="G1237" s="774"/>
      <c r="H1237" s="759"/>
      <c r="I1237" s="753" t="s">
        <v>773</v>
      </c>
      <c r="J1237" s="1793" t="s">
        <v>594</v>
      </c>
    </row>
    <row r="1238" spans="1:10" s="1420" customFormat="1" ht="39" customHeight="1">
      <c r="A1238" s="1436"/>
      <c r="B1238" s="827"/>
      <c r="C1238" s="1437"/>
      <c r="D1238" s="358" t="s">
        <v>386</v>
      </c>
      <c r="E1238" s="840" t="str">
        <f>'Rekap Panjang Per Prog Per Prov'!K10</f>
        <v xml:space="preserve">Penguatan Peran Provinsi dalam Pengendalian, Pelaporan dan Evaluasi Pemanfaatan Program Dana Alokasi Khusus (DAK) </v>
      </c>
      <c r="F1238" s="776">
        <f>'Rekap Panjang Per Prog Per Prov'!K120</f>
        <v>450000000</v>
      </c>
      <c r="G1238" s="774"/>
      <c r="H1238" s="759"/>
      <c r="I1238" s="753" t="s">
        <v>773</v>
      </c>
      <c r="J1238" s="1794"/>
    </row>
    <row r="1239" spans="1:10" s="1420" customFormat="1" ht="32.25" customHeight="1">
      <c r="A1239" s="1436"/>
      <c r="B1239" s="827"/>
      <c r="C1239" s="358" t="s">
        <v>387</v>
      </c>
      <c r="D1239" s="1792" t="str">
        <f>'Rekap Panjang Per Prog Per Prov'!L8</f>
        <v>Kegiatan Fasilitasi Penataan Ruang Daerah dan Lingkungan Hidup di Daerah</v>
      </c>
      <c r="E1239" s="1789"/>
      <c r="F1239" s="776"/>
      <c r="G1239" s="774"/>
      <c r="H1239" s="759"/>
      <c r="I1239" s="753"/>
      <c r="J1239" s="758"/>
    </row>
    <row r="1240" spans="1:10" s="1420" customFormat="1" ht="50.25" customHeight="1">
      <c r="A1240" s="1436"/>
      <c r="B1240" s="827"/>
      <c r="C1240" s="1437"/>
      <c r="D1240" s="358" t="s">
        <v>382</v>
      </c>
      <c r="E1240" s="1422" t="str">
        <f>'Rekap Panjang Per Prog Per Prov'!L10</f>
        <v xml:space="preserve">Koordinasi , Fasilitasi dan Evaluasi terhadap Implementasi Kegiatan Penanganan Lahan Kritis dan Sumber Daya Air Berbasis Masyarakat (PLKSDA-BM) </v>
      </c>
      <c r="F1240" s="776">
        <f>'Rekap Panjang Per Prog Per Prov'!L120</f>
        <v>300000000</v>
      </c>
      <c r="G1240" s="774"/>
      <c r="H1240" s="759"/>
      <c r="I1240" s="753" t="s">
        <v>773</v>
      </c>
      <c r="J1240" s="753" t="s">
        <v>594</v>
      </c>
    </row>
    <row r="1241" spans="1:10" s="1420" customFormat="1" ht="16.5">
      <c r="A1241" s="1436"/>
      <c r="B1241" s="827"/>
      <c r="C1241" s="358" t="s">
        <v>388</v>
      </c>
      <c r="D1241" s="1789" t="str">
        <f>'Rekap Panjang Per Prog Per Prov'!O8</f>
        <v>Kegiatan Fasilitasi Peningkatan Pertumbuhan Ekonomi Daerah</v>
      </c>
      <c r="E1241" s="1789"/>
      <c r="F1241" s="776"/>
      <c r="G1241" s="774"/>
      <c r="H1241" s="759"/>
      <c r="I1241" s="753"/>
      <c r="J1241" s="758"/>
    </row>
    <row r="1242" spans="1:10" s="1420" customFormat="1" ht="24.75" customHeight="1">
      <c r="A1242" s="1436"/>
      <c r="B1242" s="1438"/>
      <c r="C1242" s="1439"/>
      <c r="D1242" s="863" t="s">
        <v>382</v>
      </c>
      <c r="E1242" s="1440" t="str">
        <f>'Rekap Panjang Per Prog Per Prov'!O10</f>
        <v xml:space="preserve">Dukungan Operasional  Penyelenggaraan PTSP  </v>
      </c>
      <c r="F1242" s="802">
        <f>'Rekap Panjang Per Prog Per Prov'!O120</f>
        <v>500000000</v>
      </c>
      <c r="G1242" s="780"/>
      <c r="H1242" s="781"/>
      <c r="I1242" s="753" t="s">
        <v>774</v>
      </c>
      <c r="J1242" s="753" t="s">
        <v>602</v>
      </c>
    </row>
    <row r="1243" spans="1:10" s="360" customFormat="1" ht="15.75" customHeight="1">
      <c r="A1243" s="774"/>
      <c r="B1243" s="827" t="s">
        <v>519</v>
      </c>
      <c r="C1243" s="1795" t="str">
        <f>'Rekap Panjang Per Prog Per Prov'!U7</f>
        <v xml:space="preserve">PROGRAM PEMBERDAYAAN MASYARAKAT DAN PEMERINTAHAN DESA </v>
      </c>
      <c r="D1243" s="1795"/>
      <c r="E1243" s="1795"/>
      <c r="F1243" s="793"/>
      <c r="G1243" s="757" t="str">
        <f>'Rekap Panjang Per Prog Per Prov'!U11</f>
        <v>DITJEN PMD</v>
      </c>
      <c r="H1243" s="758"/>
      <c r="I1243" s="753"/>
      <c r="J1243" s="758"/>
    </row>
    <row r="1244" spans="1:10" s="361" customFormat="1" ht="30" customHeight="1">
      <c r="A1244" s="774"/>
      <c r="B1244" s="828"/>
      <c r="C1244" s="358" t="s">
        <v>381</v>
      </c>
      <c r="D1244" s="1789" t="str">
        <f>'Rekap Panjang Per Prog Per Prov'!U8</f>
        <v>Kegiatan Dukungan Manajemen dan Dukungan Teknis Lainnya Ditjen PMD</v>
      </c>
      <c r="E1244" s="1789"/>
      <c r="F1244" s="794"/>
      <c r="G1244" s="774"/>
      <c r="H1244" s="758"/>
      <c r="I1244" s="753"/>
      <c r="J1244" s="758"/>
    </row>
    <row r="1245" spans="1:10" s="361" customFormat="1" ht="31.5" customHeight="1">
      <c r="A1245" s="774"/>
      <c r="B1245" s="1423"/>
      <c r="C1245" s="1424"/>
      <c r="D1245" s="1424" t="s">
        <v>382</v>
      </c>
      <c r="E1245" s="840" t="str">
        <f>'Rekap Panjang Per Prog Per Prov'!U10</f>
        <v>Penguatan Program dan Kelembagaan Pemberdayaan Masyarakat dan Pemerintahan Desa</v>
      </c>
      <c r="F1245" s="797">
        <f>'Rekap Panjang Per Prog Per Prov'!U120</f>
        <v>150050000</v>
      </c>
      <c r="G1245" s="774"/>
      <c r="H1245" s="781"/>
      <c r="I1245" s="753"/>
      <c r="J1245" s="781"/>
    </row>
    <row r="1246" spans="1:10" s="361" customFormat="1" ht="30" customHeight="1">
      <c r="A1246" s="774"/>
      <c r="B1246" s="828"/>
      <c r="C1246" s="358" t="s">
        <v>387</v>
      </c>
      <c r="D1246" s="1789" t="str">
        <f>'Rekap Panjang Per Prog Per Prov'!V8</f>
        <v>Kegiatan Peningkatan Kapasitas Penyelenggaraan Pemerintahan Desa dan Kelurahan</v>
      </c>
      <c r="E1246" s="1789"/>
      <c r="F1246" s="794"/>
      <c r="G1246" s="774"/>
      <c r="H1246" s="758"/>
      <c r="I1246" s="753"/>
      <c r="J1246" s="758"/>
    </row>
    <row r="1247" spans="1:10" s="361" customFormat="1" ht="15.75" customHeight="1">
      <c r="A1247" s="774"/>
      <c r="B1247" s="1423"/>
      <c r="C1247" s="1424"/>
      <c r="D1247" s="1424" t="s">
        <v>382</v>
      </c>
      <c r="E1247" s="840" t="str">
        <f>'Rekap Panjang Per Prog Per Prov'!V10</f>
        <v>Pelatihan Manajemen Pemerintahan Desa bagi Kepala Desa</v>
      </c>
      <c r="F1247" s="797">
        <f>'Rekap Panjang Per Prog Per Prov'!V120</f>
        <v>173314000</v>
      </c>
      <c r="G1247" s="774"/>
      <c r="H1247" s="781"/>
      <c r="I1247" s="753"/>
      <c r="J1247" s="781"/>
    </row>
    <row r="1248" spans="1:10" s="361" customFormat="1" ht="15.75" customHeight="1">
      <c r="A1248" s="774"/>
      <c r="B1248" s="828"/>
      <c r="C1248" s="358" t="s">
        <v>388</v>
      </c>
      <c r="D1248" s="1789" t="str">
        <f>'Rekap Panjang Per Prog Per Prov'!W8</f>
        <v>Kegiatan Peningkatan Kapasitas Kelembagaan dan Pelatihan Masyarakat</v>
      </c>
      <c r="E1248" s="1789"/>
      <c r="F1248" s="794"/>
      <c r="G1248" s="774"/>
      <c r="H1248" s="758"/>
      <c r="I1248" s="753"/>
      <c r="J1248" s="758"/>
    </row>
    <row r="1249" spans="1:10" s="361" customFormat="1" ht="15.75" customHeight="1">
      <c r="A1249" s="774"/>
      <c r="B1249" s="1423"/>
      <c r="C1249" s="1424"/>
      <c r="D1249" s="1424" t="s">
        <v>382</v>
      </c>
      <c r="E1249" s="840" t="str">
        <f>'Rekap Panjang Per Prog Per Prov'!W10</f>
        <v>Fasilitasi Penyusunan Profil Desa dan Kelurahan</v>
      </c>
      <c r="F1249" s="797">
        <f>'Rekap Panjang Per Prog Per Prov'!W120</f>
        <v>276719000</v>
      </c>
      <c r="G1249" s="774"/>
      <c r="H1249" s="781"/>
      <c r="I1249" s="753"/>
      <c r="J1249" s="781"/>
    </row>
    <row r="1250" spans="1:10" s="361" customFormat="1" ht="15.75" customHeight="1">
      <c r="A1250" s="774"/>
      <c r="B1250" s="828"/>
      <c r="C1250" s="358" t="s">
        <v>389</v>
      </c>
      <c r="D1250" s="1789" t="str">
        <f>'Rekap Panjang Per Prog Per Prov'!X8</f>
        <v>Kegiatan Peningkatan Kemandirian Masyarakat Perdesaan</v>
      </c>
      <c r="E1250" s="1789"/>
      <c r="F1250" s="794"/>
      <c r="G1250" s="774"/>
      <c r="H1250" s="758"/>
      <c r="I1250" s="753"/>
      <c r="J1250" s="758"/>
    </row>
    <row r="1251" spans="1:10" s="361" customFormat="1" ht="15.75" customHeight="1">
      <c r="A1251" s="774"/>
      <c r="B1251" s="1423"/>
      <c r="C1251" s="1424"/>
      <c r="D1251" s="1424" t="s">
        <v>382</v>
      </c>
      <c r="E1251" s="840" t="str">
        <f>'Rekap Panjang Per Prog Per Prov'!X10</f>
        <v>PNPM-Mandiri Perdesaan</v>
      </c>
      <c r="F1251" s="797">
        <f>'Rekap Panjang Per Prog Per Prov'!X120</f>
        <v>10795442000</v>
      </c>
      <c r="G1251" s="774"/>
      <c r="H1251" s="781"/>
      <c r="I1251" s="753"/>
      <c r="J1251" s="781"/>
    </row>
    <row r="1252" spans="1:10" s="361" customFormat="1" ht="15.75" customHeight="1">
      <c r="A1252" s="774"/>
      <c r="B1252" s="828"/>
      <c r="C1252" s="358" t="s">
        <v>391</v>
      </c>
      <c r="D1252" s="1789" t="str">
        <f>'Rekap Panjang Per Prog Per Prov'!Y8</f>
        <v>Kegiatan Fasilitasi Pemberdayaan Adat dan Sosial Budaya Masyarakat</v>
      </c>
      <c r="E1252" s="1789"/>
      <c r="F1252" s="794"/>
      <c r="G1252" s="774"/>
      <c r="H1252" s="758"/>
      <c r="I1252" s="753"/>
      <c r="J1252" s="758"/>
    </row>
    <row r="1253" spans="1:10" s="361" customFormat="1" ht="31.5" customHeight="1">
      <c r="A1253" s="774"/>
      <c r="B1253" s="1423"/>
      <c r="C1253" s="1424"/>
      <c r="D1253" s="1424" t="s">
        <v>382</v>
      </c>
      <c r="E1253" s="1422" t="str">
        <f>'Rekap Panjang Per Prog Per Prov'!Y10</f>
        <v>Fasilitasi Penguatan Kelembagaan Komisi Penanggulangan HIV/AIDS di daerah</v>
      </c>
      <c r="F1253" s="797">
        <f>'Rekap Panjang Per Prog Per Prov'!Y120</f>
        <v>71650000</v>
      </c>
      <c r="G1253" s="774"/>
      <c r="H1253" s="781"/>
      <c r="I1253" s="753"/>
      <c r="J1253" s="781"/>
    </row>
    <row r="1254" spans="1:10" s="361" customFormat="1" ht="15.75" customHeight="1">
      <c r="A1254" s="774"/>
      <c r="B1254" s="1423"/>
      <c r="C1254" s="1424"/>
      <c r="D1254" s="1424" t="s">
        <v>386</v>
      </c>
      <c r="E1254" s="840" t="str">
        <f>'Rekap Panjang Per Prog Per Prov'!Z10</f>
        <v xml:space="preserve">Fasilitasi Pembinaan dan Pengendalian PNPM Generasi </v>
      </c>
      <c r="F1254" s="797">
        <f>'Rekap Panjang Per Prog Per Prov'!Z120</f>
        <v>2767166000</v>
      </c>
      <c r="G1254" s="774"/>
      <c r="H1254" s="781"/>
      <c r="I1254" s="753"/>
      <c r="J1254" s="781"/>
    </row>
    <row r="1255" spans="1:10" s="361" customFormat="1" ht="31.5" customHeight="1">
      <c r="A1255" s="774"/>
      <c r="B1255" s="1423"/>
      <c r="C1255" s="1424"/>
      <c r="D1255" s="1424" t="s">
        <v>390</v>
      </c>
      <c r="E1255" s="1422" t="str">
        <f>'Rekap Panjang Per Prog Per Prov'!AA10</f>
        <v xml:space="preserve">Fasilitasi Penguatan Sistem Informasi Posyandu di Daerah melalui Koordinasi dan Pelatihan Ulang </v>
      </c>
      <c r="F1255" s="797">
        <f>'Rekap Panjang Per Prog Per Prov'!AA120</f>
        <v>58200000</v>
      </c>
      <c r="G1255" s="774"/>
      <c r="H1255" s="781"/>
      <c r="I1255" s="753"/>
      <c r="J1255" s="781"/>
    </row>
    <row r="1256" spans="1:10" s="361" customFormat="1" ht="15.75" customHeight="1">
      <c r="A1256" s="774"/>
      <c r="B1256" s="828"/>
      <c r="C1256" s="358" t="s">
        <v>392</v>
      </c>
      <c r="D1256" s="1789" t="str">
        <f>'Rekap Panjang Per Prog Per Prov'!AB8</f>
        <v>Kegiatan Pengembangan Usaha Ekonomi Masyarakat</v>
      </c>
      <c r="E1256" s="1789"/>
      <c r="F1256" s="794"/>
      <c r="G1256" s="774"/>
      <c r="H1256" s="758"/>
      <c r="I1256" s="753"/>
      <c r="J1256" s="758"/>
    </row>
    <row r="1257" spans="1:10" s="361" customFormat="1" ht="31.5" customHeight="1">
      <c r="A1257" s="774"/>
      <c r="B1257" s="1423"/>
      <c r="C1257" s="1424"/>
      <c r="D1257" s="1424" t="s">
        <v>382</v>
      </c>
      <c r="E1257" s="840" t="str">
        <f>'Rekap Panjang Per Prog Per Prov'!AC10</f>
        <v xml:space="preserve">Penguatan Kelembagaan Tim Koordinasi Penanggulangan Kemiskinan Daerah (TKPKD) </v>
      </c>
      <c r="F1257" s="797">
        <f>'Rekap Panjang Per Prog Per Prov'!AC120</f>
        <v>51200000</v>
      </c>
      <c r="G1257" s="774"/>
      <c r="H1257" s="781"/>
      <c r="I1257" s="753"/>
      <c r="J1257" s="781"/>
    </row>
    <row r="1258" spans="1:10" s="361" customFormat="1" ht="15.75" customHeight="1">
      <c r="A1258" s="774"/>
      <c r="B1258" s="1423"/>
      <c r="C1258" s="1424"/>
      <c r="D1258" s="1424" t="s">
        <v>386</v>
      </c>
      <c r="E1258" s="840" t="str">
        <f>'Rekap Panjang Per Prog Per Prov'!AD10</f>
        <v>Fasilitasi Penguatan Kelembagaan Pasar Desa</v>
      </c>
      <c r="F1258" s="797">
        <f>'Rekap Panjang Per Prog Per Prov'!AD120</f>
        <v>150000000</v>
      </c>
      <c r="G1258" s="780"/>
      <c r="H1258" s="781"/>
      <c r="I1258" s="753"/>
      <c r="J1258" s="781"/>
    </row>
    <row r="1259" spans="1:10" s="360" customFormat="1" ht="19.5" customHeight="1">
      <c r="A1259" s="774"/>
      <c r="B1259" s="827" t="s">
        <v>520</v>
      </c>
      <c r="C1259" s="1795" t="str">
        <f>'Rekap Panjang Per Prog Per Prov'!AH7</f>
        <v xml:space="preserve">PROGRAM PENGUATAN PENYELENGGARAAN PEMERINTAHAN UMUM </v>
      </c>
      <c r="D1259" s="1795"/>
      <c r="E1259" s="1795"/>
      <c r="F1259" s="793"/>
      <c r="G1259" s="757" t="str">
        <f>'Rekap Panjang Per Prog Per Prov'!AH11</f>
        <v>DITJEN PUM</v>
      </c>
      <c r="H1259" s="1251"/>
      <c r="I1259" s="753"/>
      <c r="J1259" s="758"/>
    </row>
    <row r="1260" spans="1:10" s="361" customFormat="1" ht="30" customHeight="1">
      <c r="A1260" s="774"/>
      <c r="B1260" s="828"/>
      <c r="C1260" s="358" t="s">
        <v>381</v>
      </c>
      <c r="D1260" s="1789" t="str">
        <f>'Rekap Panjang Per Prog Per Prov'!AH8</f>
        <v>Kegiatan Penyelenggaraan Hubungan Pusat dan Daerah Serta Kerjasama Daerah</v>
      </c>
      <c r="E1260" s="1789"/>
      <c r="F1260" s="794"/>
      <c r="G1260" s="774"/>
      <c r="H1260" s="759"/>
      <c r="I1260" s="753"/>
      <c r="J1260" s="758"/>
    </row>
    <row r="1261" spans="1:10" s="361" customFormat="1" ht="31.5">
      <c r="A1261" s="1425"/>
      <c r="B1261" s="1469"/>
      <c r="C1261" s="875"/>
      <c r="D1261" s="875" t="s">
        <v>382</v>
      </c>
      <c r="E1261" s="1467" t="str">
        <f>'Rekap Panjang Per Prog Per Prov'!AI10</f>
        <v>Peningkatan Peran Gubernur sebagai Wakil Pemerintah Pusat di Wilayah Provinsi</v>
      </c>
      <c r="F1261" s="888">
        <f>'Rekap Panjang Per Prog Per Prov'!AI120</f>
        <v>4057322000</v>
      </c>
      <c r="G1261" s="1425"/>
      <c r="H1261" s="759"/>
      <c r="I1261" s="753" t="s">
        <v>701</v>
      </c>
      <c r="J1261" s="1790" t="s">
        <v>595</v>
      </c>
    </row>
    <row r="1262" spans="1:10" s="361" customFormat="1" ht="32.25" customHeight="1">
      <c r="A1262" s="774"/>
      <c r="B1262" s="1423"/>
      <c r="C1262" s="1424"/>
      <c r="D1262" s="1424" t="s">
        <v>386</v>
      </c>
      <c r="E1262" s="1448" t="str">
        <f>'Rekap Panjang Per Prog Per Prov'!AH10</f>
        <v>Pengembangan Kerjasama Daerah</v>
      </c>
      <c r="F1262" s="797">
        <f>'Rekap Panjang Per Prog Per Prov'!AH120</f>
        <v>325000000</v>
      </c>
      <c r="G1262" s="774"/>
      <c r="H1262" s="759"/>
      <c r="I1262" s="753" t="s">
        <v>701</v>
      </c>
      <c r="J1262" s="1791"/>
    </row>
    <row r="1263" spans="1:10" s="361" customFormat="1" ht="30" customHeight="1">
      <c r="A1263" s="774"/>
      <c r="B1263" s="828"/>
      <c r="C1263" s="358" t="s">
        <v>387</v>
      </c>
      <c r="D1263" s="1789" t="str">
        <f>'Rekap Panjang Per Prog Per Prov'!AJ8</f>
        <v>Kegiatan Pengembangan dan Penataan Wilayah Administrasi dan Perbatasan</v>
      </c>
      <c r="E1263" s="1789"/>
      <c r="F1263" s="794"/>
      <c r="G1263" s="774"/>
      <c r="H1263" s="759"/>
      <c r="I1263" s="753"/>
      <c r="J1263" s="758"/>
    </row>
    <row r="1264" spans="1:10" s="361" customFormat="1" ht="42.75" customHeight="1">
      <c r="A1264" s="774"/>
      <c r="B1264" s="1423"/>
      <c r="C1264" s="1424"/>
      <c r="D1264" s="1424" t="s">
        <v>382</v>
      </c>
      <c r="E1264" s="840" t="str">
        <f>'Rekap Panjang Per Prog Per Prov'!AJ10</f>
        <v>Koordinasi dan Fasilitasi Penegasan Batas Daerah secara Pasti di Lapangan antar Daerah Provinsi, Kab/Kota</v>
      </c>
      <c r="F1264" s="797">
        <f>'Rekap Panjang Per Prog Per Prov'!AJ120</f>
        <v>300000000</v>
      </c>
      <c r="G1264" s="774"/>
      <c r="H1264" s="759"/>
      <c r="I1264" s="753" t="s">
        <v>701</v>
      </c>
      <c r="J1264" s="1397" t="s">
        <v>605</v>
      </c>
    </row>
    <row r="1265" spans="1:11" s="361" customFormat="1" ht="21" customHeight="1">
      <c r="A1265" s="774"/>
      <c r="B1265" s="1423"/>
      <c r="C1265" s="1424"/>
      <c r="D1265" s="1424" t="s">
        <v>386</v>
      </c>
      <c r="E1265" s="840" t="str">
        <f>'Rekap Panjang Per Prog Per Prov'!AL10</f>
        <v>Pembakuan dan Pembinaan Nama Rupabumi Unsur Alami</v>
      </c>
      <c r="F1265" s="797">
        <f>'Rekap Panjang Per Prog Per Prov'!AL120</f>
        <v>322492000</v>
      </c>
      <c r="G1265" s="780"/>
      <c r="H1265" s="781"/>
      <c r="I1265" s="753" t="s">
        <v>701</v>
      </c>
      <c r="J1265" s="753" t="s">
        <v>612</v>
      </c>
    </row>
    <row r="1266" spans="1:11" s="356" customFormat="1">
      <c r="A1266" s="774"/>
      <c r="B1266" s="1433"/>
      <c r="C1266" s="1443"/>
      <c r="D1266" s="1443"/>
      <c r="E1266" s="1440"/>
      <c r="F1266" s="802"/>
      <c r="G1266" s="757"/>
      <c r="H1266" s="1251"/>
      <c r="I1266" s="1396"/>
      <c r="J1266" s="1251"/>
    </row>
    <row r="1267" spans="1:11" s="356" customFormat="1" ht="20.100000000000001" customHeight="1">
      <c r="A1267" s="1310" t="s">
        <v>440</v>
      </c>
      <c r="B1267" s="1797" t="s">
        <v>441</v>
      </c>
      <c r="C1267" s="1797"/>
      <c r="D1267" s="1797"/>
      <c r="E1267" s="1797"/>
      <c r="F1267" s="1283">
        <f>SUM(F1268:F1318)</f>
        <v>40844677000</v>
      </c>
      <c r="G1267" s="1273"/>
      <c r="H1267" s="1100" t="s">
        <v>896</v>
      </c>
      <c r="I1267" s="1100" t="s">
        <v>902</v>
      </c>
      <c r="J1267" s="952"/>
      <c r="K1267" s="1175">
        <f>'Rekap Panjang Per Prog Per Prov'!AV124</f>
        <v>40844677000</v>
      </c>
    </row>
    <row r="1268" spans="1:11" s="361" customFormat="1">
      <c r="A1268" s="774"/>
      <c r="B1268" s="827" t="s">
        <v>380</v>
      </c>
      <c r="C1268" s="1795" t="str">
        <f>'Rekap Panjang Per Prog Per Prov'!C7</f>
        <v xml:space="preserve">PROGRAM PENATAAN ADMINISTRASI KEPENDUDUKAN </v>
      </c>
      <c r="D1268" s="1795"/>
      <c r="E1268" s="1795"/>
      <c r="F1268" s="776"/>
      <c r="G1268" s="1432" t="str">
        <f>'Rekap Panjang Per Prog Per Prov'!C11</f>
        <v>DITJEN DUKCAPIL</v>
      </c>
      <c r="H1268" s="758"/>
      <c r="I1268" s="753"/>
      <c r="J1268" s="758"/>
    </row>
    <row r="1269" spans="1:11" s="361" customFormat="1" ht="33" customHeight="1">
      <c r="A1269" s="774"/>
      <c r="B1269" s="827"/>
      <c r="C1269" s="358" t="s">
        <v>381</v>
      </c>
      <c r="D1269" s="1789" t="str">
        <f>'Rekap Panjang Per Prog Per Prov'!C8</f>
        <v>Kegiatan Dukungan Manajemen dan Dukungan Teknis Lainnya Ditjen Kependudukan dan Pencatatan Sipil</v>
      </c>
      <c r="E1269" s="1789"/>
      <c r="F1269" s="776"/>
      <c r="G1269" s="1432"/>
      <c r="H1269" s="758"/>
      <c r="I1269" s="753"/>
      <c r="J1269" s="758"/>
    </row>
    <row r="1270" spans="1:11" s="361" customFormat="1" ht="41.25" customHeight="1">
      <c r="A1270" s="774"/>
      <c r="B1270" s="827"/>
      <c r="C1270" s="1435"/>
      <c r="D1270" s="358" t="s">
        <v>382</v>
      </c>
      <c r="E1270" s="840" t="str">
        <f>'Rekap Panjang Per Prog Per Prov'!C10</f>
        <v xml:space="preserve">Fasilitasi Koordinasi Penyelenggaraan Kependudukan dan Pencatatan Sipil </v>
      </c>
      <c r="F1270" s="776">
        <f>'Rekap Panjang Per Prog Per Prov'!C124</f>
        <v>249795000</v>
      </c>
      <c r="G1270" s="1432"/>
      <c r="H1270" s="753"/>
      <c r="I1270" s="753" t="s">
        <v>897</v>
      </c>
      <c r="J1270" s="753" t="s">
        <v>600</v>
      </c>
    </row>
    <row r="1271" spans="1:11" s="361" customFormat="1" ht="34.5" customHeight="1">
      <c r="A1271" s="1436"/>
      <c r="B1271" s="827" t="s">
        <v>383</v>
      </c>
      <c r="C1271" s="1795" t="str">
        <f>'Rekap Panjang Per Prog Per Prov'!D7</f>
        <v xml:space="preserve">PROGRAM PENGAWASAN DAN PENINGKATAN AKUNTABILITAS APARATUR KEMENTERIAN DALAM NEGERI </v>
      </c>
      <c r="D1271" s="1795"/>
      <c r="E1271" s="1795"/>
      <c r="F1271" s="776"/>
      <c r="G1271" s="757" t="str">
        <f>'Rekap Panjang Per Prog Per Prov'!D11</f>
        <v>ITJEN</v>
      </c>
      <c r="H1271" s="1251"/>
      <c r="I1271" s="753"/>
      <c r="J1271" s="758"/>
    </row>
    <row r="1272" spans="1:11" s="361" customFormat="1" ht="32.25" customHeight="1">
      <c r="A1272" s="1436"/>
      <c r="B1272" s="827"/>
      <c r="C1272" s="358" t="s">
        <v>381</v>
      </c>
      <c r="D1272" s="1789" t="str">
        <f>'Rekap Panjang Per Prog Per Prov'!D8</f>
        <v xml:space="preserve">Kegiatan Dukungan Manajemen dan Dukungan Teknis Lainnya  Inspektorat Jenderal </v>
      </c>
      <c r="E1272" s="1789"/>
      <c r="F1272" s="776"/>
      <c r="G1272" s="774"/>
      <c r="H1272" s="759"/>
      <c r="I1272" s="753"/>
      <c r="J1272" s="758"/>
    </row>
    <row r="1273" spans="1:11" s="361" customFormat="1" ht="41.25" customHeight="1">
      <c r="A1273" s="1436"/>
      <c r="B1273" s="827"/>
      <c r="C1273" s="1435"/>
      <c r="D1273" s="358" t="s">
        <v>382</v>
      </c>
      <c r="E1273" s="840" t="str">
        <f>'Rekap Panjang Per Prog Per Prov'!D10</f>
        <v xml:space="preserve">Koordinasi Pembinaan dan Pengawasan Penyelenggaraan Pemerintahan Daerah </v>
      </c>
      <c r="F1273" s="776">
        <f>'Rekap Panjang Per Prog Per Prov'!D124</f>
        <v>300000000</v>
      </c>
      <c r="G1273" s="780"/>
      <c r="H1273" s="759"/>
      <c r="I1273" s="759" t="s">
        <v>755</v>
      </c>
      <c r="J1273" s="884" t="s">
        <v>603</v>
      </c>
    </row>
    <row r="1274" spans="1:11" s="361" customFormat="1" ht="16.5">
      <c r="A1274" s="1436"/>
      <c r="B1274" s="1419" t="s">
        <v>384</v>
      </c>
      <c r="C1274" s="1804" t="str">
        <f>'Rekap Panjang Per Prog Per Prov'!E7</f>
        <v xml:space="preserve">PROGRAM PEMBINAAN KESATUAN BANGSA DAN POLITIK </v>
      </c>
      <c r="D1274" s="1804"/>
      <c r="E1274" s="1804"/>
      <c r="F1274" s="779"/>
      <c r="G1274" s="1823" t="str">
        <f>'Rekap Panjang Per Prog Per Prov'!E11</f>
        <v>DITJEN KESBANGPOL</v>
      </c>
      <c r="H1274" s="1399"/>
      <c r="I1274" s="753"/>
      <c r="J1274" s="781"/>
    </row>
    <row r="1275" spans="1:11" s="356" customFormat="1">
      <c r="A1275" s="759"/>
      <c r="B1275" s="827"/>
      <c r="C1275" s="358" t="s">
        <v>381</v>
      </c>
      <c r="D1275" s="1789" t="str">
        <f>'Rekap Panjang Per Prog Per Prov'!E8</f>
        <v>Kegiatan Fasilitasi Kewaspadaan Nasional</v>
      </c>
      <c r="E1275" s="1789"/>
      <c r="F1275" s="776"/>
      <c r="G1275" s="1823"/>
      <c r="H1275" s="1399"/>
      <c r="I1275" s="753"/>
      <c r="J1275" s="758"/>
    </row>
    <row r="1276" spans="1:11" s="1420" customFormat="1" ht="35.25" customHeight="1">
      <c r="A1276" s="1436"/>
      <c r="B1276" s="827"/>
      <c r="C1276" s="358"/>
      <c r="D1276" s="358" t="s">
        <v>382</v>
      </c>
      <c r="E1276" s="840" t="str">
        <f>'Rekap Panjang Per Prog Per Prov'!E10</f>
        <v xml:space="preserve">Penguatan dan Pemberdayaan Forum Kewaspadaan Dini Masyarakat (FKDM) </v>
      </c>
      <c r="F1276" s="776">
        <f>'Rekap Panjang Per Prog Per Prov'!E124</f>
        <v>1036478000</v>
      </c>
      <c r="G1276" s="780"/>
      <c r="H1276" s="1397"/>
      <c r="I1276" s="1397" t="s">
        <v>736</v>
      </c>
      <c r="J1276" s="753" t="s">
        <v>601</v>
      </c>
    </row>
    <row r="1277" spans="1:11" s="1420" customFormat="1" ht="38.25" customHeight="1">
      <c r="A1277" s="1436"/>
      <c r="B1277" s="827" t="s">
        <v>385</v>
      </c>
      <c r="C1277" s="1795" t="str">
        <f>'Rekap Panjang Per Prog Per Prov'!F7</f>
        <v xml:space="preserve">PROGRAM PENDIDIKAN DAN PELATIHAN APARATUR KEMENTERIAN DALAM NEGERI </v>
      </c>
      <c r="D1277" s="1795"/>
      <c r="E1277" s="1795"/>
      <c r="F1277" s="776"/>
      <c r="G1277" s="1444" t="str">
        <f>'Rekap Panjang Per Prog Per Prov'!F11</f>
        <v>BADAN DIKLAT</v>
      </c>
      <c r="H1277" s="1445"/>
      <c r="I1277" s="753"/>
      <c r="J1277" s="784"/>
    </row>
    <row r="1278" spans="1:11" s="1420" customFormat="1" ht="32.25" customHeight="1">
      <c r="A1278" s="1436"/>
      <c r="B1278" s="827"/>
      <c r="C1278" s="358" t="s">
        <v>381</v>
      </c>
      <c r="D1278" s="1789" t="str">
        <f>'Rekap Panjang Per Prog Per Prov'!F8</f>
        <v xml:space="preserve">Kegiatan Dukungan Manajemen Dan Pelayanan Teknis Lainnya Badan Pendidikan Dan Pelatihan </v>
      </c>
      <c r="E1278" s="1789"/>
      <c r="F1278" s="776"/>
      <c r="G1278" s="774"/>
      <c r="H1278" s="759"/>
      <c r="I1278" s="753"/>
      <c r="J1278" s="758"/>
    </row>
    <row r="1279" spans="1:11" s="1420" customFormat="1" ht="22.5" customHeight="1">
      <c r="A1279" s="1436"/>
      <c r="B1279" s="827"/>
      <c r="C1279" s="358"/>
      <c r="D1279" s="358" t="s">
        <v>382</v>
      </c>
      <c r="E1279" s="840" t="str">
        <f>'Rekap Panjang Per Prog Per Prov'!F10</f>
        <v>Koordinasi Pembinaan Program Kediklatan</v>
      </c>
      <c r="F1279" s="776">
        <f>'Rekap Panjang Per Prog Per Prov'!F124</f>
        <v>212000000</v>
      </c>
      <c r="G1279" s="780"/>
      <c r="H1279" s="781"/>
      <c r="I1279" s="781" t="s">
        <v>696</v>
      </c>
      <c r="J1279" s="753" t="s">
        <v>604</v>
      </c>
    </row>
    <row r="1280" spans="1:11" s="1420" customFormat="1" ht="16.5" customHeight="1">
      <c r="A1280" s="1436"/>
      <c r="B1280" s="827" t="s">
        <v>393</v>
      </c>
      <c r="C1280" s="1795" t="str">
        <f>'Rekap Panjang Per Prog Per Prov'!G7</f>
        <v xml:space="preserve">PROGRAM PENGELOLAAN DESENTRALISASI DAN OTONOMI DAERAH </v>
      </c>
      <c r="D1280" s="1795"/>
      <c r="E1280" s="1795"/>
      <c r="F1280" s="776"/>
      <c r="G1280" s="1444" t="str">
        <f>'Rekap Panjang Per Prog Per Prov'!G11</f>
        <v>DITJEN OTDA</v>
      </c>
      <c r="H1280" s="1445"/>
      <c r="I1280" s="753"/>
      <c r="J1280" s="784"/>
    </row>
    <row r="1281" spans="1:10" s="1420" customFormat="1" ht="16.5">
      <c r="A1281" s="1436"/>
      <c r="B1281" s="827"/>
      <c r="C1281" s="358" t="s">
        <v>381</v>
      </c>
      <c r="D1281" s="1789" t="str">
        <f>'Rekap Panjang Per Prog Per Prov'!G8</f>
        <v>Kegiatan Penataan Urusan Pemerintahan Daerah Lingkup I</v>
      </c>
      <c r="E1281" s="1789"/>
      <c r="F1281" s="776"/>
      <c r="G1281" s="774"/>
      <c r="H1281" s="759"/>
      <c r="I1281" s="753"/>
      <c r="J1281" s="758"/>
    </row>
    <row r="1282" spans="1:10" s="1420" customFormat="1" ht="36" customHeight="1">
      <c r="A1282" s="1436"/>
      <c r="B1282" s="827"/>
      <c r="C1282" s="358"/>
      <c r="D1282" s="358" t="s">
        <v>382</v>
      </c>
      <c r="E1282" s="840" t="str">
        <f>'Rekap Panjang Per Prog Per Prov'!G10</f>
        <v xml:space="preserve">Fasilitasi Percepatan Penerapan Standar Pelayanan Minimal (SPM) di Daerah </v>
      </c>
      <c r="F1282" s="776">
        <f>'Rekap Panjang Per Prog Per Prov'!G124</f>
        <v>575400000</v>
      </c>
      <c r="G1282" s="780"/>
      <c r="H1282" s="1397"/>
      <c r="I1282" s="1397" t="s">
        <v>898</v>
      </c>
      <c r="J1282" s="761" t="s">
        <v>662</v>
      </c>
    </row>
    <row r="1283" spans="1:10" s="1420" customFormat="1" ht="16.5" customHeight="1">
      <c r="A1283" s="1436"/>
      <c r="B1283" s="1419" t="s">
        <v>396</v>
      </c>
      <c r="C1283" s="1798" t="str">
        <f>'Rekap Panjang Per Prog Per Prov'!J7</f>
        <v xml:space="preserve">PROGRAM BINA PEMBANGUNAN DAERAH </v>
      </c>
      <c r="D1283" s="1798"/>
      <c r="E1283" s="1798"/>
      <c r="F1283" s="779"/>
      <c r="G1283" s="1824" t="str">
        <f>'Rekap Panjang Per Prog Per Prov'!J11</f>
        <v>DITJEN BINA BANGDA</v>
      </c>
      <c r="H1283" s="1250"/>
      <c r="I1283" s="753"/>
      <c r="J1283" s="809"/>
    </row>
    <row r="1284" spans="1:10" s="1420" customFormat="1" ht="32.25" customHeight="1">
      <c r="A1284" s="1436"/>
      <c r="B1284" s="827"/>
      <c r="C1284" s="358" t="s">
        <v>381</v>
      </c>
      <c r="D1284" s="1789" t="str">
        <f>'Rekap Panjang Per Prog Per Prov'!J8</f>
        <v>Kegiatan Dukungan Manajemen dan Pelaksanaan Tugas Teknis Lainnya Ditjen Bina Bangda</v>
      </c>
      <c r="E1284" s="1789"/>
      <c r="F1284" s="776"/>
      <c r="G1284" s="1825"/>
      <c r="H1284" s="1421"/>
      <c r="I1284" s="753"/>
      <c r="J1284" s="758"/>
    </row>
    <row r="1285" spans="1:10" s="1420" customFormat="1" ht="32.25" customHeight="1">
      <c r="A1285" s="1436"/>
      <c r="B1285" s="827"/>
      <c r="C1285" s="358"/>
      <c r="D1285" s="358" t="s">
        <v>382</v>
      </c>
      <c r="E1285" s="840" t="str">
        <f>'Rekap Panjang Per Prog Per Prov'!J10</f>
        <v>Penyusunan, Pengkajian dan Pengembangan Data dan Informasi SIPD di Daerah</v>
      </c>
      <c r="F1285" s="776">
        <f>'Rekap Panjang Per Prog Per Prov'!J124</f>
        <v>672000000</v>
      </c>
      <c r="G1285" s="774"/>
      <c r="H1285" s="759"/>
      <c r="I1285" s="759" t="s">
        <v>698</v>
      </c>
      <c r="J1285" s="1793" t="s">
        <v>594</v>
      </c>
    </row>
    <row r="1286" spans="1:10" s="1420" customFormat="1" ht="31.5">
      <c r="A1286" s="1436"/>
      <c r="B1286" s="827"/>
      <c r="C1286" s="1437"/>
      <c r="D1286" s="358" t="s">
        <v>386</v>
      </c>
      <c r="E1286" s="840" t="str">
        <f>'Rekap Panjang Per Prog Per Prov'!K10</f>
        <v xml:space="preserve">Penguatan Peran Provinsi dalam Pengendalian, Pelaporan dan Evaluasi Pemanfaatan Program Dana Alokasi Khusus (DAK) </v>
      </c>
      <c r="F1286" s="776">
        <f>'Rekap Panjang Per Prog Per Prov'!K124</f>
        <v>450000000</v>
      </c>
      <c r="G1286" s="774"/>
      <c r="H1286" s="759"/>
      <c r="I1286" s="759" t="s">
        <v>698</v>
      </c>
      <c r="J1286" s="1794"/>
    </row>
    <row r="1287" spans="1:10" s="1420" customFormat="1" ht="16.5">
      <c r="A1287" s="1436"/>
      <c r="B1287" s="827"/>
      <c r="C1287" s="358" t="s">
        <v>387</v>
      </c>
      <c r="D1287" s="1792" t="str">
        <f>'Rekap Panjang Per Prog Per Prov'!O8</f>
        <v>Kegiatan Fasilitasi Peningkatan Pertumbuhan Ekonomi Daerah</v>
      </c>
      <c r="E1287" s="1789"/>
      <c r="F1287" s="776"/>
      <c r="G1287" s="774"/>
      <c r="H1287" s="759"/>
      <c r="I1287" s="759"/>
      <c r="J1287" s="758"/>
    </row>
    <row r="1288" spans="1:10" s="1420" customFormat="1" ht="21.75" customHeight="1">
      <c r="A1288" s="1436"/>
      <c r="B1288" s="827"/>
      <c r="C1288" s="1437"/>
      <c r="D1288" s="358" t="s">
        <v>382</v>
      </c>
      <c r="E1288" s="1422" t="str">
        <f>'Rekap Panjang Per Prog Per Prov'!O10</f>
        <v xml:space="preserve">Dukungan Operasional  Penyelenggaraan PTSP  </v>
      </c>
      <c r="F1288" s="776">
        <f>'Rekap Panjang Per Prog Per Prov'!O124</f>
        <v>600000000</v>
      </c>
      <c r="G1288" s="774"/>
      <c r="H1288" s="1399"/>
      <c r="I1288" s="1399" t="s">
        <v>726</v>
      </c>
      <c r="J1288" s="753" t="s">
        <v>602</v>
      </c>
    </row>
    <row r="1289" spans="1:10" s="1420" customFormat="1" ht="16.5">
      <c r="A1289" s="1436"/>
      <c r="B1289" s="827"/>
      <c r="C1289" s="358" t="s">
        <v>388</v>
      </c>
      <c r="D1289" s="1789" t="str">
        <f>'Rekap Panjang Per Prog Per Prov'!Q8</f>
        <v>Kegiatan Fasilitasi Pengembangan Wilayah Terpadu</v>
      </c>
      <c r="E1289" s="1789"/>
      <c r="F1289" s="776"/>
      <c r="G1289" s="774"/>
      <c r="H1289" s="759"/>
      <c r="I1289" s="753"/>
      <c r="J1289" s="758"/>
    </row>
    <row r="1290" spans="1:10" s="1420" customFormat="1" ht="36.75" customHeight="1">
      <c r="A1290" s="1436"/>
      <c r="B1290" s="1438"/>
      <c r="C1290" s="1439"/>
      <c r="D1290" s="863" t="s">
        <v>382</v>
      </c>
      <c r="E1290" s="1440" t="str">
        <f>'Rekap Panjang Per Prog Per Prov'!Q10</f>
        <v>Penguatan Kelembagaan dalam Pengelolaan dan Pengembangan Wilayah Pesisir, Laut dan Pulau-pulau kecil</v>
      </c>
      <c r="F1290" s="802">
        <f>'Rekap Panjang Per Prog Per Prov'!Q124</f>
        <v>575000000</v>
      </c>
      <c r="G1290" s="780"/>
      <c r="H1290" s="781"/>
      <c r="I1290" s="781" t="s">
        <v>698</v>
      </c>
      <c r="J1290" s="1396" t="s">
        <v>594</v>
      </c>
    </row>
    <row r="1291" spans="1:10" s="360" customFormat="1" ht="15.75" customHeight="1">
      <c r="A1291" s="774"/>
      <c r="B1291" s="827" t="s">
        <v>519</v>
      </c>
      <c r="C1291" s="1795" t="str">
        <f>'Rekap Panjang Per Prog Per Prov'!U7</f>
        <v xml:space="preserve">PROGRAM PEMBERDAYAAN MASYARAKAT DAN PEMERINTAHAN DESA </v>
      </c>
      <c r="D1291" s="1795"/>
      <c r="E1291" s="1795"/>
      <c r="F1291" s="793"/>
      <c r="G1291" s="757" t="str">
        <f>'Rekap Panjang Per Prog Per Prov'!U11</f>
        <v>DITJEN PMD</v>
      </c>
      <c r="H1291" s="758"/>
      <c r="I1291" s="753"/>
      <c r="J1291" s="758"/>
    </row>
    <row r="1292" spans="1:10" s="361" customFormat="1" ht="30" customHeight="1">
      <c r="A1292" s="774"/>
      <c r="B1292" s="828"/>
      <c r="C1292" s="358" t="s">
        <v>381</v>
      </c>
      <c r="D1292" s="1789" t="str">
        <f>'Rekap Panjang Per Prog Per Prov'!U8</f>
        <v>Kegiatan Dukungan Manajemen dan Dukungan Teknis Lainnya Ditjen PMD</v>
      </c>
      <c r="E1292" s="1789"/>
      <c r="F1292" s="794"/>
      <c r="G1292" s="774"/>
      <c r="H1292" s="758"/>
      <c r="I1292" s="753"/>
      <c r="J1292" s="758"/>
    </row>
    <row r="1293" spans="1:10" s="361" customFormat="1" ht="31.5" customHeight="1">
      <c r="A1293" s="774"/>
      <c r="B1293" s="1423"/>
      <c r="C1293" s="1424"/>
      <c r="D1293" s="1424" t="s">
        <v>382</v>
      </c>
      <c r="E1293" s="840" t="str">
        <f>'Rekap Panjang Per Prog Per Prov'!U10</f>
        <v>Penguatan Program dan Kelembagaan Pemberdayaan Masyarakat dan Pemerintahan Desa</v>
      </c>
      <c r="F1293" s="797">
        <f>'Rekap Panjang Per Prog Per Prov'!U124</f>
        <v>151330000</v>
      </c>
      <c r="G1293" s="774"/>
      <c r="H1293" s="781"/>
      <c r="I1293" s="753"/>
      <c r="J1293" s="781"/>
    </row>
    <row r="1294" spans="1:10" s="361" customFormat="1" ht="30" customHeight="1">
      <c r="A1294" s="774"/>
      <c r="B1294" s="828"/>
      <c r="C1294" s="358" t="s">
        <v>387</v>
      </c>
      <c r="D1294" s="1789" t="str">
        <f>'Rekap Panjang Per Prog Per Prov'!V8</f>
        <v>Kegiatan Peningkatan Kapasitas Penyelenggaraan Pemerintahan Desa dan Kelurahan</v>
      </c>
      <c r="E1294" s="1789"/>
      <c r="F1294" s="794"/>
      <c r="G1294" s="774"/>
      <c r="H1294" s="758"/>
      <c r="I1294" s="753"/>
      <c r="J1294" s="758"/>
    </row>
    <row r="1295" spans="1:10" s="361" customFormat="1" ht="15.75" customHeight="1">
      <c r="A1295" s="774"/>
      <c r="B1295" s="1423"/>
      <c r="C1295" s="1424"/>
      <c r="D1295" s="1424" t="s">
        <v>382</v>
      </c>
      <c r="E1295" s="840" t="str">
        <f>'Rekap Panjang Per Prog Per Prov'!V10</f>
        <v>Pelatihan Manajemen Pemerintahan Desa bagi Kepala Desa</v>
      </c>
      <c r="F1295" s="797">
        <f>'Rekap Panjang Per Prog Per Prov'!V124</f>
        <v>188441000</v>
      </c>
      <c r="G1295" s="774"/>
      <c r="H1295" s="781"/>
      <c r="I1295" s="753"/>
      <c r="J1295" s="781"/>
    </row>
    <row r="1296" spans="1:10" s="361" customFormat="1" ht="15.75" customHeight="1">
      <c r="A1296" s="774"/>
      <c r="B1296" s="828"/>
      <c r="C1296" s="358" t="s">
        <v>388</v>
      </c>
      <c r="D1296" s="1789" t="str">
        <f>'Rekap Panjang Per Prog Per Prov'!W8</f>
        <v>Kegiatan Peningkatan Kapasitas Kelembagaan dan Pelatihan Masyarakat</v>
      </c>
      <c r="E1296" s="1789"/>
      <c r="F1296" s="794"/>
      <c r="G1296" s="774"/>
      <c r="H1296" s="758"/>
      <c r="I1296" s="753"/>
      <c r="J1296" s="758"/>
    </row>
    <row r="1297" spans="1:10" s="361" customFormat="1" ht="15.75" customHeight="1">
      <c r="A1297" s="774"/>
      <c r="B1297" s="1423"/>
      <c r="C1297" s="1424"/>
      <c r="D1297" s="1424" t="s">
        <v>382</v>
      </c>
      <c r="E1297" s="840" t="str">
        <f>'Rekap Panjang Per Prog Per Prov'!W10</f>
        <v>Fasilitasi Penyusunan Profil Desa dan Kelurahan</v>
      </c>
      <c r="F1297" s="797">
        <f>'Rekap Panjang Per Prog Per Prov'!W124</f>
        <v>338895000</v>
      </c>
      <c r="G1297" s="774"/>
      <c r="H1297" s="781"/>
      <c r="I1297" s="753"/>
      <c r="J1297" s="781"/>
    </row>
    <row r="1298" spans="1:10" s="361" customFormat="1" ht="15.75" customHeight="1">
      <c r="A1298" s="774"/>
      <c r="B1298" s="828"/>
      <c r="C1298" s="358" t="s">
        <v>389</v>
      </c>
      <c r="D1298" s="1789" t="str">
        <f>'Rekap Panjang Per Prog Per Prov'!X8</f>
        <v>Kegiatan Peningkatan Kemandirian Masyarakat Perdesaan</v>
      </c>
      <c r="E1298" s="1789"/>
      <c r="F1298" s="794"/>
      <c r="G1298" s="774"/>
      <c r="H1298" s="758"/>
      <c r="I1298" s="753"/>
      <c r="J1298" s="758"/>
    </row>
    <row r="1299" spans="1:10" s="361" customFormat="1" ht="15.75" customHeight="1">
      <c r="A1299" s="774"/>
      <c r="B1299" s="1423"/>
      <c r="C1299" s="1424"/>
      <c r="D1299" s="1424" t="s">
        <v>382</v>
      </c>
      <c r="E1299" s="840" t="str">
        <f>'Rekap Panjang Per Prog Per Prov'!X10</f>
        <v>PNPM-Mandiri Perdesaan</v>
      </c>
      <c r="F1299" s="797">
        <f>'Rekap Panjang Per Prog Per Prov'!X124</f>
        <v>29028189000</v>
      </c>
      <c r="G1299" s="774"/>
      <c r="H1299" s="781"/>
      <c r="I1299" s="753"/>
      <c r="J1299" s="781"/>
    </row>
    <row r="1300" spans="1:10" s="361" customFormat="1" ht="15.75" customHeight="1">
      <c r="A1300" s="774"/>
      <c r="B1300" s="828"/>
      <c r="C1300" s="358" t="s">
        <v>391</v>
      </c>
      <c r="D1300" s="1789" t="str">
        <f>'Rekap Panjang Per Prog Per Prov'!Y8</f>
        <v>Kegiatan Fasilitasi Pemberdayaan Adat dan Sosial Budaya Masyarakat</v>
      </c>
      <c r="E1300" s="1789"/>
      <c r="F1300" s="794"/>
      <c r="G1300" s="774"/>
      <c r="H1300" s="758"/>
      <c r="I1300" s="753"/>
      <c r="J1300" s="758"/>
    </row>
    <row r="1301" spans="1:10" s="361" customFormat="1" ht="31.5" customHeight="1">
      <c r="A1301" s="774"/>
      <c r="B1301" s="1423"/>
      <c r="C1301" s="1424"/>
      <c r="D1301" s="1424" t="s">
        <v>382</v>
      </c>
      <c r="E1301" s="1422" t="str">
        <f>'Rekap Panjang Per Prog Per Prov'!Y10</f>
        <v>Fasilitasi Penguatan Kelembagaan Komisi Penanggulangan HIV/AIDS di daerah</v>
      </c>
      <c r="F1301" s="797">
        <f>'Rekap Panjang Per Prog Per Prov'!Y124</f>
        <v>77690000</v>
      </c>
      <c r="G1301" s="774"/>
      <c r="H1301" s="781"/>
      <c r="I1301" s="753"/>
      <c r="J1301" s="781"/>
    </row>
    <row r="1302" spans="1:10" s="361" customFormat="1" ht="31.5" customHeight="1">
      <c r="A1302" s="774"/>
      <c r="B1302" s="1423"/>
      <c r="C1302" s="1424"/>
      <c r="D1302" s="1424" t="s">
        <v>386</v>
      </c>
      <c r="E1302" s="840" t="str">
        <f>'Rekap Panjang Per Prog Per Prov'!AA10</f>
        <v xml:space="preserve">Fasilitasi Penguatan Sistem Informasi Posyandu di Daerah melalui Koordinasi dan Pelatihan Ulang </v>
      </c>
      <c r="F1302" s="797">
        <f>'Rekap Panjang Per Prog Per Prov'!AA124</f>
        <v>74685000</v>
      </c>
      <c r="G1302" s="774"/>
      <c r="H1302" s="781"/>
      <c r="I1302" s="753"/>
      <c r="J1302" s="781"/>
    </row>
    <row r="1303" spans="1:10" s="361" customFormat="1" ht="15.75" customHeight="1">
      <c r="A1303" s="774"/>
      <c r="B1303" s="828"/>
      <c r="C1303" s="358" t="s">
        <v>392</v>
      </c>
      <c r="D1303" s="1789" t="str">
        <f>'Rekap Panjang Per Prog Per Prov'!AB8</f>
        <v>Kegiatan Pengembangan Usaha Ekonomi Masyarakat</v>
      </c>
      <c r="E1303" s="1789"/>
      <c r="F1303" s="794"/>
      <c r="G1303" s="774"/>
      <c r="H1303" s="758"/>
      <c r="I1303" s="753"/>
      <c r="J1303" s="758"/>
    </row>
    <row r="1304" spans="1:10" s="361" customFormat="1" ht="31.5" customHeight="1">
      <c r="A1304" s="774"/>
      <c r="B1304" s="1423"/>
      <c r="C1304" s="1424"/>
      <c r="D1304" s="1424" t="s">
        <v>382</v>
      </c>
      <c r="E1304" s="840" t="str">
        <f>'Rekap Panjang Per Prog Per Prov'!AC10</f>
        <v xml:space="preserve">Penguatan Kelembagaan Tim Koordinasi Penanggulangan Kemiskinan Daerah (TKPKD) </v>
      </c>
      <c r="F1304" s="797">
        <f>'Rekap Panjang Per Prog Per Prov'!AC124</f>
        <v>51200000</v>
      </c>
      <c r="G1304" s="774"/>
      <c r="H1304" s="781"/>
      <c r="I1304" s="753"/>
      <c r="J1304" s="781"/>
    </row>
    <row r="1305" spans="1:10" s="361" customFormat="1" ht="15.75" customHeight="1">
      <c r="A1305" s="774"/>
      <c r="B1305" s="1423"/>
      <c r="C1305" s="1424"/>
      <c r="D1305" s="1424" t="s">
        <v>386</v>
      </c>
      <c r="E1305" s="840" t="str">
        <f>'Rekap Panjang Per Prog Per Prov'!AD10</f>
        <v>Fasilitasi Penguatan Kelembagaan Pasar Desa</v>
      </c>
      <c r="F1305" s="797">
        <f>'Rekap Panjang Per Prog Per Prov'!AD124</f>
        <v>150000000</v>
      </c>
      <c r="G1305" s="780"/>
      <c r="H1305" s="781"/>
      <c r="I1305" s="753"/>
      <c r="J1305" s="781"/>
    </row>
    <row r="1306" spans="1:10" s="360" customFormat="1" ht="21" customHeight="1">
      <c r="A1306" s="774"/>
      <c r="B1306" s="827" t="s">
        <v>520</v>
      </c>
      <c r="C1306" s="1795" t="str">
        <f>'Rekap Panjang Per Prog Per Prov'!AH7</f>
        <v xml:space="preserve">PROGRAM PENGUATAN PENYELENGGARAAN PEMERINTAHAN UMUM </v>
      </c>
      <c r="D1306" s="1795"/>
      <c r="E1306" s="1795"/>
      <c r="F1306" s="793"/>
      <c r="G1306" s="757" t="str">
        <f>'Rekap Panjang Per Prog Per Prov'!AH11</f>
        <v>DITJEN PUM</v>
      </c>
      <c r="H1306" s="1251"/>
      <c r="I1306" s="753"/>
      <c r="J1306" s="758"/>
    </row>
    <row r="1307" spans="1:10" s="361" customFormat="1" ht="33" customHeight="1">
      <c r="A1307" s="774"/>
      <c r="B1307" s="828"/>
      <c r="C1307" s="358" t="s">
        <v>381</v>
      </c>
      <c r="D1307" s="1789" t="str">
        <f>'Rekap Panjang Per Prog Per Prov'!AH8</f>
        <v>Kegiatan Penyelenggaraan Hubungan Pusat dan Daerah Serta Kerjasama Daerah</v>
      </c>
      <c r="E1307" s="1789"/>
      <c r="F1307" s="794"/>
      <c r="G1307" s="774"/>
      <c r="H1307" s="759"/>
      <c r="I1307" s="753"/>
      <c r="J1307" s="758"/>
    </row>
    <row r="1308" spans="1:10" s="361" customFormat="1" ht="33.75" customHeight="1">
      <c r="A1308" s="774"/>
      <c r="B1308" s="1423"/>
      <c r="C1308" s="1424"/>
      <c r="D1308" s="1424" t="s">
        <v>382</v>
      </c>
      <c r="E1308" s="840" t="str">
        <f>'Rekap Panjang Per Prog Per Prov'!AI10</f>
        <v>Peningkatan Peran Gubernur sebagai Wakil Pemerintah Pusat di Wilayah Provinsi</v>
      </c>
      <c r="F1308" s="797">
        <f>'Rekap Panjang Per Prog Per Prov'!AI124</f>
        <v>3479674000</v>
      </c>
      <c r="G1308" s="774"/>
      <c r="H1308" s="759"/>
      <c r="I1308" s="759" t="s">
        <v>899</v>
      </c>
      <c r="J1308" s="1790" t="s">
        <v>595</v>
      </c>
    </row>
    <row r="1309" spans="1:10" s="361" customFormat="1" ht="23.25" customHeight="1">
      <c r="A1309" s="1425"/>
      <c r="B1309" s="1469"/>
      <c r="C1309" s="875"/>
      <c r="D1309" s="875" t="s">
        <v>386</v>
      </c>
      <c r="E1309" s="1467" t="str">
        <f>'Rekap Panjang Per Prog Per Prov'!AH10</f>
        <v>Pengembangan Kerjasama Daerah</v>
      </c>
      <c r="F1309" s="888">
        <f>'Rekap Panjang Per Prog Per Prov'!AH124</f>
        <v>375000000</v>
      </c>
      <c r="G1309" s="1425"/>
      <c r="H1309" s="759"/>
      <c r="I1309" s="759" t="s">
        <v>899</v>
      </c>
      <c r="J1309" s="1791"/>
    </row>
    <row r="1310" spans="1:10" s="361" customFormat="1" ht="30" customHeight="1">
      <c r="A1310" s="774"/>
      <c r="B1310" s="1423"/>
      <c r="C1310" s="1424" t="s">
        <v>387</v>
      </c>
      <c r="D1310" s="1796" t="str">
        <f>'Rekap Panjang Per Prog Per Prov'!AJ8</f>
        <v>Kegiatan Pengembangan dan Penataan Wilayah Administrasi dan Perbatasan</v>
      </c>
      <c r="E1310" s="1796"/>
      <c r="F1310" s="797"/>
      <c r="G1310" s="774"/>
      <c r="H1310" s="759"/>
      <c r="I1310" s="759"/>
      <c r="J1310" s="758"/>
    </row>
    <row r="1311" spans="1:10" s="361" customFormat="1" ht="33.75" customHeight="1">
      <c r="A1311" s="774"/>
      <c r="B1311" s="1423"/>
      <c r="C1311" s="1424"/>
      <c r="D1311" s="1424" t="s">
        <v>382</v>
      </c>
      <c r="E1311" s="840" t="str">
        <f>'Rekap Panjang Per Prog Per Prov'!AJ10</f>
        <v>Koordinasi dan Fasilitasi Penegasan Batas Daerah secara Pasti di Lapangan antar Daerah Provinsi, Kab/Kota</v>
      </c>
      <c r="F1311" s="797">
        <f>'Rekap Panjang Per Prog Per Prov'!AJ124</f>
        <v>350000000</v>
      </c>
      <c r="G1311" s="774"/>
      <c r="H1311" s="759"/>
      <c r="I1311" s="759" t="s">
        <v>899</v>
      </c>
      <c r="J1311" s="1397" t="s">
        <v>605</v>
      </c>
    </row>
    <row r="1312" spans="1:10" s="361" customFormat="1" ht="23.25" customHeight="1">
      <c r="A1312" s="774"/>
      <c r="B1312" s="1423"/>
      <c r="C1312" s="1424"/>
      <c r="D1312" s="1424" t="s">
        <v>386</v>
      </c>
      <c r="E1312" s="840" t="str">
        <f>'Rekap Panjang Per Prog Per Prov'!AL10</f>
        <v>Pembakuan dan Pembinaan Nama Rupabumi Unsur Alami</v>
      </c>
      <c r="F1312" s="797">
        <f>'Rekap Panjang Per Prog Per Prov'!AL124</f>
        <v>602110000</v>
      </c>
      <c r="G1312" s="774"/>
      <c r="H1312" s="759"/>
      <c r="I1312" s="759" t="s">
        <v>899</v>
      </c>
      <c r="J1312" s="753" t="s">
        <v>612</v>
      </c>
    </row>
    <row r="1313" spans="1:11" s="361" customFormat="1" ht="34.5" customHeight="1">
      <c r="A1313" s="774"/>
      <c r="B1313" s="828"/>
      <c r="C1313" s="358" t="s">
        <v>388</v>
      </c>
      <c r="D1313" s="1789" t="str">
        <f>'Rekap Panjang Per Prog Per Prov'!AN8</f>
        <v>Kegiatan Pembinaan Ketenteraman, Ketertiban dan Perlindungan Masyarakat</v>
      </c>
      <c r="E1313" s="1789"/>
      <c r="F1313" s="794"/>
      <c r="G1313" s="774"/>
      <c r="H1313" s="759"/>
      <c r="I1313" s="759"/>
      <c r="J1313" s="758"/>
    </row>
    <row r="1314" spans="1:11" s="361" customFormat="1" ht="36.75" customHeight="1">
      <c r="A1314" s="774"/>
      <c r="B1314" s="1423"/>
      <c r="C1314" s="1424"/>
      <c r="D1314" s="1424" t="s">
        <v>382</v>
      </c>
      <c r="E1314" s="840" t="str">
        <f>'Rekap Panjang Per Prog Per Prov'!AO10</f>
        <v xml:space="preserve">Peningkatan Kapasitas SDM Polisi Pamong Praja  dalam Penyelenggaraan Ketertiban Umum dan Ketenteraman Masyarakat </v>
      </c>
      <c r="F1314" s="797">
        <f>'Rekap Panjang Per Prog Per Prov'!AO124</f>
        <v>506790000</v>
      </c>
      <c r="G1314" s="774"/>
      <c r="H1314" s="759"/>
      <c r="I1314" s="759" t="s">
        <v>738</v>
      </c>
      <c r="J1314" s="761" t="s">
        <v>597</v>
      </c>
    </row>
    <row r="1315" spans="1:11" s="361" customFormat="1">
      <c r="A1315" s="774"/>
      <c r="B1315" s="828"/>
      <c r="C1315" s="358" t="s">
        <v>389</v>
      </c>
      <c r="D1315" s="1789" t="str">
        <f>'Rekap Panjang Per Prog Per Prov'!AP8</f>
        <v>Kegiatan Pembinaan dan Pengembangan Kawasan dan Pertanahan</v>
      </c>
      <c r="E1315" s="1789"/>
      <c r="F1315" s="794"/>
      <c r="G1315" s="774"/>
      <c r="H1315" s="759"/>
      <c r="I1315" s="759"/>
      <c r="J1315" s="758"/>
    </row>
    <row r="1316" spans="1:11" s="361" customFormat="1" ht="40.5" customHeight="1">
      <c r="A1316" s="774"/>
      <c r="B1316" s="1423"/>
      <c r="C1316" s="1424"/>
      <c r="D1316" s="1424" t="s">
        <v>382</v>
      </c>
      <c r="E1316" s="840" t="str">
        <f>'Rekap Panjang Per Prog Per Prov'!AP10</f>
        <v xml:space="preserve">Peningkatan Kapasitas Aparat Pemerintah Daerah dalam Pengelolaan Kawasan Sumber Daya Alam </v>
      </c>
      <c r="F1316" s="797">
        <f>'Rekap Panjang Per Prog Per Prov'!AP124</f>
        <v>400000000</v>
      </c>
      <c r="G1316" s="774"/>
      <c r="H1316" s="759"/>
      <c r="I1316" s="759" t="s">
        <v>698</v>
      </c>
      <c r="J1316" s="1397" t="s">
        <v>608</v>
      </c>
    </row>
    <row r="1317" spans="1:11" s="361" customFormat="1" ht="43.5" customHeight="1">
      <c r="A1317" s="774"/>
      <c r="B1317" s="1423"/>
      <c r="C1317" s="1424"/>
      <c r="D1317" s="1424" t="s">
        <v>386</v>
      </c>
      <c r="E1317" s="840" t="str">
        <f>'Rekap Panjang Per Prog Per Prov'!AQ10</f>
        <v>Fasilitasi Gubernur terhadap Kabupaten/Kota di Bidang Ekonomi, Industri dan Perdagangan Bebas</v>
      </c>
      <c r="F1317" s="797">
        <f>'Rekap Panjang Per Prog Per Prov'!AQ124</f>
        <v>400000000</v>
      </c>
      <c r="G1317" s="780"/>
      <c r="H1317" s="781"/>
      <c r="I1317" s="781" t="s">
        <v>698</v>
      </c>
      <c r="J1317" s="1397" t="s">
        <v>610</v>
      </c>
    </row>
    <row r="1318" spans="1:11" s="356" customFormat="1">
      <c r="A1318" s="774"/>
      <c r="B1318" s="1433"/>
      <c r="C1318" s="1443"/>
      <c r="D1318" s="1443"/>
      <c r="E1318" s="1440"/>
      <c r="F1318" s="802"/>
      <c r="G1318" s="757"/>
      <c r="H1318" s="1251"/>
      <c r="I1318" s="1396"/>
      <c r="J1318" s="1251"/>
    </row>
    <row r="1319" spans="1:11" s="356" customFormat="1" ht="20.100000000000001" customHeight="1">
      <c r="A1319" s="1307">
        <v>27</v>
      </c>
      <c r="B1319" s="1797" t="s">
        <v>442</v>
      </c>
      <c r="C1319" s="1797"/>
      <c r="D1319" s="1797"/>
      <c r="E1319" s="1797"/>
      <c r="F1319" s="1283">
        <f>SUM(F1320:F1374)</f>
        <v>60294890000</v>
      </c>
      <c r="G1319" s="1273"/>
      <c r="H1319" s="1826" t="s">
        <v>845</v>
      </c>
      <c r="I1319" s="1100" t="s">
        <v>877</v>
      </c>
      <c r="J1319" s="952"/>
      <c r="K1319" s="1175">
        <f>'Rekap Panjang Per Prog Per Prov'!AV127</f>
        <v>60294890000</v>
      </c>
    </row>
    <row r="1320" spans="1:11" s="361" customFormat="1">
      <c r="A1320" s="774"/>
      <c r="B1320" s="827" t="s">
        <v>380</v>
      </c>
      <c r="C1320" s="1795" t="str">
        <f>'Rekap Panjang Per Prog Per Prov'!C7</f>
        <v xml:space="preserve">PROGRAM PENATAAN ADMINISTRASI KEPENDUDUKAN </v>
      </c>
      <c r="D1320" s="1795"/>
      <c r="E1320" s="1795"/>
      <c r="F1320" s="776"/>
      <c r="G1320" s="757" t="str">
        <f>'Rekap Panjang Per Prog Per Prov'!C11</f>
        <v>DITJEN DUKCAPIL</v>
      </c>
      <c r="H1320" s="1803"/>
      <c r="I1320" s="753"/>
      <c r="J1320" s="758"/>
    </row>
    <row r="1321" spans="1:11" s="361" customFormat="1" ht="33.75" customHeight="1">
      <c r="A1321" s="774"/>
      <c r="B1321" s="827"/>
      <c r="C1321" s="358" t="s">
        <v>381</v>
      </c>
      <c r="D1321" s="1789" t="str">
        <f>'Rekap Panjang Per Prog Per Prov'!C8</f>
        <v>Kegiatan Dukungan Manajemen dan Dukungan Teknis Lainnya Ditjen Kependudukan dan Pencatatan Sipil</v>
      </c>
      <c r="E1321" s="1789"/>
      <c r="F1321" s="776"/>
      <c r="G1321" s="774"/>
      <c r="H1321" s="1803"/>
      <c r="I1321" s="753"/>
      <c r="J1321" s="758"/>
    </row>
    <row r="1322" spans="1:11" s="361" customFormat="1" ht="38.25" customHeight="1">
      <c r="A1322" s="774"/>
      <c r="B1322" s="827"/>
      <c r="C1322" s="1435"/>
      <c r="D1322" s="358" t="s">
        <v>382</v>
      </c>
      <c r="E1322" s="840" t="str">
        <f>'Rekap Panjang Per Prog Per Prov'!C10</f>
        <v xml:space="preserve">Fasilitasi Koordinasi Penyelenggaraan Kependudukan dan Pencatatan Sipil </v>
      </c>
      <c r="F1322" s="776">
        <f>'Rekap Panjang Per Prog Per Prov'!C127</f>
        <v>433686000</v>
      </c>
      <c r="G1322" s="780"/>
      <c r="H1322" s="1803"/>
      <c r="I1322" s="753" t="s">
        <v>748</v>
      </c>
      <c r="J1322" s="884" t="s">
        <v>600</v>
      </c>
    </row>
    <row r="1323" spans="1:11" s="361" customFormat="1" ht="33" customHeight="1">
      <c r="A1323" s="1436"/>
      <c r="B1323" s="1419" t="s">
        <v>383</v>
      </c>
      <c r="C1323" s="1798" t="str">
        <f>'Rekap Panjang Per Prog Per Prov'!D7</f>
        <v xml:space="preserve">PROGRAM PENGAWASAN DAN PENINGKATAN AKUNTABILITAS APARATUR KEMENTERIAN DALAM NEGERI </v>
      </c>
      <c r="D1323" s="1798"/>
      <c r="E1323" s="1798"/>
      <c r="F1323" s="779"/>
      <c r="G1323" s="774" t="str">
        <f>'Rekap Panjang Per Prog Per Prov'!D11</f>
        <v>ITJEN</v>
      </c>
      <c r="H1323" s="759"/>
      <c r="I1323" s="753"/>
      <c r="J1323" s="781"/>
    </row>
    <row r="1324" spans="1:11" s="361" customFormat="1" ht="35.25" customHeight="1">
      <c r="A1324" s="1436"/>
      <c r="B1324" s="827"/>
      <c r="C1324" s="358" t="s">
        <v>381</v>
      </c>
      <c r="D1324" s="1789" t="str">
        <f>'Rekap Panjang Per Prog Per Prov'!D8</f>
        <v xml:space="preserve">Kegiatan Dukungan Manajemen dan Dukungan Teknis Lainnya  Inspektorat Jenderal </v>
      </c>
      <c r="E1324" s="1789"/>
      <c r="F1324" s="776"/>
      <c r="G1324" s="774"/>
      <c r="H1324" s="759"/>
      <c r="I1324" s="753"/>
      <c r="J1324" s="758"/>
    </row>
    <row r="1325" spans="1:11" s="361" customFormat="1" ht="41.25" customHeight="1">
      <c r="A1325" s="1436"/>
      <c r="B1325" s="827"/>
      <c r="C1325" s="1435"/>
      <c r="D1325" s="358" t="s">
        <v>382</v>
      </c>
      <c r="E1325" s="840" t="str">
        <f>'Rekap Panjang Per Prog Per Prov'!D10</f>
        <v xml:space="preserve">Koordinasi Pembinaan dan Pengawasan Penyelenggaraan Pemerintahan Daerah </v>
      </c>
      <c r="F1325" s="776">
        <f>'Rekap Panjang Per Prog Per Prov'!D127</f>
        <v>380000000</v>
      </c>
      <c r="G1325" s="780"/>
      <c r="H1325" s="781"/>
      <c r="I1325" s="753" t="s">
        <v>783</v>
      </c>
      <c r="J1325" s="753" t="s">
        <v>603</v>
      </c>
    </row>
    <row r="1326" spans="1:11" s="361" customFormat="1" ht="16.5">
      <c r="A1326" s="1436"/>
      <c r="B1326" s="827" t="s">
        <v>384</v>
      </c>
      <c r="C1326" s="1802" t="str">
        <f>'Rekap Panjang Per Prog Per Prov'!E7</f>
        <v xml:space="preserve">PROGRAM PEMBINAAN KESATUAN BANGSA DAN POLITIK </v>
      </c>
      <c r="D1326" s="1802"/>
      <c r="E1326" s="1802"/>
      <c r="F1326" s="776"/>
      <c r="G1326" s="1822" t="str">
        <f>'Rekap Panjang Per Prog Per Prov'!E11</f>
        <v>DITJEN KESBANGPOL</v>
      </c>
      <c r="H1326" s="1396"/>
      <c r="I1326" s="753"/>
      <c r="J1326" s="758"/>
    </row>
    <row r="1327" spans="1:11" s="356" customFormat="1">
      <c r="A1327" s="759"/>
      <c r="B1327" s="827"/>
      <c r="C1327" s="358" t="s">
        <v>381</v>
      </c>
      <c r="D1327" s="1789" t="str">
        <f>'Rekap Panjang Per Prog Per Prov'!E8</f>
        <v>Kegiatan Fasilitasi Kewaspadaan Nasional</v>
      </c>
      <c r="E1327" s="1789"/>
      <c r="F1327" s="776"/>
      <c r="G1327" s="1823"/>
      <c r="H1327" s="1399"/>
      <c r="I1327" s="753"/>
      <c r="J1327" s="758"/>
    </row>
    <row r="1328" spans="1:11" s="1420" customFormat="1" ht="41.25" customHeight="1">
      <c r="A1328" s="1436"/>
      <c r="B1328" s="827"/>
      <c r="C1328" s="358"/>
      <c r="D1328" s="358" t="s">
        <v>382</v>
      </c>
      <c r="E1328" s="840" t="str">
        <f>'Rekap Panjang Per Prog Per Prov'!E10</f>
        <v xml:space="preserve">Penguatan dan Pemberdayaan Forum Kewaspadaan Dini Masyarakat (FKDM) </v>
      </c>
      <c r="F1328" s="776">
        <f>'Rekap Panjang Per Prog Per Prov'!E127</f>
        <v>1703848000</v>
      </c>
      <c r="G1328" s="780"/>
      <c r="H1328" s="781"/>
      <c r="I1328" s="753" t="s">
        <v>714</v>
      </c>
      <c r="J1328" s="753" t="s">
        <v>601</v>
      </c>
    </row>
    <row r="1329" spans="1:10" s="1420" customFormat="1" ht="36" customHeight="1">
      <c r="A1329" s="1436"/>
      <c r="B1329" s="827" t="s">
        <v>385</v>
      </c>
      <c r="C1329" s="1795" t="str">
        <f>'Rekap Panjang Per Prog Per Prov'!F7</f>
        <v xml:space="preserve">PROGRAM PENDIDIKAN DAN PELATIHAN APARATUR KEMENTERIAN DALAM NEGERI </v>
      </c>
      <c r="D1329" s="1795"/>
      <c r="E1329" s="1795"/>
      <c r="F1329" s="776"/>
      <c r="G1329" s="1444" t="str">
        <f>'Rekap Panjang Per Prog Per Prov'!F11</f>
        <v>BADAN DIKLAT</v>
      </c>
      <c r="H1329" s="1445"/>
      <c r="I1329" s="753"/>
      <c r="J1329" s="784"/>
    </row>
    <row r="1330" spans="1:10" s="1420" customFormat="1" ht="35.25" customHeight="1">
      <c r="A1330" s="1436"/>
      <c r="B1330" s="827"/>
      <c r="C1330" s="358" t="s">
        <v>381</v>
      </c>
      <c r="D1330" s="1789" t="str">
        <f>'Rekap Panjang Per Prog Per Prov'!F8</f>
        <v xml:space="preserve">Kegiatan Dukungan Manajemen Dan Pelayanan Teknis Lainnya Badan Pendidikan Dan Pelatihan </v>
      </c>
      <c r="E1330" s="1789"/>
      <c r="F1330" s="776"/>
      <c r="G1330" s="774"/>
      <c r="H1330" s="759"/>
      <c r="I1330" s="753"/>
      <c r="J1330" s="758"/>
    </row>
    <row r="1331" spans="1:10" s="1420" customFormat="1" ht="24.75" customHeight="1">
      <c r="A1331" s="1436"/>
      <c r="B1331" s="827"/>
      <c r="C1331" s="358"/>
      <c r="D1331" s="358" t="s">
        <v>382</v>
      </c>
      <c r="E1331" s="840" t="str">
        <f>'Rekap Panjang Per Prog Per Prov'!F10</f>
        <v>Koordinasi Pembinaan Program Kediklatan</v>
      </c>
      <c r="F1331" s="776">
        <f>'Rekap Panjang Per Prog Per Prov'!F127</f>
        <v>259100000</v>
      </c>
      <c r="G1331" s="780"/>
      <c r="H1331" s="781"/>
      <c r="I1331" s="753" t="s">
        <v>696</v>
      </c>
      <c r="J1331" s="753" t="s">
        <v>604</v>
      </c>
    </row>
    <row r="1332" spans="1:10" s="1420" customFormat="1" ht="32.25" customHeight="1">
      <c r="A1332" s="1436"/>
      <c r="B1332" s="1419" t="s">
        <v>393</v>
      </c>
      <c r="C1332" s="1798" t="str">
        <f>'Rekap Panjang Per Prog Per Prov'!G7</f>
        <v xml:space="preserve">PROGRAM PENGELOLAAN DESENTRALISASI DAN OTONOMI DAERAH </v>
      </c>
      <c r="D1332" s="1798"/>
      <c r="E1332" s="1798"/>
      <c r="F1332" s="779"/>
      <c r="G1332" s="1463" t="str">
        <f>'Rekap Panjang Per Prog Per Prov'!G11</f>
        <v>DITJEN OTDA</v>
      </c>
      <c r="H1332" s="1464"/>
      <c r="I1332" s="753"/>
      <c r="J1332" s="809"/>
    </row>
    <row r="1333" spans="1:10" s="1420" customFormat="1" ht="16.5">
      <c r="A1333" s="1436"/>
      <c r="B1333" s="827"/>
      <c r="C1333" s="358" t="s">
        <v>381</v>
      </c>
      <c r="D1333" s="1789" t="str">
        <f>'Rekap Panjang Per Prog Per Prov'!G8</f>
        <v>Kegiatan Penataan Urusan Pemerintahan Daerah Lingkup I</v>
      </c>
      <c r="E1333" s="1789"/>
      <c r="F1333" s="776"/>
      <c r="G1333" s="774"/>
      <c r="H1333" s="759"/>
      <c r="I1333" s="753"/>
      <c r="J1333" s="758"/>
    </row>
    <row r="1334" spans="1:10" s="1420" customFormat="1" ht="36.75" customHeight="1">
      <c r="A1334" s="1436"/>
      <c r="B1334" s="827"/>
      <c r="C1334" s="358"/>
      <c r="D1334" s="358" t="s">
        <v>382</v>
      </c>
      <c r="E1334" s="840" t="str">
        <f>'Rekap Panjang Per Prog Per Prov'!G10</f>
        <v xml:space="preserve">Fasilitasi Percepatan Penerapan Standar Pelayanan Minimal (SPM) di Daerah </v>
      </c>
      <c r="F1334" s="776">
        <f>'Rekap Panjang Per Prog Per Prov'!G127</f>
        <v>1160100000</v>
      </c>
      <c r="G1334" s="780"/>
      <c r="H1334" s="781"/>
      <c r="I1334" s="753" t="s">
        <v>700</v>
      </c>
      <c r="J1334" s="761" t="s">
        <v>662</v>
      </c>
    </row>
    <row r="1335" spans="1:10" s="1420" customFormat="1" ht="16.5" customHeight="1">
      <c r="A1335" s="1436"/>
      <c r="B1335" s="827" t="s">
        <v>396</v>
      </c>
      <c r="C1335" s="1795" t="str">
        <f>'Rekap Panjang Per Prog Per Prov'!J7</f>
        <v xml:space="preserve">PROGRAM BINA PEMBANGUNAN DAERAH </v>
      </c>
      <c r="D1335" s="1795"/>
      <c r="E1335" s="1795"/>
      <c r="F1335" s="776"/>
      <c r="G1335" s="1824" t="str">
        <f>'Rekap Panjang Per Prog Per Prov'!J11</f>
        <v>DITJEN BINA BANGDA</v>
      </c>
      <c r="H1335" s="1250"/>
      <c r="I1335" s="753"/>
      <c r="J1335" s="784"/>
    </row>
    <row r="1336" spans="1:10" s="1420" customFormat="1" ht="31.5" customHeight="1">
      <c r="A1336" s="1436"/>
      <c r="B1336" s="827"/>
      <c r="C1336" s="358" t="s">
        <v>381</v>
      </c>
      <c r="D1336" s="1789" t="str">
        <f>'Rekap Panjang Per Prog Per Prov'!J8</f>
        <v>Kegiatan Dukungan Manajemen dan Pelaksanaan Tugas Teknis Lainnya Ditjen Bina Bangda</v>
      </c>
      <c r="E1336" s="1789"/>
      <c r="F1336" s="776"/>
      <c r="G1336" s="1825"/>
      <c r="H1336" s="1421"/>
      <c r="I1336" s="753"/>
      <c r="J1336" s="758"/>
    </row>
    <row r="1337" spans="1:10" s="1420" customFormat="1" ht="34.5" customHeight="1">
      <c r="A1337" s="1436"/>
      <c r="B1337" s="827"/>
      <c r="C1337" s="358"/>
      <c r="D1337" s="358" t="s">
        <v>382</v>
      </c>
      <c r="E1337" s="840" t="str">
        <f>'Rekap Panjang Per Prog Per Prov'!J10</f>
        <v>Penyusunan, Pengkajian dan Pengembangan Data dan Informasi SIPD di Daerah</v>
      </c>
      <c r="F1337" s="776">
        <f>'Rekap Panjang Per Prog Per Prov'!J127</f>
        <v>715000000</v>
      </c>
      <c r="G1337" s="774"/>
      <c r="H1337" s="759"/>
      <c r="I1337" s="753" t="s">
        <v>698</v>
      </c>
      <c r="J1337" s="1793" t="s">
        <v>594</v>
      </c>
    </row>
    <row r="1338" spans="1:10" s="1420" customFormat="1" ht="31.5">
      <c r="A1338" s="1436"/>
      <c r="B1338" s="827"/>
      <c r="C1338" s="1437"/>
      <c r="D1338" s="358" t="s">
        <v>386</v>
      </c>
      <c r="E1338" s="840" t="str">
        <f>'Rekap Panjang Per Prog Per Prov'!K10</f>
        <v xml:space="preserve">Penguatan Peran Provinsi dalam Pengendalian, Pelaporan dan Evaluasi Pemanfaatan Program Dana Alokasi Khusus (DAK) </v>
      </c>
      <c r="F1338" s="776">
        <f>'Rekap Panjang Per Prog Per Prov'!K127</f>
        <v>700000000</v>
      </c>
      <c r="G1338" s="774"/>
      <c r="H1338" s="759"/>
      <c r="I1338" s="753" t="s">
        <v>698</v>
      </c>
      <c r="J1338" s="1794"/>
    </row>
    <row r="1339" spans="1:10" s="1420" customFormat="1" ht="31.5" customHeight="1">
      <c r="A1339" s="1436"/>
      <c r="B1339" s="827"/>
      <c r="C1339" s="358" t="s">
        <v>387</v>
      </c>
      <c r="D1339" s="1792" t="str">
        <f>'Rekap Panjang Per Prog Per Prov'!L8</f>
        <v>Kegiatan Fasilitasi Penataan Ruang Daerah dan Lingkungan Hidup di Daerah</v>
      </c>
      <c r="E1339" s="1789"/>
      <c r="F1339" s="776"/>
      <c r="G1339" s="774"/>
      <c r="H1339" s="759"/>
      <c r="I1339" s="753"/>
      <c r="J1339" s="758"/>
    </row>
    <row r="1340" spans="1:10" s="1420" customFormat="1" ht="49.5" customHeight="1">
      <c r="A1340" s="1436"/>
      <c r="B1340" s="827"/>
      <c r="C1340" s="1437"/>
      <c r="D1340" s="358" t="s">
        <v>382</v>
      </c>
      <c r="E1340" s="1422" t="str">
        <f>'Rekap Panjang Per Prog Per Prov'!L10</f>
        <v xml:space="preserve">Koordinasi , Fasilitasi dan Evaluasi terhadap Implementasi Kegiatan Penanganan Lahan Kritis dan Sumber Daya Air Berbasis Masyarakat (PLKSDA-BM) </v>
      </c>
      <c r="F1340" s="776">
        <f>'Rekap Panjang Per Prog Per Prov'!L127</f>
        <v>500000000</v>
      </c>
      <c r="G1340" s="774"/>
      <c r="H1340" s="759"/>
      <c r="I1340" s="753" t="s">
        <v>698</v>
      </c>
      <c r="J1340" s="1793" t="s">
        <v>594</v>
      </c>
    </row>
    <row r="1341" spans="1:10" s="1420" customFormat="1" ht="32.25" customHeight="1">
      <c r="A1341" s="1436"/>
      <c r="B1341" s="827"/>
      <c r="C1341" s="1437"/>
      <c r="D1341" s="358" t="s">
        <v>386</v>
      </c>
      <c r="E1341" s="1422" t="str">
        <f>'Rekap Panjang Per Prog Per Prov'!N10</f>
        <v xml:space="preserve">Fasilitasi Pengelolaan dan Pengembangan Kawasan Ekowisata Berbasis Masyarakat </v>
      </c>
      <c r="F1341" s="776">
        <f>'Rekap Panjang Per Prog Per Prov'!N127</f>
        <v>500000000</v>
      </c>
      <c r="G1341" s="774"/>
      <c r="H1341" s="759"/>
      <c r="I1341" s="753" t="s">
        <v>698</v>
      </c>
      <c r="J1341" s="1794"/>
    </row>
    <row r="1342" spans="1:10" s="1420" customFormat="1" ht="16.5">
      <c r="A1342" s="1436"/>
      <c r="B1342" s="827"/>
      <c r="C1342" s="358" t="s">
        <v>388</v>
      </c>
      <c r="D1342" s="1789" t="str">
        <f>'Rekap Panjang Per Prog Per Prov'!O8</f>
        <v>Kegiatan Fasilitasi Peningkatan Pertumbuhan Ekonomi Daerah</v>
      </c>
      <c r="E1342" s="1789"/>
      <c r="F1342" s="776"/>
      <c r="G1342" s="774"/>
      <c r="H1342" s="759"/>
      <c r="I1342" s="753"/>
      <c r="J1342" s="758"/>
    </row>
    <row r="1343" spans="1:10" s="1420" customFormat="1" ht="36.75" customHeight="1">
      <c r="A1343" s="1436"/>
      <c r="B1343" s="1446"/>
      <c r="C1343" s="1437"/>
      <c r="D1343" s="358" t="s">
        <v>382</v>
      </c>
      <c r="E1343" s="840" t="str">
        <f>'Rekap Panjang Per Prog Per Prov'!O10</f>
        <v xml:space="preserve">Dukungan Operasional  Penyelenggaraan PTSP  </v>
      </c>
      <c r="F1343" s="776">
        <f>'Rekap Panjang Per Prog Per Prov'!O127</f>
        <v>600000000</v>
      </c>
      <c r="G1343" s="774"/>
      <c r="H1343" s="759"/>
      <c r="I1343" s="753" t="s">
        <v>700</v>
      </c>
      <c r="J1343" s="753" t="s">
        <v>602</v>
      </c>
    </row>
    <row r="1344" spans="1:10" s="1420" customFormat="1" ht="16.5">
      <c r="A1344" s="1436"/>
      <c r="B1344" s="1419"/>
      <c r="C1344" s="1424" t="s">
        <v>389</v>
      </c>
      <c r="D1344" s="1796" t="str">
        <f>'Rekap Panjang Per Prog Per Prov'!Q8</f>
        <v>Kegiatan Fasilitasi Pengembangan Wilayah Terpadu</v>
      </c>
      <c r="E1344" s="1796"/>
      <c r="F1344" s="779"/>
      <c r="G1344" s="774"/>
      <c r="H1344" s="759"/>
      <c r="I1344" s="753"/>
      <c r="J1344" s="781"/>
    </row>
    <row r="1345" spans="1:10" s="1420" customFormat="1" ht="39" customHeight="1">
      <c r="A1345" s="1436"/>
      <c r="B1345" s="1438"/>
      <c r="C1345" s="1439"/>
      <c r="D1345" s="863" t="s">
        <v>382</v>
      </c>
      <c r="E1345" s="1440" t="str">
        <f>'Rekap Panjang Per Prog Per Prov'!Q10</f>
        <v>Penguatan Kelembagaan dalam Pengelolaan dan Pengembangan Wilayah Pesisir, Laut dan Pulau-pulau kecil</v>
      </c>
      <c r="F1345" s="802">
        <f>'Rekap Panjang Per Prog Per Prov'!Q127</f>
        <v>550000000</v>
      </c>
      <c r="G1345" s="780"/>
      <c r="H1345" s="781"/>
      <c r="I1345" s="753" t="s">
        <v>698</v>
      </c>
      <c r="J1345" s="753" t="s">
        <v>594</v>
      </c>
    </row>
    <row r="1346" spans="1:10" s="360" customFormat="1" ht="15.75" customHeight="1">
      <c r="A1346" s="774"/>
      <c r="B1346" s="827" t="s">
        <v>519</v>
      </c>
      <c r="C1346" s="1795" t="str">
        <f>'Rekap Panjang Per Prog Per Prov'!U7</f>
        <v xml:space="preserve">PROGRAM PEMBERDAYAAN MASYARAKAT DAN PEMERINTAHAN DESA </v>
      </c>
      <c r="D1346" s="1795"/>
      <c r="E1346" s="1795"/>
      <c r="F1346" s="793"/>
      <c r="G1346" s="757" t="str">
        <f>'Rekap Panjang Per Prog Per Prov'!U11</f>
        <v>DITJEN PMD</v>
      </c>
      <c r="H1346" s="758"/>
      <c r="I1346" s="753"/>
      <c r="J1346" s="758"/>
    </row>
    <row r="1347" spans="1:10" s="361" customFormat="1" ht="30" customHeight="1">
      <c r="A1347" s="774"/>
      <c r="B1347" s="828"/>
      <c r="C1347" s="358" t="s">
        <v>381</v>
      </c>
      <c r="D1347" s="1789" t="str">
        <f>'Rekap Panjang Per Prog Per Prov'!U8</f>
        <v>Kegiatan Dukungan Manajemen dan Dukungan Teknis Lainnya Ditjen PMD</v>
      </c>
      <c r="E1347" s="1789"/>
      <c r="F1347" s="794"/>
      <c r="G1347" s="774"/>
      <c r="H1347" s="758"/>
      <c r="I1347" s="753"/>
      <c r="J1347" s="758"/>
    </row>
    <row r="1348" spans="1:10" s="361" customFormat="1" ht="31.5" customHeight="1">
      <c r="A1348" s="774"/>
      <c r="B1348" s="1423"/>
      <c r="C1348" s="1424"/>
      <c r="D1348" s="1424" t="s">
        <v>382</v>
      </c>
      <c r="E1348" s="840" t="str">
        <f>'Rekap Panjang Per Prog Per Prov'!U10</f>
        <v>Penguatan Program dan Kelembagaan Pemberdayaan Masyarakat dan Pemerintahan Desa</v>
      </c>
      <c r="F1348" s="797">
        <f>'Rekap Panjang Per Prog Per Prov'!U127</f>
        <v>151990000</v>
      </c>
      <c r="G1348" s="774"/>
      <c r="H1348" s="781"/>
      <c r="I1348" s="753"/>
      <c r="J1348" s="781"/>
    </row>
    <row r="1349" spans="1:10" s="361" customFormat="1" ht="30" customHeight="1">
      <c r="A1349" s="774"/>
      <c r="B1349" s="828"/>
      <c r="C1349" s="358" t="s">
        <v>387</v>
      </c>
      <c r="D1349" s="1789" t="str">
        <f>'Rekap Panjang Per Prog Per Prov'!V8</f>
        <v>Kegiatan Peningkatan Kapasitas Penyelenggaraan Pemerintahan Desa dan Kelurahan</v>
      </c>
      <c r="E1349" s="1789"/>
      <c r="F1349" s="794"/>
      <c r="G1349" s="774"/>
      <c r="H1349" s="758"/>
      <c r="I1349" s="753"/>
      <c r="J1349" s="758"/>
    </row>
    <row r="1350" spans="1:10" s="361" customFormat="1" ht="15.75" customHeight="1">
      <c r="A1350" s="774"/>
      <c r="B1350" s="1423"/>
      <c r="C1350" s="1424"/>
      <c r="D1350" s="1424" t="s">
        <v>382</v>
      </c>
      <c r="E1350" s="840" t="str">
        <f>'Rekap Panjang Per Prog Per Prov'!V10</f>
        <v>Pelatihan Manajemen Pemerintahan Desa bagi Kepala Desa</v>
      </c>
      <c r="F1350" s="797">
        <f>'Rekap Panjang Per Prog Per Prov'!V127</f>
        <v>226413000</v>
      </c>
      <c r="G1350" s="774"/>
      <c r="H1350" s="781"/>
      <c r="I1350" s="753"/>
      <c r="J1350" s="781"/>
    </row>
    <row r="1351" spans="1:10" s="361" customFormat="1" ht="15.75" customHeight="1">
      <c r="A1351" s="774"/>
      <c r="B1351" s="828"/>
      <c r="C1351" s="358" t="s">
        <v>388</v>
      </c>
      <c r="D1351" s="1789" t="str">
        <f>'Rekap Panjang Per Prog Per Prov'!W8</f>
        <v>Kegiatan Peningkatan Kapasitas Kelembagaan dan Pelatihan Masyarakat</v>
      </c>
      <c r="E1351" s="1789"/>
      <c r="F1351" s="794"/>
      <c r="G1351" s="774"/>
      <c r="H1351" s="758"/>
      <c r="I1351" s="753"/>
      <c r="J1351" s="758"/>
    </row>
    <row r="1352" spans="1:10" s="361" customFormat="1" ht="15.75" customHeight="1">
      <c r="A1352" s="1425"/>
      <c r="B1352" s="1469"/>
      <c r="C1352" s="875"/>
      <c r="D1352" s="875" t="s">
        <v>382</v>
      </c>
      <c r="E1352" s="1467" t="str">
        <f>'Rekap Panjang Per Prog Per Prov'!W10</f>
        <v>Fasilitasi Penyusunan Profil Desa dan Kelurahan</v>
      </c>
      <c r="F1352" s="888">
        <f>'Rekap Panjang Per Prog Per Prov'!W127</f>
        <v>365050000</v>
      </c>
      <c r="G1352" s="1425"/>
      <c r="H1352" s="781"/>
      <c r="I1352" s="753"/>
      <c r="J1352" s="781"/>
    </row>
    <row r="1353" spans="1:10" s="361" customFormat="1" ht="15.75" customHeight="1">
      <c r="A1353" s="774"/>
      <c r="B1353" s="1423"/>
      <c r="C1353" s="1424" t="s">
        <v>389</v>
      </c>
      <c r="D1353" s="1796" t="str">
        <f>'Rekap Panjang Per Prog Per Prov'!X8</f>
        <v>Kegiatan Peningkatan Kemandirian Masyarakat Perdesaan</v>
      </c>
      <c r="E1353" s="1796"/>
      <c r="F1353" s="797"/>
      <c r="G1353" s="774"/>
      <c r="H1353" s="758"/>
      <c r="I1353" s="753"/>
      <c r="J1353" s="758"/>
    </row>
    <row r="1354" spans="1:10" s="361" customFormat="1" ht="15.75" customHeight="1">
      <c r="A1354" s="774"/>
      <c r="B1354" s="1423"/>
      <c r="C1354" s="1424"/>
      <c r="D1354" s="1424" t="s">
        <v>382</v>
      </c>
      <c r="E1354" s="840" t="str">
        <f>'Rekap Panjang Per Prog Per Prov'!X10</f>
        <v>PNPM-Mandiri Perdesaan</v>
      </c>
      <c r="F1354" s="797">
        <f>'Rekap Panjang Per Prog Per Prov'!X127</f>
        <v>44666271000</v>
      </c>
      <c r="G1354" s="774"/>
      <c r="H1354" s="781"/>
      <c r="I1354" s="753"/>
      <c r="J1354" s="781"/>
    </row>
    <row r="1355" spans="1:10" s="361" customFormat="1" ht="15.75" customHeight="1">
      <c r="A1355" s="774"/>
      <c r="B1355" s="828"/>
      <c r="C1355" s="358" t="s">
        <v>391</v>
      </c>
      <c r="D1355" s="1789" t="str">
        <f>'Rekap Panjang Per Prog Per Prov'!Y8</f>
        <v>Kegiatan Fasilitasi Pemberdayaan Adat dan Sosial Budaya Masyarakat</v>
      </c>
      <c r="E1355" s="1789"/>
      <c r="F1355" s="794"/>
      <c r="G1355" s="774"/>
      <c r="H1355" s="758"/>
      <c r="I1355" s="753"/>
      <c r="J1355" s="758"/>
    </row>
    <row r="1356" spans="1:10" s="361" customFormat="1" ht="31.5" customHeight="1">
      <c r="A1356" s="774"/>
      <c r="B1356" s="1423"/>
      <c r="C1356" s="1424"/>
      <c r="D1356" s="1424" t="s">
        <v>382</v>
      </c>
      <c r="E1356" s="1422" t="str">
        <f>'Rekap Panjang Per Prog Per Prov'!Y10</f>
        <v>Fasilitasi Penguatan Kelembagaan Komisi Penanggulangan HIV/AIDS di daerah</v>
      </c>
      <c r="F1356" s="797">
        <f>'Rekap Panjang Per Prog Per Prov'!Y127</f>
        <v>106945000</v>
      </c>
      <c r="G1356" s="774"/>
      <c r="H1356" s="781"/>
      <c r="I1356" s="753"/>
      <c r="J1356" s="781"/>
    </row>
    <row r="1357" spans="1:10" s="361" customFormat="1" ht="31.5" customHeight="1">
      <c r="A1357" s="774"/>
      <c r="B1357" s="1423"/>
      <c r="C1357" s="1424"/>
      <c r="D1357" s="1424" t="s">
        <v>386</v>
      </c>
      <c r="E1357" s="840" t="str">
        <f>'Rekap Panjang Per Prog Per Prov'!AA10</f>
        <v xml:space="preserve">Fasilitasi Penguatan Sistem Informasi Posyandu di Daerah melalui Koordinasi dan Pelatihan Ulang </v>
      </c>
      <c r="F1357" s="797">
        <f>'Rekap Panjang Per Prog Per Prov'!AA127</f>
        <v>94630000</v>
      </c>
      <c r="G1357" s="774"/>
      <c r="H1357" s="781"/>
      <c r="I1357" s="753"/>
      <c r="J1357" s="781"/>
    </row>
    <row r="1358" spans="1:10" s="361" customFormat="1" ht="15.75" customHeight="1">
      <c r="A1358" s="774"/>
      <c r="B1358" s="828"/>
      <c r="C1358" s="358" t="s">
        <v>392</v>
      </c>
      <c r="D1358" s="1789" t="str">
        <f>'Rekap Panjang Per Prog Per Prov'!AB8</f>
        <v>Kegiatan Pengembangan Usaha Ekonomi Masyarakat</v>
      </c>
      <c r="E1358" s="1789"/>
      <c r="F1358" s="794"/>
      <c r="G1358" s="774"/>
      <c r="H1358" s="758"/>
      <c r="I1358" s="753"/>
      <c r="J1358" s="758"/>
    </row>
    <row r="1359" spans="1:10" s="361" customFormat="1" ht="15.75" customHeight="1">
      <c r="A1359" s="774"/>
      <c r="B1359" s="1423"/>
      <c r="C1359" s="1424"/>
      <c r="D1359" s="1424" t="s">
        <v>382</v>
      </c>
      <c r="E1359" s="840" t="str">
        <f>'Rekap Panjang Per Prog Per Prov'!AB10</f>
        <v xml:space="preserve">Pelatihan Kapasitas Kelembagaan UED SP/BUMDesa </v>
      </c>
      <c r="F1359" s="797">
        <f>'Rekap Panjang Per Prog Per Prov'!AB127</f>
        <v>709370000</v>
      </c>
      <c r="G1359" s="774"/>
      <c r="H1359" s="781"/>
      <c r="I1359" s="753"/>
      <c r="J1359" s="781"/>
    </row>
    <row r="1360" spans="1:10" s="361" customFormat="1" ht="31.5" customHeight="1">
      <c r="A1360" s="774"/>
      <c r="B1360" s="1423"/>
      <c r="C1360" s="1424"/>
      <c r="D1360" s="1424" t="s">
        <v>386</v>
      </c>
      <c r="E1360" s="840" t="str">
        <f>'Rekap Panjang Per Prog Per Prov'!AC10</f>
        <v xml:space="preserve">Penguatan Kelembagaan Tim Koordinasi Penanggulangan Kemiskinan Daerah (TKPKD) </v>
      </c>
      <c r="F1360" s="797">
        <f>'Rekap Panjang Per Prog Per Prov'!AC127</f>
        <v>102880000</v>
      </c>
      <c r="G1360" s="774"/>
      <c r="H1360" s="781"/>
      <c r="I1360" s="753"/>
      <c r="J1360" s="781"/>
    </row>
    <row r="1361" spans="1:11" s="361" customFormat="1" ht="15.75" customHeight="1">
      <c r="A1361" s="774"/>
      <c r="B1361" s="1423"/>
      <c r="C1361" s="1424"/>
      <c r="D1361" s="1424" t="s">
        <v>390</v>
      </c>
      <c r="E1361" s="840" t="str">
        <f>'Rekap Panjang Per Prog Per Prov'!AD10</f>
        <v>Fasilitasi Penguatan Kelembagaan Pasar Desa</v>
      </c>
      <c r="F1361" s="797">
        <f>'Rekap Panjang Per Prog Per Prov'!AD127</f>
        <v>150000000</v>
      </c>
      <c r="G1361" s="780"/>
      <c r="H1361" s="781"/>
      <c r="I1361" s="753"/>
      <c r="J1361" s="781"/>
    </row>
    <row r="1362" spans="1:11" s="360" customFormat="1" ht="31.5" customHeight="1">
      <c r="A1362" s="774"/>
      <c r="B1362" s="827" t="s">
        <v>520</v>
      </c>
      <c r="C1362" s="1795" t="str">
        <f>'Rekap Panjang Per Prog Per Prov'!AH7</f>
        <v xml:space="preserve">PROGRAM PENGUATAN PENYELENGGARAAN PEMERINTAHAN UMUM </v>
      </c>
      <c r="D1362" s="1795"/>
      <c r="E1362" s="1795"/>
      <c r="F1362" s="793"/>
      <c r="G1362" s="757" t="str">
        <f>'Rekap Panjang Per Prog Per Prov'!AH11</f>
        <v>DITJEN PUM</v>
      </c>
      <c r="H1362" s="1251"/>
      <c r="I1362" s="753"/>
      <c r="J1362" s="758"/>
    </row>
    <row r="1363" spans="1:11" s="361" customFormat="1" ht="30" customHeight="1">
      <c r="A1363" s="774"/>
      <c r="B1363" s="828"/>
      <c r="C1363" s="358" t="s">
        <v>381</v>
      </c>
      <c r="D1363" s="1789" t="str">
        <f>'Rekap Panjang Per Prog Per Prov'!AH8</f>
        <v>Kegiatan Penyelenggaraan Hubungan Pusat dan Daerah Serta Kerjasama Daerah</v>
      </c>
      <c r="E1363" s="1789"/>
      <c r="F1363" s="794"/>
      <c r="G1363" s="774"/>
      <c r="H1363" s="759"/>
      <c r="I1363" s="753"/>
      <c r="J1363" s="758"/>
    </row>
    <row r="1364" spans="1:11" s="361" customFormat="1" ht="31.5" customHeight="1">
      <c r="A1364" s="774"/>
      <c r="B1364" s="1423"/>
      <c r="C1364" s="1424"/>
      <c r="D1364" s="1424" t="s">
        <v>382</v>
      </c>
      <c r="E1364" s="840" t="str">
        <f>'Rekap Panjang Per Prog Per Prov'!AI10</f>
        <v>Peningkatan Peran Gubernur sebagai Wakil Pemerintah Pusat di Wilayah Provinsi</v>
      </c>
      <c r="F1364" s="797">
        <f>'Rekap Panjang Per Prog Per Prov'!AI127</f>
        <v>4270492000</v>
      </c>
      <c r="G1364" s="774"/>
      <c r="H1364" s="759"/>
      <c r="I1364" s="753" t="s">
        <v>748</v>
      </c>
      <c r="J1364" s="1790" t="s">
        <v>595</v>
      </c>
    </row>
    <row r="1365" spans="1:11" s="361" customFormat="1" ht="26.25" customHeight="1">
      <c r="A1365" s="774"/>
      <c r="B1365" s="1423"/>
      <c r="C1365" s="1424"/>
      <c r="D1365" s="1424" t="s">
        <v>386</v>
      </c>
      <c r="E1365" s="840" t="str">
        <f>'Rekap Panjang Per Prog Per Prov'!AH10</f>
        <v>Pengembangan Kerjasama Daerah</v>
      </c>
      <c r="F1365" s="797">
        <f>'Rekap Panjang Per Prog Per Prov'!AH127</f>
        <v>450000000</v>
      </c>
      <c r="G1365" s="774"/>
      <c r="H1365" s="759"/>
      <c r="I1365" s="753" t="s">
        <v>748</v>
      </c>
      <c r="J1365" s="1791"/>
    </row>
    <row r="1366" spans="1:11" s="361" customFormat="1" ht="30" customHeight="1">
      <c r="A1366" s="774"/>
      <c r="B1366" s="828"/>
      <c r="C1366" s="358" t="s">
        <v>387</v>
      </c>
      <c r="D1366" s="1789" t="str">
        <f>'Rekap Panjang Per Prog Per Prov'!AJ8</f>
        <v>Kegiatan Pengembangan dan Penataan Wilayah Administrasi dan Perbatasan</v>
      </c>
      <c r="E1366" s="1789"/>
      <c r="F1366" s="794"/>
      <c r="G1366" s="774"/>
      <c r="H1366" s="759"/>
      <c r="I1366" s="753"/>
      <c r="J1366" s="758"/>
    </row>
    <row r="1367" spans="1:11" s="361" customFormat="1" ht="40.5" customHeight="1">
      <c r="A1367" s="774"/>
      <c r="B1367" s="1423"/>
      <c r="C1367" s="1424"/>
      <c r="D1367" s="1424" t="s">
        <v>382</v>
      </c>
      <c r="E1367" s="840" t="str">
        <f>'Rekap Panjang Per Prog Per Prov'!AJ10</f>
        <v>Koordinasi dan Fasilitasi Penegasan Batas Daerah secara Pasti di Lapangan antar Daerah Provinsi, Kab/Kota</v>
      </c>
      <c r="F1367" s="797">
        <f>'Rekap Panjang Per Prog Per Prov'!AJ127</f>
        <v>350000000</v>
      </c>
      <c r="G1367" s="774"/>
      <c r="H1367" s="759"/>
      <c r="I1367" s="753" t="s">
        <v>748</v>
      </c>
      <c r="J1367" s="1397" t="s">
        <v>605</v>
      </c>
    </row>
    <row r="1368" spans="1:11" s="361" customFormat="1" ht="35.25" customHeight="1">
      <c r="A1368" s="774"/>
      <c r="B1368" s="828"/>
      <c r="C1368" s="358" t="s">
        <v>388</v>
      </c>
      <c r="D1368" s="1789" t="str">
        <f>'Rekap Panjang Per Prog Per Prov'!AN8</f>
        <v>Kegiatan Pembinaan Ketenteraman, Ketertiban dan Perlindungan Masyarakat</v>
      </c>
      <c r="E1368" s="1789"/>
      <c r="F1368" s="794"/>
      <c r="G1368" s="774"/>
      <c r="H1368" s="759"/>
      <c r="I1368" s="753"/>
      <c r="J1368" s="758"/>
    </row>
    <row r="1369" spans="1:11" s="361" customFormat="1" ht="51.75" customHeight="1">
      <c r="A1369" s="774"/>
      <c r="B1369" s="1423"/>
      <c r="C1369" s="1424"/>
      <c r="D1369" s="1424" t="s">
        <v>382</v>
      </c>
      <c r="E1369" s="840" t="str">
        <f>'Rekap Panjang Per Prog Per Prov'!AO10</f>
        <v xml:space="preserve">Peningkatan Kapasitas SDM Polisi Pamong Praja  dalam Penyelenggaraan Ketertiban Umum dan Ketenteraman Masyarakat </v>
      </c>
      <c r="F1369" s="797">
        <f>'Rekap Panjang Per Prog Per Prov'!AO127</f>
        <v>499115000</v>
      </c>
      <c r="G1369" s="774"/>
      <c r="H1369" s="759"/>
      <c r="I1369" s="753" t="s">
        <v>738</v>
      </c>
      <c r="J1369" s="761" t="s">
        <v>597</v>
      </c>
    </row>
    <row r="1370" spans="1:11" s="361" customFormat="1" ht="17.25" customHeight="1">
      <c r="A1370" s="774"/>
      <c r="B1370" s="828"/>
      <c r="C1370" s="358" t="s">
        <v>389</v>
      </c>
      <c r="D1370" s="1789" t="str">
        <f>'Rekap Panjang Per Prog Per Prov'!AP8</f>
        <v>Kegiatan Pembinaan dan Pengembangan Kawasan dan Pertanahan</v>
      </c>
      <c r="E1370" s="1789"/>
      <c r="F1370" s="794"/>
      <c r="G1370" s="774"/>
      <c r="H1370" s="759"/>
      <c r="I1370" s="753"/>
      <c r="J1370" s="758"/>
    </row>
    <row r="1371" spans="1:11" s="361" customFormat="1" ht="41.25" customHeight="1">
      <c r="A1371" s="774"/>
      <c r="B1371" s="1423"/>
      <c r="C1371" s="1424"/>
      <c r="D1371" s="1424" t="s">
        <v>382</v>
      </c>
      <c r="E1371" s="840" t="str">
        <f>'Rekap Panjang Per Prog Per Prov'!AQ10</f>
        <v>Fasilitasi Gubernur terhadap Kabupaten/Kota di Bidang Ekonomi, Industri dan Perdagangan Bebas</v>
      </c>
      <c r="F1371" s="797">
        <f>'Rekap Panjang Per Prog Per Prov'!AQ127</f>
        <v>300000000</v>
      </c>
      <c r="G1371" s="774"/>
      <c r="H1371" s="759"/>
      <c r="I1371" s="753" t="s">
        <v>734</v>
      </c>
      <c r="J1371" s="1397" t="s">
        <v>610</v>
      </c>
    </row>
    <row r="1372" spans="1:11" s="361" customFormat="1" ht="17.25" customHeight="1">
      <c r="A1372" s="774"/>
      <c r="B1372" s="828"/>
      <c r="C1372" s="358" t="s">
        <v>391</v>
      </c>
      <c r="D1372" s="1789" t="str">
        <f>'Rekap Panjang Per Prog Per Prov'!AR8</f>
        <v>Kegiatan Fasilitasi Pencegahan dan Penanggulangan Bencana</v>
      </c>
      <c r="E1372" s="1789"/>
      <c r="F1372" s="794"/>
      <c r="G1372" s="774"/>
      <c r="H1372" s="759"/>
      <c r="I1372" s="753"/>
      <c r="J1372" s="758"/>
    </row>
    <row r="1373" spans="1:11" s="361" customFormat="1" ht="51.75" customHeight="1">
      <c r="A1373" s="774"/>
      <c r="B1373" s="1423"/>
      <c r="C1373" s="1424"/>
      <c r="D1373" s="1424" t="s">
        <v>382</v>
      </c>
      <c r="E1373" s="840" t="str">
        <f>'Rekap Panjang Per Prog Per Prov'!AR10</f>
        <v>Fasilitasi Peningkatan Kapasitas Pemerintahan Kabupaten/Kota dalam Penyelenggaraan Pencegahan dan Penanggulangan Kebakaran untuk Mendukung Pengurangan Resiko Kebakaran</v>
      </c>
      <c r="F1373" s="797">
        <f>'Rekap Panjang Per Prog Per Prov'!AR127</f>
        <v>350000000</v>
      </c>
      <c r="G1373" s="780"/>
      <c r="H1373" s="781"/>
      <c r="I1373" s="753" t="s">
        <v>720</v>
      </c>
      <c r="J1373" s="761" t="s">
        <v>607</v>
      </c>
    </row>
    <row r="1374" spans="1:11" s="356" customFormat="1" ht="11.25" customHeight="1">
      <c r="A1374" s="774"/>
      <c r="B1374" s="1433"/>
      <c r="C1374" s="1439"/>
      <c r="D1374" s="1439"/>
      <c r="E1374" s="1440"/>
      <c r="F1374" s="802"/>
      <c r="G1374" s="757"/>
      <c r="H1374" s="1251"/>
      <c r="I1374" s="1396"/>
      <c r="J1374" s="1251"/>
    </row>
    <row r="1375" spans="1:11" s="356" customFormat="1" ht="20.100000000000001" customHeight="1">
      <c r="A1375" s="1310" t="s">
        <v>443</v>
      </c>
      <c r="B1375" s="1797" t="s">
        <v>444</v>
      </c>
      <c r="C1375" s="1797"/>
      <c r="D1375" s="1797"/>
      <c r="E1375" s="1797"/>
      <c r="F1375" s="1283">
        <f>SUM(F1376:F1427)</f>
        <v>33787934000</v>
      </c>
      <c r="G1375" s="1273"/>
      <c r="H1375" s="1826" t="s">
        <v>835</v>
      </c>
      <c r="I1375" s="1100" t="s">
        <v>878</v>
      </c>
      <c r="J1375" s="952"/>
      <c r="K1375" s="1175">
        <f>'Rekap Panjang Per Prog Per Prov'!AV137</f>
        <v>33787934000</v>
      </c>
    </row>
    <row r="1376" spans="1:11" s="361" customFormat="1">
      <c r="A1376" s="774"/>
      <c r="B1376" s="827" t="s">
        <v>380</v>
      </c>
      <c r="C1376" s="1795" t="str">
        <f>'Rekap Panjang Per Prog Per Prov'!C7</f>
        <v xml:space="preserve">PROGRAM PENATAAN ADMINISTRASI KEPENDUDUKAN </v>
      </c>
      <c r="D1376" s="1795"/>
      <c r="E1376" s="1795"/>
      <c r="F1376" s="776"/>
      <c r="G1376" s="757" t="str">
        <f>'Rekap Panjang Per Prog Per Prov'!C11</f>
        <v>DITJEN DUKCAPIL</v>
      </c>
      <c r="H1376" s="1803"/>
      <c r="I1376" s="753"/>
      <c r="J1376" s="758"/>
    </row>
    <row r="1377" spans="1:10" s="361" customFormat="1" ht="32.25" customHeight="1">
      <c r="A1377" s="774"/>
      <c r="B1377" s="827"/>
      <c r="C1377" s="358" t="s">
        <v>381</v>
      </c>
      <c r="D1377" s="1789" t="str">
        <f>'Rekap Panjang Per Prog Per Prov'!C8</f>
        <v>Kegiatan Dukungan Manajemen dan Dukungan Teknis Lainnya Ditjen Kependudukan dan Pencatatan Sipil</v>
      </c>
      <c r="E1377" s="1789"/>
      <c r="F1377" s="776"/>
      <c r="G1377" s="774"/>
      <c r="H1377" s="1803"/>
      <c r="I1377" s="753"/>
      <c r="J1377" s="758"/>
    </row>
    <row r="1378" spans="1:10" s="361" customFormat="1" ht="34.5" customHeight="1">
      <c r="A1378" s="774"/>
      <c r="B1378" s="827"/>
      <c r="C1378" s="1435"/>
      <c r="D1378" s="358" t="s">
        <v>382</v>
      </c>
      <c r="E1378" s="840" t="str">
        <f>'Rekap Panjang Per Prog Per Prov'!C10</f>
        <v xml:space="preserve">Fasilitasi Koordinasi Penyelenggaraan Kependudukan dan Pencatatan Sipil </v>
      </c>
      <c r="F1378" s="776">
        <f>'Rekap Panjang Per Prog Per Prov'!C137</f>
        <v>292342000</v>
      </c>
      <c r="G1378" s="780"/>
      <c r="H1378" s="1794"/>
      <c r="I1378" s="753" t="s">
        <v>805</v>
      </c>
      <c r="J1378" s="753" t="s">
        <v>600</v>
      </c>
    </row>
    <row r="1379" spans="1:10" s="361" customFormat="1" ht="32.25" customHeight="1">
      <c r="A1379" s="1436"/>
      <c r="B1379" s="827" t="s">
        <v>383</v>
      </c>
      <c r="C1379" s="1795" t="str">
        <f>'Rekap Panjang Per Prog Per Prov'!D7</f>
        <v xml:space="preserve">PROGRAM PENGAWASAN DAN PENINGKATAN AKUNTABILITAS APARATUR KEMENTERIAN DALAM NEGERI </v>
      </c>
      <c r="D1379" s="1795"/>
      <c r="E1379" s="1795"/>
      <c r="F1379" s="776"/>
      <c r="G1379" s="757" t="str">
        <f>'Rekap Panjang Per Prog Per Prov'!D11</f>
        <v>ITJEN</v>
      </c>
      <c r="H1379" s="1251"/>
      <c r="I1379" s="753"/>
      <c r="J1379" s="758"/>
    </row>
    <row r="1380" spans="1:10" s="361" customFormat="1" ht="30.75" customHeight="1">
      <c r="A1380" s="1436"/>
      <c r="B1380" s="827"/>
      <c r="C1380" s="358" t="s">
        <v>381</v>
      </c>
      <c r="D1380" s="1789" t="str">
        <f>'Rekap Panjang Per Prog Per Prov'!D8</f>
        <v xml:space="preserve">Kegiatan Dukungan Manajemen dan Dukungan Teknis Lainnya  Inspektorat Jenderal </v>
      </c>
      <c r="E1380" s="1789"/>
      <c r="F1380" s="776"/>
      <c r="G1380" s="774"/>
      <c r="H1380" s="759"/>
      <c r="I1380" s="753"/>
      <c r="J1380" s="758"/>
    </row>
    <row r="1381" spans="1:10" s="361" customFormat="1" ht="36.75" customHeight="1">
      <c r="A1381" s="1436"/>
      <c r="B1381" s="827"/>
      <c r="C1381" s="1435"/>
      <c r="D1381" s="358" t="s">
        <v>382</v>
      </c>
      <c r="E1381" s="840" t="str">
        <f>'Rekap Panjang Per Prog Per Prov'!D10</f>
        <v xml:space="preserve">Koordinasi Pembinaan dan Pengawasan Penyelenggaraan Pemerintahan Daerah </v>
      </c>
      <c r="F1381" s="776">
        <f>'Rekap Panjang Per Prog Per Prov'!D137</f>
        <v>300000000</v>
      </c>
      <c r="G1381" s="780"/>
      <c r="H1381" s="781"/>
      <c r="I1381" s="753" t="s">
        <v>755</v>
      </c>
      <c r="J1381" s="753" t="s">
        <v>603</v>
      </c>
    </row>
    <row r="1382" spans="1:10" s="361" customFormat="1" ht="16.5">
      <c r="A1382" s="1436"/>
      <c r="B1382" s="1419" t="s">
        <v>384</v>
      </c>
      <c r="C1382" s="1804" t="str">
        <f>'Rekap Panjang Per Prog Per Prov'!E7</f>
        <v xml:space="preserve">PROGRAM PEMBINAAN KESATUAN BANGSA DAN POLITIK </v>
      </c>
      <c r="D1382" s="1804"/>
      <c r="E1382" s="1804"/>
      <c r="F1382" s="779"/>
      <c r="G1382" s="1822" t="str">
        <f>'Rekap Panjang Per Prog Per Prov'!E11</f>
        <v>DITJEN KESBANGPOL</v>
      </c>
      <c r="H1382" s="1396"/>
      <c r="I1382" s="753"/>
      <c r="J1382" s="781"/>
    </row>
    <row r="1383" spans="1:10" s="356" customFormat="1">
      <c r="A1383" s="759"/>
      <c r="B1383" s="827"/>
      <c r="C1383" s="358" t="s">
        <v>381</v>
      </c>
      <c r="D1383" s="1789" t="str">
        <f>'Rekap Panjang Per Prog Per Prov'!E8</f>
        <v>Kegiatan Fasilitasi Kewaspadaan Nasional</v>
      </c>
      <c r="E1383" s="1789"/>
      <c r="F1383" s="776"/>
      <c r="G1383" s="1823"/>
      <c r="H1383" s="1399"/>
      <c r="I1383" s="753"/>
      <c r="J1383" s="758"/>
    </row>
    <row r="1384" spans="1:10" s="1420" customFormat="1" ht="33" customHeight="1">
      <c r="A1384" s="1436"/>
      <c r="B1384" s="827"/>
      <c r="C1384" s="358"/>
      <c r="D1384" s="358" t="s">
        <v>382</v>
      </c>
      <c r="E1384" s="840" t="str">
        <f>'Rekap Panjang Per Prog Per Prov'!E10</f>
        <v xml:space="preserve">Penguatan dan Pemberdayaan Forum Kewaspadaan Dini Masyarakat (FKDM) </v>
      </c>
      <c r="F1384" s="776">
        <f>'Rekap Panjang Per Prog Per Prov'!E137</f>
        <v>1075975000</v>
      </c>
      <c r="G1384" s="780"/>
      <c r="H1384" s="781"/>
      <c r="I1384" s="753" t="s">
        <v>806</v>
      </c>
      <c r="J1384" s="753" t="s">
        <v>601</v>
      </c>
    </row>
    <row r="1385" spans="1:10" s="1420" customFormat="1" ht="31.5" customHeight="1">
      <c r="A1385" s="1436"/>
      <c r="B1385" s="827" t="s">
        <v>385</v>
      </c>
      <c r="C1385" s="1795" t="str">
        <f>'Rekap Panjang Per Prog Per Prov'!F7</f>
        <v xml:space="preserve">PROGRAM PENDIDIKAN DAN PELATIHAN APARATUR KEMENTERIAN DALAM NEGERI </v>
      </c>
      <c r="D1385" s="1795"/>
      <c r="E1385" s="1795"/>
      <c r="F1385" s="776"/>
      <c r="G1385" s="1444" t="str">
        <f>'Rekap Panjang Per Prog Per Prov'!F11</f>
        <v>BADAN DIKLAT</v>
      </c>
      <c r="H1385" s="1445"/>
      <c r="I1385" s="753"/>
      <c r="J1385" s="784"/>
    </row>
    <row r="1386" spans="1:10" s="1420" customFormat="1" ht="34.5" customHeight="1">
      <c r="A1386" s="1436"/>
      <c r="B1386" s="827"/>
      <c r="C1386" s="358" t="s">
        <v>381</v>
      </c>
      <c r="D1386" s="1789" t="str">
        <f>'Rekap Panjang Per Prog Per Prov'!F8</f>
        <v xml:space="preserve">Kegiatan Dukungan Manajemen Dan Pelayanan Teknis Lainnya Badan Pendidikan Dan Pelatihan </v>
      </c>
      <c r="E1386" s="1789"/>
      <c r="F1386" s="776"/>
      <c r="G1386" s="774"/>
      <c r="H1386" s="759"/>
      <c r="I1386" s="753"/>
      <c r="J1386" s="758"/>
    </row>
    <row r="1387" spans="1:10" s="1420" customFormat="1" ht="20.25" customHeight="1">
      <c r="A1387" s="1436"/>
      <c r="B1387" s="827"/>
      <c r="C1387" s="358"/>
      <c r="D1387" s="358" t="s">
        <v>382</v>
      </c>
      <c r="E1387" s="840" t="str">
        <f>'Rekap Panjang Per Prog Per Prov'!F10</f>
        <v>Koordinasi Pembinaan Program Kediklatan</v>
      </c>
      <c r="F1387" s="776">
        <f>'Rekap Panjang Per Prog Per Prov'!F137</f>
        <v>223700000</v>
      </c>
      <c r="G1387" s="780"/>
      <c r="H1387" s="781"/>
      <c r="I1387" s="753" t="s">
        <v>807</v>
      </c>
      <c r="J1387" s="753" t="s">
        <v>604</v>
      </c>
    </row>
    <row r="1388" spans="1:10" s="1420" customFormat="1" ht="16.5" customHeight="1">
      <c r="A1388" s="1436"/>
      <c r="B1388" s="827" t="s">
        <v>393</v>
      </c>
      <c r="C1388" s="1795" t="str">
        <f>'Rekap Panjang Per Prog Per Prov'!G7</f>
        <v xml:space="preserve">PROGRAM PENGELOLAAN DESENTRALISASI DAN OTONOMI DAERAH </v>
      </c>
      <c r="D1388" s="1795"/>
      <c r="E1388" s="1795"/>
      <c r="F1388" s="776"/>
      <c r="G1388" s="1444" t="str">
        <f>'Rekap Panjang Per Prog Per Prov'!G11</f>
        <v>DITJEN OTDA</v>
      </c>
      <c r="H1388" s="1445"/>
      <c r="I1388" s="753"/>
      <c r="J1388" s="784"/>
    </row>
    <row r="1389" spans="1:10" s="1420" customFormat="1" ht="16.5">
      <c r="A1389" s="1436"/>
      <c r="B1389" s="827"/>
      <c r="C1389" s="358" t="s">
        <v>381</v>
      </c>
      <c r="D1389" s="1789" t="str">
        <f>'Rekap Panjang Per Prog Per Prov'!G8</f>
        <v>Kegiatan Penataan Urusan Pemerintahan Daerah Lingkup I</v>
      </c>
      <c r="E1389" s="1789"/>
      <c r="F1389" s="776"/>
      <c r="G1389" s="774"/>
      <c r="H1389" s="759"/>
      <c r="I1389" s="753"/>
      <c r="J1389" s="758"/>
    </row>
    <row r="1390" spans="1:10" s="1420" customFormat="1" ht="36.75" customHeight="1">
      <c r="A1390" s="1436"/>
      <c r="B1390" s="827"/>
      <c r="C1390" s="358"/>
      <c r="D1390" s="358" t="s">
        <v>382</v>
      </c>
      <c r="E1390" s="840" t="str">
        <f>'Rekap Panjang Per Prog Per Prov'!G10</f>
        <v xml:space="preserve">Fasilitasi Percepatan Penerapan Standar Pelayanan Minimal (SPM) di Daerah </v>
      </c>
      <c r="F1390" s="776">
        <f>'Rekap Panjang Per Prog Per Prov'!G137</f>
        <v>563775000</v>
      </c>
      <c r="G1390" s="780"/>
      <c r="H1390" s="781"/>
      <c r="I1390" s="753" t="s">
        <v>808</v>
      </c>
      <c r="J1390" s="761" t="s">
        <v>662</v>
      </c>
    </row>
    <row r="1391" spans="1:10" s="1420" customFormat="1" ht="16.5" customHeight="1">
      <c r="A1391" s="1436"/>
      <c r="B1391" s="827" t="s">
        <v>396</v>
      </c>
      <c r="C1391" s="1795" t="str">
        <f>'Rekap Panjang Per Prog Per Prov'!J7</f>
        <v xml:space="preserve">PROGRAM BINA PEMBANGUNAN DAERAH </v>
      </c>
      <c r="D1391" s="1795"/>
      <c r="E1391" s="1795"/>
      <c r="F1391" s="776"/>
      <c r="G1391" s="1824" t="str">
        <f>'Rekap Panjang Per Prog Per Prov'!J11</f>
        <v>DITJEN BINA BANGDA</v>
      </c>
      <c r="H1391" s="1250"/>
      <c r="I1391" s="753"/>
      <c r="J1391" s="784"/>
    </row>
    <row r="1392" spans="1:10" s="1420" customFormat="1" ht="31.5" customHeight="1">
      <c r="A1392" s="1436"/>
      <c r="B1392" s="827"/>
      <c r="C1392" s="358" t="s">
        <v>381</v>
      </c>
      <c r="D1392" s="1789" t="str">
        <f>'Rekap Panjang Per Prog Per Prov'!J8</f>
        <v>Kegiatan Dukungan Manajemen dan Pelaksanaan Tugas Teknis Lainnya Ditjen Bina Bangda</v>
      </c>
      <c r="E1392" s="1789"/>
      <c r="F1392" s="776"/>
      <c r="G1392" s="1825"/>
      <c r="H1392" s="1421"/>
      <c r="I1392" s="753"/>
      <c r="J1392" s="758"/>
    </row>
    <row r="1393" spans="1:10" s="1420" customFormat="1" ht="33" customHeight="1">
      <c r="A1393" s="1436"/>
      <c r="B1393" s="827"/>
      <c r="C1393" s="358"/>
      <c r="D1393" s="358" t="s">
        <v>382</v>
      </c>
      <c r="E1393" s="840" t="str">
        <f>'Rekap Panjang Per Prog Per Prov'!J10</f>
        <v>Penyusunan, Pengkajian dan Pengembangan Data dan Informasi SIPD di Daerah</v>
      </c>
      <c r="F1393" s="776">
        <f>'Rekap Panjang Per Prog Per Prov'!J137</f>
        <v>600000000</v>
      </c>
      <c r="G1393" s="774"/>
      <c r="H1393" s="759"/>
      <c r="I1393" s="753" t="s">
        <v>698</v>
      </c>
      <c r="J1393" s="1793" t="s">
        <v>594</v>
      </c>
    </row>
    <row r="1394" spans="1:10" s="1420" customFormat="1" ht="31.5">
      <c r="A1394" s="1436"/>
      <c r="B1394" s="827"/>
      <c r="C1394" s="1437"/>
      <c r="D1394" s="358" t="s">
        <v>386</v>
      </c>
      <c r="E1394" s="840" t="str">
        <f>'Rekap Panjang Per Prog Per Prov'!K10</f>
        <v xml:space="preserve">Penguatan Peran Provinsi dalam Pengendalian, Pelaporan dan Evaluasi Pemanfaatan Program Dana Alokasi Khusus (DAK) </v>
      </c>
      <c r="F1394" s="776">
        <f>'Rekap Panjang Per Prog Per Prov'!K137</f>
        <v>600000000</v>
      </c>
      <c r="G1394" s="774"/>
      <c r="H1394" s="759"/>
      <c r="I1394" s="753" t="s">
        <v>809</v>
      </c>
      <c r="J1394" s="1794"/>
    </row>
    <row r="1395" spans="1:10" s="1420" customFormat="1" ht="19.5" customHeight="1">
      <c r="A1395" s="1436"/>
      <c r="B1395" s="827"/>
      <c r="C1395" s="358" t="s">
        <v>387</v>
      </c>
      <c r="D1395" s="1792" t="str">
        <f>'Rekap Panjang Per Prog Per Prov'!O8</f>
        <v>Kegiatan Fasilitasi Peningkatan Pertumbuhan Ekonomi Daerah</v>
      </c>
      <c r="E1395" s="1789"/>
      <c r="F1395" s="776"/>
      <c r="G1395" s="774"/>
      <c r="H1395" s="759"/>
      <c r="I1395" s="753"/>
      <c r="J1395" s="758"/>
    </row>
    <row r="1396" spans="1:10" s="1420" customFormat="1" ht="21.75" customHeight="1">
      <c r="A1396" s="1436"/>
      <c r="B1396" s="827"/>
      <c r="C1396" s="1437"/>
      <c r="D1396" s="358" t="s">
        <v>382</v>
      </c>
      <c r="E1396" s="1422" t="str">
        <f>'Rekap Panjang Per Prog Per Prov'!O10</f>
        <v xml:space="preserve">Dukungan Operasional  Penyelenggaraan PTSP  </v>
      </c>
      <c r="F1396" s="776">
        <f>'Rekap Panjang Per Prog Per Prov'!O137</f>
        <v>500000000</v>
      </c>
      <c r="G1396" s="774"/>
      <c r="H1396" s="759"/>
      <c r="I1396" s="753" t="s">
        <v>810</v>
      </c>
      <c r="J1396" s="753" t="s">
        <v>602</v>
      </c>
    </row>
    <row r="1397" spans="1:10" s="1420" customFormat="1" ht="16.5">
      <c r="A1397" s="1436"/>
      <c r="B1397" s="827"/>
      <c r="C1397" s="358" t="s">
        <v>388</v>
      </c>
      <c r="D1397" s="1789" t="str">
        <f>'Rekap Panjang Per Prog Per Prov'!Q8</f>
        <v>Kegiatan Fasilitasi Pengembangan Wilayah Terpadu</v>
      </c>
      <c r="E1397" s="1789"/>
      <c r="F1397" s="776"/>
      <c r="G1397" s="774"/>
      <c r="H1397" s="759"/>
      <c r="I1397" s="753"/>
      <c r="J1397" s="758"/>
    </row>
    <row r="1398" spans="1:10" s="1420" customFormat="1" ht="36.75" customHeight="1">
      <c r="A1398" s="1468"/>
      <c r="B1398" s="1648"/>
      <c r="C1398" s="1646"/>
      <c r="D1398" s="1466" t="s">
        <v>382</v>
      </c>
      <c r="E1398" s="1467" t="str">
        <f>'Rekap Panjang Per Prog Per Prov'!Q10</f>
        <v>Penguatan Kelembagaan dalam Pengelolaan dan Pengembangan Wilayah Pesisir, Laut dan Pulau-pulau kecil</v>
      </c>
      <c r="F1398" s="880">
        <f>'Rekap Panjang Per Prog Per Prov'!Q137</f>
        <v>400000000</v>
      </c>
      <c r="G1398" s="1425"/>
      <c r="H1398" s="781"/>
      <c r="I1398" s="753" t="s">
        <v>698</v>
      </c>
      <c r="J1398" s="753" t="s">
        <v>594</v>
      </c>
    </row>
    <row r="1399" spans="1:10" s="360" customFormat="1" ht="15.75" customHeight="1">
      <c r="A1399" s="774"/>
      <c r="B1399" s="1419" t="s">
        <v>519</v>
      </c>
      <c r="C1399" s="1798" t="str">
        <f>'Rekap Panjang Per Prog Per Prov'!U7</f>
        <v xml:space="preserve">PROGRAM PEMBERDAYAAN MASYARAKAT DAN PEMERINTAHAN DESA </v>
      </c>
      <c r="D1399" s="1798"/>
      <c r="E1399" s="1798"/>
      <c r="F1399" s="795"/>
      <c r="G1399" s="774" t="str">
        <f>'Rekap Panjang Per Prog Per Prov'!U11</f>
        <v>DITJEN PMD</v>
      </c>
      <c r="H1399" s="758"/>
      <c r="I1399" s="753"/>
      <c r="J1399" s="758"/>
    </row>
    <row r="1400" spans="1:10" s="361" customFormat="1" ht="30" customHeight="1">
      <c r="A1400" s="774"/>
      <c r="B1400" s="828"/>
      <c r="C1400" s="358" t="s">
        <v>381</v>
      </c>
      <c r="D1400" s="1789" t="str">
        <f>'Rekap Panjang Per Prog Per Prov'!U8</f>
        <v>Kegiatan Dukungan Manajemen dan Dukungan Teknis Lainnya Ditjen PMD</v>
      </c>
      <c r="E1400" s="1789"/>
      <c r="F1400" s="794"/>
      <c r="G1400" s="774"/>
      <c r="H1400" s="758"/>
      <c r="I1400" s="753"/>
      <c r="J1400" s="758"/>
    </row>
    <row r="1401" spans="1:10" s="361" customFormat="1" ht="31.5" customHeight="1">
      <c r="A1401" s="774"/>
      <c r="B1401" s="1423"/>
      <c r="C1401" s="1424"/>
      <c r="D1401" s="1424" t="s">
        <v>382</v>
      </c>
      <c r="E1401" s="840" t="str">
        <f>'Rekap Panjang Per Prog Per Prov'!U10</f>
        <v>Penguatan Program dan Kelembagaan Pemberdayaan Masyarakat dan Pemerintahan Desa</v>
      </c>
      <c r="F1401" s="797">
        <f>'Rekap Panjang Per Prog Per Prov'!U137</f>
        <v>153110000</v>
      </c>
      <c r="G1401" s="774"/>
      <c r="H1401" s="781"/>
      <c r="I1401" s="753"/>
      <c r="J1401" s="781"/>
    </row>
    <row r="1402" spans="1:10" s="361" customFormat="1" ht="30" customHeight="1">
      <c r="A1402" s="774"/>
      <c r="B1402" s="828"/>
      <c r="C1402" s="358" t="s">
        <v>387</v>
      </c>
      <c r="D1402" s="1789" t="str">
        <f>'Rekap Panjang Per Prog Per Prov'!V8</f>
        <v>Kegiatan Peningkatan Kapasitas Penyelenggaraan Pemerintahan Desa dan Kelurahan</v>
      </c>
      <c r="E1402" s="1789"/>
      <c r="F1402" s="794"/>
      <c r="G1402" s="774"/>
      <c r="H1402" s="758"/>
      <c r="I1402" s="753"/>
      <c r="J1402" s="758"/>
    </row>
    <row r="1403" spans="1:10" s="361" customFormat="1" ht="15.75" customHeight="1">
      <c r="A1403" s="774"/>
      <c r="B1403" s="1423"/>
      <c r="C1403" s="1424"/>
      <c r="D1403" s="1424" t="s">
        <v>382</v>
      </c>
      <c r="E1403" s="840" t="str">
        <f>'Rekap Panjang Per Prog Per Prov'!V10</f>
        <v>Pelatihan Manajemen Pemerintahan Desa bagi Kepala Desa</v>
      </c>
      <c r="F1403" s="797">
        <f>'Rekap Panjang Per Prog Per Prov'!V137</f>
        <v>201350000</v>
      </c>
      <c r="G1403" s="774"/>
      <c r="H1403" s="781"/>
      <c r="I1403" s="753"/>
      <c r="J1403" s="781"/>
    </row>
    <row r="1404" spans="1:10" s="361" customFormat="1" ht="15.75" customHeight="1">
      <c r="A1404" s="774"/>
      <c r="B1404" s="828"/>
      <c r="C1404" s="358" t="s">
        <v>388</v>
      </c>
      <c r="D1404" s="1789" t="str">
        <f>'Rekap Panjang Per Prog Per Prov'!W8</f>
        <v>Kegiatan Peningkatan Kapasitas Kelembagaan dan Pelatihan Masyarakat</v>
      </c>
      <c r="E1404" s="1789"/>
      <c r="F1404" s="794"/>
      <c r="G1404" s="774"/>
      <c r="H1404" s="758"/>
      <c r="I1404" s="753"/>
      <c r="J1404" s="758"/>
    </row>
    <row r="1405" spans="1:10" s="361" customFormat="1" ht="15.75" customHeight="1">
      <c r="A1405" s="774"/>
      <c r="B1405" s="1423"/>
      <c r="C1405" s="1424"/>
      <c r="D1405" s="1424" t="s">
        <v>382</v>
      </c>
      <c r="E1405" s="840" t="str">
        <f>'Rekap Panjang Per Prog Per Prov'!W10</f>
        <v>Fasilitasi Penyusunan Profil Desa dan Kelurahan</v>
      </c>
      <c r="F1405" s="797">
        <f>'Rekap Panjang Per Prog Per Prov'!W137</f>
        <v>316496000</v>
      </c>
      <c r="G1405" s="774"/>
      <c r="H1405" s="781"/>
      <c r="I1405" s="753"/>
      <c r="J1405" s="781"/>
    </row>
    <row r="1406" spans="1:10" s="361" customFormat="1" ht="15.75" customHeight="1">
      <c r="A1406" s="774"/>
      <c r="B1406" s="828"/>
      <c r="C1406" s="358" t="s">
        <v>389</v>
      </c>
      <c r="D1406" s="1789" t="str">
        <f>'Rekap Panjang Per Prog Per Prov'!X8</f>
        <v>Kegiatan Peningkatan Kemandirian Masyarakat Perdesaan</v>
      </c>
      <c r="E1406" s="1789"/>
      <c r="F1406" s="794"/>
      <c r="G1406" s="774"/>
      <c r="H1406" s="758"/>
      <c r="I1406" s="753"/>
      <c r="J1406" s="758"/>
    </row>
    <row r="1407" spans="1:10" s="361" customFormat="1" ht="15.75" customHeight="1">
      <c r="A1407" s="774"/>
      <c r="B1407" s="1423"/>
      <c r="C1407" s="1424"/>
      <c r="D1407" s="1424" t="s">
        <v>382</v>
      </c>
      <c r="E1407" s="840" t="str">
        <f>'Rekap Panjang Per Prog Per Prov'!X10</f>
        <v>PNPM-Mandiri Perdesaan</v>
      </c>
      <c r="F1407" s="797">
        <f>'Rekap Panjang Per Prog Per Prov'!X137</f>
        <v>14288768000</v>
      </c>
      <c r="G1407" s="774"/>
      <c r="H1407" s="781"/>
      <c r="I1407" s="753"/>
      <c r="J1407" s="781"/>
    </row>
    <row r="1408" spans="1:10" s="361" customFormat="1" ht="15.75" customHeight="1">
      <c r="A1408" s="774"/>
      <c r="B1408" s="828"/>
      <c r="C1408" s="358" t="s">
        <v>391</v>
      </c>
      <c r="D1408" s="1789" t="str">
        <f>'Rekap Panjang Per Prog Per Prov'!Y8</f>
        <v>Kegiatan Fasilitasi Pemberdayaan Adat dan Sosial Budaya Masyarakat</v>
      </c>
      <c r="E1408" s="1789"/>
      <c r="F1408" s="794"/>
      <c r="G1408" s="774"/>
      <c r="H1408" s="758"/>
      <c r="I1408" s="753"/>
      <c r="J1408" s="758"/>
    </row>
    <row r="1409" spans="1:10" s="361" customFormat="1" ht="31.5" customHeight="1">
      <c r="A1409" s="774"/>
      <c r="B1409" s="1423"/>
      <c r="C1409" s="1424"/>
      <c r="D1409" s="1424" t="s">
        <v>382</v>
      </c>
      <c r="E1409" s="1422" t="str">
        <f>'Rekap Panjang Per Prog Per Prov'!Y10</f>
        <v>Fasilitasi Penguatan Kelembagaan Komisi Penanggulangan HIV/AIDS di daerah</v>
      </c>
      <c r="F1409" s="797">
        <f>'Rekap Panjang Per Prog Per Prov'!Y137</f>
        <v>87205000</v>
      </c>
      <c r="G1409" s="774"/>
      <c r="H1409" s="781"/>
      <c r="I1409" s="753"/>
      <c r="J1409" s="781"/>
    </row>
    <row r="1410" spans="1:10" s="361" customFormat="1" ht="15.75" customHeight="1">
      <c r="A1410" s="774"/>
      <c r="B1410" s="1423"/>
      <c r="C1410" s="1424"/>
      <c r="D1410" s="1424" t="s">
        <v>386</v>
      </c>
      <c r="E1410" s="840" t="str">
        <f>'Rekap Panjang Per Prog Per Prov'!Z10</f>
        <v xml:space="preserve">Fasilitasi Pembinaan dan Pengendalian PNPM Generasi </v>
      </c>
      <c r="F1410" s="797">
        <f>'Rekap Panjang Per Prog Per Prov'!Z137</f>
        <v>7240326000</v>
      </c>
      <c r="G1410" s="774"/>
      <c r="H1410" s="781"/>
      <c r="I1410" s="753"/>
      <c r="J1410" s="781"/>
    </row>
    <row r="1411" spans="1:10" s="361" customFormat="1" ht="31.5" customHeight="1">
      <c r="A1411" s="774"/>
      <c r="B1411" s="1423"/>
      <c r="C1411" s="1424"/>
      <c r="D1411" s="1424" t="s">
        <v>390</v>
      </c>
      <c r="E1411" s="840" t="str">
        <f>'Rekap Panjang Per Prog Per Prov'!AA10</f>
        <v xml:space="preserve">Fasilitasi Penguatan Sistem Informasi Posyandu di Daerah melalui Koordinasi dan Pelatihan Ulang </v>
      </c>
      <c r="F1411" s="797">
        <f>'Rekap Panjang Per Prog Per Prov'!AA137</f>
        <v>71250000</v>
      </c>
      <c r="G1411" s="774"/>
      <c r="H1411" s="781"/>
      <c r="I1411" s="753"/>
      <c r="J1411" s="781"/>
    </row>
    <row r="1412" spans="1:10" s="361" customFormat="1" ht="15.75" customHeight="1">
      <c r="A1412" s="774"/>
      <c r="B1412" s="828"/>
      <c r="C1412" s="358" t="s">
        <v>392</v>
      </c>
      <c r="D1412" s="1789" t="str">
        <f>'Rekap Panjang Per Prog Per Prov'!AB8</f>
        <v>Kegiatan Pengembangan Usaha Ekonomi Masyarakat</v>
      </c>
      <c r="E1412" s="1789"/>
      <c r="F1412" s="794"/>
      <c r="G1412" s="774"/>
      <c r="H1412" s="758"/>
      <c r="I1412" s="753"/>
      <c r="J1412" s="758"/>
    </row>
    <row r="1413" spans="1:10" s="361" customFormat="1" ht="31.5" customHeight="1">
      <c r="A1413" s="774"/>
      <c r="B1413" s="1423"/>
      <c r="C1413" s="1424"/>
      <c r="D1413" s="1424" t="s">
        <v>382</v>
      </c>
      <c r="E1413" s="840" t="str">
        <f>'Rekap Panjang Per Prog Per Prov'!AC10</f>
        <v xml:space="preserve">Penguatan Kelembagaan Tim Koordinasi Penanggulangan Kemiskinan Daerah (TKPKD) </v>
      </c>
      <c r="F1413" s="797">
        <f>'Rekap Panjang Per Prog Per Prov'!AC137</f>
        <v>95580000</v>
      </c>
      <c r="G1413" s="774"/>
      <c r="H1413" s="781"/>
      <c r="I1413" s="753"/>
      <c r="J1413" s="781"/>
    </row>
    <row r="1414" spans="1:10" s="361" customFormat="1" ht="31.5" customHeight="1">
      <c r="A1414" s="774"/>
      <c r="B1414" s="1423"/>
      <c r="C1414" s="1424"/>
      <c r="D1414" s="1424" t="s">
        <v>386</v>
      </c>
      <c r="E1414" s="840" t="str">
        <f>'Rekap Panjang Per Prog Per Prov'!AD10</f>
        <v>Fasilitasi Penguatan Kelembagaan Pasar Desa</v>
      </c>
      <c r="F1414" s="797">
        <f>'Rekap Panjang Per Prog Per Prov'!AD137</f>
        <v>150000000</v>
      </c>
      <c r="G1414" s="780"/>
      <c r="H1414" s="781"/>
      <c r="I1414" s="753"/>
      <c r="J1414" s="781"/>
    </row>
    <row r="1415" spans="1:10" s="360" customFormat="1" ht="33" customHeight="1">
      <c r="A1415" s="774"/>
      <c r="B1415" s="827" t="s">
        <v>520</v>
      </c>
      <c r="C1415" s="1795" t="str">
        <f>'Rekap Panjang Per Prog Per Prov'!AH7</f>
        <v xml:space="preserve">PROGRAM PENGUATAN PENYELENGGARAAN PEMERINTAHAN UMUM </v>
      </c>
      <c r="D1415" s="1795"/>
      <c r="E1415" s="1795"/>
      <c r="F1415" s="793"/>
      <c r="G1415" s="757" t="str">
        <f>'Rekap Panjang Per Prog Per Prov'!AH11</f>
        <v>DITJEN PUM</v>
      </c>
      <c r="H1415" s="1251"/>
      <c r="I1415" s="753"/>
      <c r="J1415" s="758"/>
    </row>
    <row r="1416" spans="1:10" s="361" customFormat="1" ht="30" customHeight="1">
      <c r="A1416" s="774"/>
      <c r="B1416" s="828"/>
      <c r="C1416" s="358" t="s">
        <v>381</v>
      </c>
      <c r="D1416" s="1789" t="str">
        <f>'Rekap Panjang Per Prog Per Prov'!AH8</f>
        <v>Kegiatan Penyelenggaraan Hubungan Pusat dan Daerah Serta Kerjasama Daerah</v>
      </c>
      <c r="E1416" s="1789"/>
      <c r="F1416" s="794"/>
      <c r="G1416" s="774"/>
      <c r="H1416" s="759"/>
      <c r="I1416" s="753"/>
      <c r="J1416" s="758"/>
    </row>
    <row r="1417" spans="1:10" s="361" customFormat="1" ht="32.25" customHeight="1">
      <c r="A1417" s="774"/>
      <c r="B1417" s="1423"/>
      <c r="C1417" s="1424"/>
      <c r="D1417" s="1424" t="s">
        <v>382</v>
      </c>
      <c r="E1417" s="840" t="str">
        <f>'Rekap Panjang Per Prog Per Prov'!AI10</f>
        <v>Peningkatan Peran Gubernur sebagai Wakil Pemerintah Pusat di Wilayah Provinsi</v>
      </c>
      <c r="F1417" s="797">
        <f>'Rekap Panjang Per Prog Per Prov'!AI137</f>
        <v>4428027000</v>
      </c>
      <c r="G1417" s="774"/>
      <c r="H1417" s="759"/>
      <c r="I1417" s="753" t="s">
        <v>801</v>
      </c>
      <c r="J1417" s="781"/>
    </row>
    <row r="1418" spans="1:10" s="361" customFormat="1" ht="25.5" customHeight="1">
      <c r="A1418" s="774"/>
      <c r="B1418" s="1423"/>
      <c r="C1418" s="1424"/>
      <c r="D1418" s="1424" t="s">
        <v>386</v>
      </c>
      <c r="E1418" s="840" t="str">
        <f>'Rekap Panjang Per Prog Per Prov'!AH10</f>
        <v>Pengembangan Kerjasama Daerah</v>
      </c>
      <c r="F1418" s="797">
        <f>'Rekap Panjang Per Prog Per Prov'!AH137</f>
        <v>400000000</v>
      </c>
      <c r="G1418" s="774"/>
      <c r="H1418" s="759"/>
      <c r="I1418" s="753" t="s">
        <v>811</v>
      </c>
      <c r="J1418" s="761" t="s">
        <v>595</v>
      </c>
    </row>
    <row r="1419" spans="1:10" s="361" customFormat="1" ht="30" customHeight="1">
      <c r="A1419" s="774"/>
      <c r="B1419" s="828"/>
      <c r="C1419" s="358" t="s">
        <v>387</v>
      </c>
      <c r="D1419" s="1789" t="str">
        <f>'Rekap Panjang Per Prog Per Prov'!AJ8</f>
        <v>Kegiatan Pengembangan dan Penataan Wilayah Administrasi dan Perbatasan</v>
      </c>
      <c r="E1419" s="1789"/>
      <c r="F1419" s="794"/>
      <c r="G1419" s="774"/>
      <c r="H1419" s="759"/>
      <c r="I1419" s="753"/>
      <c r="J1419" s="758"/>
    </row>
    <row r="1420" spans="1:10" s="361" customFormat="1" ht="36" customHeight="1">
      <c r="A1420" s="774"/>
      <c r="B1420" s="828"/>
      <c r="C1420" s="358"/>
      <c r="D1420" s="358" t="s">
        <v>382</v>
      </c>
      <c r="E1420" s="840" t="str">
        <f>'Rekap Panjang Per Prog Per Prov'!AK10</f>
        <v>Koordinasi dan Fasilitasi Penegasan Batas Daerah Secara Pasti di Lapangan antar Daerah Provinsi, Kab/Kota</v>
      </c>
      <c r="F1420" s="794">
        <f>'Rekap Panjang Per Prog Per Prov'!AK137</f>
        <v>350000000</v>
      </c>
      <c r="G1420" s="774"/>
      <c r="H1420" s="759"/>
      <c r="I1420" s="753" t="s">
        <v>801</v>
      </c>
      <c r="J1420" s="1397" t="s">
        <v>605</v>
      </c>
    </row>
    <row r="1421" spans="1:10" s="361" customFormat="1" ht="32.25" customHeight="1">
      <c r="A1421" s="774"/>
      <c r="B1421" s="1423"/>
      <c r="C1421" s="1424" t="s">
        <v>388</v>
      </c>
      <c r="D1421" s="1796" t="str">
        <f>'Rekap Panjang Per Prog Per Prov'!AN8</f>
        <v>Kegiatan Pembinaan Ketenteraman, Ketertiban dan Perlindungan Masyarakat</v>
      </c>
      <c r="E1421" s="1796"/>
      <c r="F1421" s="797"/>
      <c r="G1421" s="774"/>
      <c r="H1421" s="759"/>
      <c r="I1421" s="753"/>
      <c r="J1421" s="781"/>
    </row>
    <row r="1422" spans="1:10" s="361" customFormat="1" ht="36" customHeight="1">
      <c r="A1422" s="774"/>
      <c r="B1422" s="1423"/>
      <c r="C1422" s="1424"/>
      <c r="D1422" s="1424" t="s">
        <v>382</v>
      </c>
      <c r="E1422" s="840" t="str">
        <f>'Rekap Panjang Per Prog Per Prov'!AO10</f>
        <v xml:space="preserve">Peningkatan Kapasitas SDM Polisi Pamong Praja  dalam Penyelenggaraan Ketertiban Umum dan Ketenteraman Masyarakat </v>
      </c>
      <c r="F1422" s="797">
        <f>'Rekap Panjang Per Prog Per Prov'!AO137</f>
        <v>750030000</v>
      </c>
      <c r="G1422" s="774"/>
      <c r="H1422" s="759"/>
      <c r="I1422" s="753" t="s">
        <v>738</v>
      </c>
      <c r="J1422" s="761" t="s">
        <v>597</v>
      </c>
    </row>
    <row r="1423" spans="1:10" s="361" customFormat="1">
      <c r="A1423" s="774"/>
      <c r="B1423" s="828"/>
      <c r="C1423" s="358" t="s">
        <v>389</v>
      </c>
      <c r="D1423" s="1789" t="str">
        <f>'Rekap Panjang Per Prog Per Prov'!AP8</f>
        <v>Kegiatan Pembinaan dan Pengembangan Kawasan dan Pertanahan</v>
      </c>
      <c r="E1423" s="1789"/>
      <c r="F1423" s="794"/>
      <c r="G1423" s="774"/>
      <c r="H1423" s="759"/>
      <c r="I1423" s="753"/>
      <c r="J1423" s="758"/>
    </row>
    <row r="1424" spans="1:10" s="361" customFormat="1" ht="39.75" customHeight="1">
      <c r="A1424" s="774"/>
      <c r="B1424" s="1447"/>
      <c r="C1424" s="358"/>
      <c r="D1424" s="358" t="s">
        <v>382</v>
      </c>
      <c r="E1424" s="840" t="str">
        <f>'Rekap Panjang Per Prog Per Prov'!AQ10</f>
        <v>Fasilitasi Gubernur terhadap Kabupaten/Kota di Bidang Ekonomi, Industri dan Perdagangan Bebas</v>
      </c>
      <c r="F1424" s="794">
        <f>'Rekap Panjang Per Prog Per Prov'!AQ137</f>
        <v>400000000</v>
      </c>
      <c r="G1424" s="774"/>
      <c r="H1424" s="759"/>
      <c r="I1424" s="753" t="s">
        <v>812</v>
      </c>
      <c r="J1424" s="1400" t="s">
        <v>610</v>
      </c>
    </row>
    <row r="1425" spans="1:11" s="361" customFormat="1">
      <c r="A1425" s="774"/>
      <c r="B1425" s="1423"/>
      <c r="C1425" s="1424" t="s">
        <v>391</v>
      </c>
      <c r="D1425" s="1796" t="str">
        <f>'Rekap Panjang Per Prog Per Prov'!AR8</f>
        <v>Kegiatan Fasilitasi Pencegahan dan Penanggulangan Bencana</v>
      </c>
      <c r="E1425" s="1796"/>
      <c r="F1425" s="797"/>
      <c r="G1425" s="774"/>
      <c r="H1425" s="759"/>
      <c r="I1425" s="753"/>
      <c r="J1425" s="781"/>
    </row>
    <row r="1426" spans="1:11" s="361" customFormat="1" ht="80.25" customHeight="1">
      <c r="A1426" s="774"/>
      <c r="B1426" s="1423"/>
      <c r="C1426" s="1424"/>
      <c r="D1426" s="1424" t="s">
        <v>382</v>
      </c>
      <c r="E1426" s="1422" t="str">
        <f>'Rekap Panjang Per Prog Per Prov'!AS10</f>
        <v>Fasilitasi dan Sosialisasi Pelaksanaan Perpres Nomor 30 Tahun 2011, Pembentukan Kelembagaan Komisi Provinsi Pengendalian Zoonosis dan Komisi Kabupaten/Kota Pengendalian Zoonosis, dan Percepatan Pengendalian Zoonosis</v>
      </c>
      <c r="F1426" s="797">
        <f>'Rekap Panjang Per Prog Per Prov'!AS137</f>
        <v>300000000</v>
      </c>
      <c r="G1426" s="780"/>
      <c r="H1426" s="781"/>
      <c r="I1426" s="753" t="s">
        <v>720</v>
      </c>
      <c r="J1426" s="761" t="s">
        <v>611</v>
      </c>
    </row>
    <row r="1427" spans="1:11" s="356" customFormat="1" ht="10.5" customHeight="1">
      <c r="A1427" s="774"/>
      <c r="B1427" s="1433"/>
      <c r="C1427" s="1443"/>
      <c r="D1427" s="1443"/>
      <c r="E1427" s="1440"/>
      <c r="F1427" s="802"/>
      <c r="G1427" s="757"/>
      <c r="H1427" s="1251"/>
      <c r="I1427" s="1396"/>
      <c r="J1427" s="1251"/>
    </row>
    <row r="1428" spans="1:11" s="356" customFormat="1" ht="20.100000000000001" customHeight="1">
      <c r="A1428" s="1307">
        <v>29</v>
      </c>
      <c r="B1428" s="1797" t="s">
        <v>445</v>
      </c>
      <c r="C1428" s="1797"/>
      <c r="D1428" s="1797"/>
      <c r="E1428" s="1797"/>
      <c r="F1428" s="1283">
        <f>SUM(F1429:F1486)</f>
        <v>77100254000</v>
      </c>
      <c r="G1428" s="1273"/>
      <c r="H1428" s="1826" t="s">
        <v>846</v>
      </c>
      <c r="I1428" s="1100" t="s">
        <v>879</v>
      </c>
      <c r="J1428" s="952"/>
      <c r="K1428" s="1175">
        <f>'Rekap Panjang Per Prog Per Prov'!AV148</f>
        <v>77100254000</v>
      </c>
    </row>
    <row r="1429" spans="1:11" s="361" customFormat="1">
      <c r="A1429" s="774"/>
      <c r="B1429" s="827" t="s">
        <v>380</v>
      </c>
      <c r="C1429" s="1795" t="str">
        <f>'Rekap Panjang Per Prog Per Prov'!C7</f>
        <v xml:space="preserve">PROGRAM PENATAAN ADMINISTRASI KEPENDUDUKAN </v>
      </c>
      <c r="D1429" s="1795"/>
      <c r="E1429" s="1795"/>
      <c r="F1429" s="776"/>
      <c r="G1429" s="757" t="str">
        <f>'Rekap Panjang Per Prog Per Prov'!C11</f>
        <v>DITJEN DUKCAPIL</v>
      </c>
      <c r="H1429" s="1803"/>
      <c r="I1429" s="753"/>
      <c r="J1429" s="758"/>
    </row>
    <row r="1430" spans="1:11" s="361" customFormat="1" ht="33.75" customHeight="1">
      <c r="A1430" s="774"/>
      <c r="B1430" s="827"/>
      <c r="C1430" s="358" t="s">
        <v>381</v>
      </c>
      <c r="D1430" s="1789" t="str">
        <f>'Rekap Panjang Per Prog Per Prov'!C8</f>
        <v>Kegiatan Dukungan Manajemen dan Dukungan Teknis Lainnya Ditjen Kependudukan dan Pencatatan Sipil</v>
      </c>
      <c r="E1430" s="1789"/>
      <c r="F1430" s="776"/>
      <c r="G1430" s="774"/>
      <c r="H1430" s="1803"/>
      <c r="I1430" s="753"/>
      <c r="J1430" s="758"/>
    </row>
    <row r="1431" spans="1:11" s="361" customFormat="1" ht="37.5" customHeight="1">
      <c r="A1431" s="774"/>
      <c r="B1431" s="827"/>
      <c r="C1431" s="1435"/>
      <c r="D1431" s="358" t="s">
        <v>382</v>
      </c>
      <c r="E1431" s="840" t="str">
        <f>'Rekap Panjang Per Prog Per Prov'!C10</f>
        <v xml:space="preserve">Fasilitasi Koordinasi Penyelenggaraan Kependudukan dan Pencatatan Sipil </v>
      </c>
      <c r="F1431" s="776">
        <f>'Rekap Panjang Per Prog Per Prov'!C148</f>
        <v>380184000</v>
      </c>
      <c r="G1431" s="780"/>
      <c r="H1431" s="1794"/>
      <c r="I1431" s="753" t="s">
        <v>706</v>
      </c>
      <c r="J1431" s="753" t="s">
        <v>600</v>
      </c>
    </row>
    <row r="1432" spans="1:11" s="361" customFormat="1" ht="35.25" customHeight="1">
      <c r="A1432" s="1436"/>
      <c r="B1432" s="827" t="s">
        <v>383</v>
      </c>
      <c r="C1432" s="1795" t="str">
        <f>'Rekap Panjang Per Prog Per Prov'!D7</f>
        <v xml:space="preserve">PROGRAM PENGAWASAN DAN PENINGKATAN AKUNTABILITAS APARATUR KEMENTERIAN DALAM NEGERI </v>
      </c>
      <c r="D1432" s="1795"/>
      <c r="E1432" s="1795"/>
      <c r="F1432" s="776"/>
      <c r="G1432" s="757" t="str">
        <f>'Rekap Panjang Per Prog Per Prov'!D11</f>
        <v>ITJEN</v>
      </c>
      <c r="H1432" s="1251"/>
      <c r="I1432" s="753"/>
      <c r="J1432" s="758"/>
    </row>
    <row r="1433" spans="1:11" s="361" customFormat="1" ht="33" customHeight="1">
      <c r="A1433" s="1436"/>
      <c r="B1433" s="827"/>
      <c r="C1433" s="358" t="s">
        <v>381</v>
      </c>
      <c r="D1433" s="1789" t="str">
        <f>'Rekap Panjang Per Prog Per Prov'!D8</f>
        <v xml:space="preserve">Kegiatan Dukungan Manajemen dan Dukungan Teknis Lainnya  Inspektorat Jenderal </v>
      </c>
      <c r="E1433" s="1789"/>
      <c r="F1433" s="776"/>
      <c r="G1433" s="774"/>
      <c r="H1433" s="759"/>
      <c r="I1433" s="753"/>
      <c r="J1433" s="758"/>
    </row>
    <row r="1434" spans="1:11" s="361" customFormat="1" ht="40.5" customHeight="1">
      <c r="A1434" s="1436"/>
      <c r="B1434" s="827"/>
      <c r="C1434" s="1435"/>
      <c r="D1434" s="358" t="s">
        <v>382</v>
      </c>
      <c r="E1434" s="840" t="str">
        <f>'Rekap Panjang Per Prog Per Prov'!D10</f>
        <v xml:space="preserve">Koordinasi Pembinaan dan Pengawasan Penyelenggaraan Pemerintahan Daerah </v>
      </c>
      <c r="F1434" s="776">
        <f>'Rekap Panjang Per Prog Per Prov'!D148</f>
        <v>380000000</v>
      </c>
      <c r="G1434" s="780"/>
      <c r="H1434" s="781"/>
      <c r="I1434" s="753" t="s">
        <v>783</v>
      </c>
      <c r="J1434" s="753" t="s">
        <v>603</v>
      </c>
    </row>
    <row r="1435" spans="1:11" s="361" customFormat="1" ht="16.5">
      <c r="A1435" s="1436"/>
      <c r="B1435" s="827" t="s">
        <v>384</v>
      </c>
      <c r="C1435" s="1802" t="str">
        <f>'Rekap Panjang Per Prog Per Prov'!E7</f>
        <v xml:space="preserve">PROGRAM PEMBINAAN KESATUAN BANGSA DAN POLITIK </v>
      </c>
      <c r="D1435" s="1802"/>
      <c r="E1435" s="1802"/>
      <c r="F1435" s="776"/>
      <c r="G1435" s="1822" t="str">
        <f>'Rekap Panjang Per Prog Per Prov'!E11</f>
        <v>DITJEN KESBANGPOL</v>
      </c>
      <c r="H1435" s="1396"/>
      <c r="I1435" s="753"/>
      <c r="J1435" s="758"/>
    </row>
    <row r="1436" spans="1:11" s="356" customFormat="1">
      <c r="A1436" s="759"/>
      <c r="B1436" s="827"/>
      <c r="C1436" s="358" t="s">
        <v>381</v>
      </c>
      <c r="D1436" s="1789" t="str">
        <f>'Rekap Panjang Per Prog Per Prov'!E8</f>
        <v>Kegiatan Fasilitasi Kewaspadaan Nasional</v>
      </c>
      <c r="E1436" s="1789"/>
      <c r="F1436" s="776"/>
      <c r="G1436" s="1823"/>
      <c r="H1436" s="1399"/>
      <c r="I1436" s="753"/>
      <c r="J1436" s="758"/>
    </row>
    <row r="1437" spans="1:11" s="1420" customFormat="1" ht="42.75" customHeight="1">
      <c r="A1437" s="1436"/>
      <c r="B1437" s="827"/>
      <c r="C1437" s="358"/>
      <c r="D1437" s="358" t="s">
        <v>382</v>
      </c>
      <c r="E1437" s="840" t="str">
        <f>'Rekap Panjang Per Prog Per Prov'!E10</f>
        <v xml:space="preserve">Penguatan dan Pemberdayaan Forum Kewaspadaan Dini Masyarakat (FKDM) </v>
      </c>
      <c r="F1437" s="776">
        <f>'Rekap Panjang Per Prog Per Prov'!E148</f>
        <v>1609823000</v>
      </c>
      <c r="G1437" s="780"/>
      <c r="H1437" s="781"/>
      <c r="I1437" s="753" t="s">
        <v>729</v>
      </c>
      <c r="J1437" s="753" t="s">
        <v>601</v>
      </c>
    </row>
    <row r="1438" spans="1:11" s="1420" customFormat="1" ht="33.75" customHeight="1">
      <c r="A1438" s="1436"/>
      <c r="B1438" s="827" t="s">
        <v>385</v>
      </c>
      <c r="C1438" s="1795" t="str">
        <f>'Rekap Panjang Per Prog Per Prov'!F7</f>
        <v xml:space="preserve">PROGRAM PENDIDIKAN DAN PELATIHAN APARATUR KEMENTERIAN DALAM NEGERI </v>
      </c>
      <c r="D1438" s="1795"/>
      <c r="E1438" s="1795"/>
      <c r="F1438" s="776"/>
      <c r="G1438" s="1444" t="str">
        <f>'Rekap Panjang Per Prog Per Prov'!F11</f>
        <v>BADAN DIKLAT</v>
      </c>
      <c r="H1438" s="1445"/>
      <c r="I1438" s="753"/>
      <c r="J1438" s="784"/>
    </row>
    <row r="1439" spans="1:11" s="1420" customFormat="1" ht="33.75" customHeight="1">
      <c r="A1439" s="1436"/>
      <c r="B1439" s="827"/>
      <c r="C1439" s="358" t="s">
        <v>381</v>
      </c>
      <c r="D1439" s="1789" t="str">
        <f>'Rekap Panjang Per Prog Per Prov'!F8</f>
        <v xml:space="preserve">Kegiatan Dukungan Manajemen Dan Pelayanan Teknis Lainnya Badan Pendidikan Dan Pelatihan </v>
      </c>
      <c r="E1439" s="1789"/>
      <c r="F1439" s="776"/>
      <c r="G1439" s="774"/>
      <c r="H1439" s="759"/>
      <c r="I1439" s="753"/>
      <c r="J1439" s="758"/>
    </row>
    <row r="1440" spans="1:11" s="1420" customFormat="1" ht="22.5" customHeight="1">
      <c r="A1440" s="1436"/>
      <c r="B1440" s="827"/>
      <c r="C1440" s="358"/>
      <c r="D1440" s="358" t="s">
        <v>382</v>
      </c>
      <c r="E1440" s="840" t="str">
        <f>'Rekap Panjang Per Prog Per Prov'!F10</f>
        <v>Koordinasi Pembinaan Program Kediklatan</v>
      </c>
      <c r="F1440" s="776">
        <f>'Rekap Panjang Per Prog Per Prov'!F148</f>
        <v>259100000</v>
      </c>
      <c r="G1440" s="780"/>
      <c r="H1440" s="781"/>
      <c r="I1440" s="753" t="s">
        <v>730</v>
      </c>
      <c r="J1440" s="753" t="s">
        <v>604</v>
      </c>
    </row>
    <row r="1441" spans="1:10" s="360" customFormat="1">
      <c r="A1441" s="774"/>
      <c r="B1441" s="827" t="s">
        <v>393</v>
      </c>
      <c r="C1441" s="1795" t="str">
        <f>'Rekap Panjang Per Prog Per Prov'!G7</f>
        <v xml:space="preserve">PROGRAM PENGELOLAAN DESENTRALISASI DAN OTONOMI DAERAH </v>
      </c>
      <c r="D1441" s="1795"/>
      <c r="E1441" s="1795"/>
      <c r="F1441" s="793"/>
      <c r="G1441" s="757" t="str">
        <f>'Rekap Panjang Per Prog Per Prov'!G11</f>
        <v>DITJEN OTDA</v>
      </c>
      <c r="H1441" s="1251"/>
      <c r="I1441" s="753"/>
      <c r="J1441" s="758"/>
    </row>
    <row r="1442" spans="1:10" s="361" customFormat="1">
      <c r="A1442" s="774"/>
      <c r="B1442" s="828"/>
      <c r="C1442" s="358" t="s">
        <v>381</v>
      </c>
      <c r="D1442" s="1789" t="str">
        <f>'Rekap Panjang Per Prog Per Prov'!G8</f>
        <v>Kegiatan Penataan Urusan Pemerintahan Daerah Lingkup I</v>
      </c>
      <c r="E1442" s="1789"/>
      <c r="F1442" s="794"/>
      <c r="G1442" s="774"/>
      <c r="H1442" s="759"/>
      <c r="I1442" s="753"/>
      <c r="J1442" s="758"/>
    </row>
    <row r="1443" spans="1:10" s="361" customFormat="1" ht="38.25" customHeight="1">
      <c r="A1443" s="1425"/>
      <c r="B1443" s="1469"/>
      <c r="C1443" s="875"/>
      <c r="D1443" s="875" t="s">
        <v>382</v>
      </c>
      <c r="E1443" s="1467" t="str">
        <f>'Rekap Panjang Per Prog Per Prov'!G10</f>
        <v xml:space="preserve">Fasilitasi Percepatan Penerapan Standar Pelayanan Minimal (SPM) di Daerah </v>
      </c>
      <c r="F1443" s="888">
        <f>'Rekap Panjang Per Prog Per Prov'!G148</f>
        <v>830300000</v>
      </c>
      <c r="G1443" s="1425"/>
      <c r="H1443" s="781"/>
      <c r="I1443" s="753" t="s">
        <v>716</v>
      </c>
      <c r="J1443" s="761" t="s">
        <v>662</v>
      </c>
    </row>
    <row r="1444" spans="1:10" s="360" customFormat="1">
      <c r="A1444" s="774"/>
      <c r="B1444" s="1419" t="s">
        <v>396</v>
      </c>
      <c r="C1444" s="1798" t="str">
        <f>'Rekap Panjang Per Prog Per Prov'!J7</f>
        <v xml:space="preserve">PROGRAM BINA PEMBANGUNAN DAERAH </v>
      </c>
      <c r="D1444" s="1798"/>
      <c r="E1444" s="1798"/>
      <c r="F1444" s="795"/>
      <c r="G1444" s="1825" t="str">
        <f>'Rekap Panjang Per Prog Per Prov'!J11</f>
        <v>DITJEN BINA BANGDA</v>
      </c>
      <c r="H1444" s="1250"/>
      <c r="I1444" s="753"/>
      <c r="J1444" s="784"/>
    </row>
    <row r="1445" spans="1:10" s="361" customFormat="1" ht="33" customHeight="1">
      <c r="A1445" s="774"/>
      <c r="B1445" s="828"/>
      <c r="C1445" s="358" t="s">
        <v>381</v>
      </c>
      <c r="D1445" s="1789" t="str">
        <f>'Rekap Panjang Per Prog Per Prov'!J8</f>
        <v>Kegiatan Dukungan Manajemen dan Pelaksanaan Tugas Teknis Lainnya Ditjen Bina Bangda</v>
      </c>
      <c r="E1445" s="1789"/>
      <c r="F1445" s="794"/>
      <c r="G1445" s="1825"/>
      <c r="H1445" s="1421"/>
      <c r="I1445" s="753"/>
      <c r="J1445" s="758"/>
    </row>
    <row r="1446" spans="1:10" s="361" customFormat="1" ht="34.5" customHeight="1">
      <c r="A1446" s="774"/>
      <c r="B1446" s="1423"/>
      <c r="C1446" s="1424"/>
      <c r="D1446" s="1424" t="s">
        <v>382</v>
      </c>
      <c r="E1446" s="840" t="str">
        <f>'Rekap Panjang Per Prog Per Prov'!J10</f>
        <v>Penyusunan, Pengkajian dan Pengembangan Data dan Informasi SIPD di Daerah</v>
      </c>
      <c r="F1446" s="797">
        <f>'Rekap Panjang Per Prog Per Prov'!J148</f>
        <v>645000000</v>
      </c>
      <c r="G1446" s="774"/>
      <c r="H1446" s="759"/>
      <c r="I1446" s="753" t="s">
        <v>698</v>
      </c>
      <c r="J1446" s="1793" t="s">
        <v>594</v>
      </c>
    </row>
    <row r="1447" spans="1:10" s="1420" customFormat="1" ht="31.5">
      <c r="A1447" s="1436"/>
      <c r="B1447" s="827"/>
      <c r="C1447" s="1437"/>
      <c r="D1447" s="358" t="s">
        <v>386</v>
      </c>
      <c r="E1447" s="840" t="str">
        <f>'Rekap Panjang Per Prog Per Prov'!K10</f>
        <v xml:space="preserve">Penguatan Peran Provinsi dalam Pengendalian, Pelaporan dan Evaluasi Pemanfaatan Program Dana Alokasi Khusus (DAK) </v>
      </c>
      <c r="F1447" s="776">
        <f>'Rekap Panjang Per Prog Per Prov'!K148</f>
        <v>650000000</v>
      </c>
      <c r="G1447" s="774"/>
      <c r="H1447" s="759"/>
      <c r="I1447" s="753" t="s">
        <v>699</v>
      </c>
      <c r="J1447" s="1794"/>
    </row>
    <row r="1448" spans="1:10" s="1420" customFormat="1" ht="18.75" customHeight="1">
      <c r="A1448" s="1436"/>
      <c r="B1448" s="827"/>
      <c r="C1448" s="358" t="s">
        <v>387</v>
      </c>
      <c r="D1448" s="1792" t="str">
        <f>'Rekap Panjang Per Prog Per Prov'!O8</f>
        <v>Kegiatan Fasilitasi Peningkatan Pertumbuhan Ekonomi Daerah</v>
      </c>
      <c r="E1448" s="1789"/>
      <c r="F1448" s="776"/>
      <c r="G1448" s="774"/>
      <c r="H1448" s="759"/>
      <c r="I1448" s="753"/>
      <c r="J1448" s="758"/>
    </row>
    <row r="1449" spans="1:10" s="1420" customFormat="1" ht="20.25" customHeight="1">
      <c r="A1449" s="1436"/>
      <c r="B1449" s="827"/>
      <c r="C1449" s="1437"/>
      <c r="D1449" s="358" t="s">
        <v>382</v>
      </c>
      <c r="E1449" s="1422" t="str">
        <f>'Rekap Panjang Per Prog Per Prov'!O10</f>
        <v xml:space="preserve">Dukungan Operasional  Penyelenggaraan PTSP  </v>
      </c>
      <c r="F1449" s="776">
        <f>'Rekap Panjang Per Prog Per Prov'!O148</f>
        <v>800000000</v>
      </c>
      <c r="G1449" s="774"/>
      <c r="H1449" s="759"/>
      <c r="I1449" s="753" t="s">
        <v>731</v>
      </c>
      <c r="J1449" s="753" t="s">
        <v>602</v>
      </c>
    </row>
    <row r="1450" spans="1:10" s="1420" customFormat="1" ht="16.5">
      <c r="A1450" s="1436"/>
      <c r="B1450" s="827"/>
      <c r="C1450" s="358" t="s">
        <v>388</v>
      </c>
      <c r="D1450" s="1789" t="str">
        <f>'Rekap Panjang Per Prog Per Prov'!P8</f>
        <v>Kegiatan Fasilitasi  Perencanaan Pembangunan Daerah</v>
      </c>
      <c r="E1450" s="1789"/>
      <c r="F1450" s="776"/>
      <c r="G1450" s="774"/>
      <c r="H1450" s="759"/>
      <c r="I1450" s="753"/>
      <c r="J1450" s="758"/>
    </row>
    <row r="1451" spans="1:10" s="1420" customFormat="1" ht="34.5" customHeight="1">
      <c r="A1451" s="1436"/>
      <c r="B1451" s="1438"/>
      <c r="C1451" s="1439"/>
      <c r="D1451" s="863" t="s">
        <v>382</v>
      </c>
      <c r="E1451" s="1440" t="str">
        <f>'Rekap Panjang Per Prog Per Prov'!P10</f>
        <v>Pengendalian dan Evaluasi Rencana Pembangunan Tahunan Kabupaten/Kota TA. 2013</v>
      </c>
      <c r="F1451" s="802">
        <f>'Rekap Panjang Per Prog Per Prov'!P148</f>
        <v>1058338000</v>
      </c>
      <c r="G1451" s="780"/>
      <c r="H1451" s="781"/>
      <c r="I1451" s="753" t="s">
        <v>698</v>
      </c>
      <c r="J1451" s="753" t="s">
        <v>594</v>
      </c>
    </row>
    <row r="1452" spans="1:10" s="1420" customFormat="1" ht="16.5">
      <c r="A1452" s="1436"/>
      <c r="B1452" s="827"/>
      <c r="C1452" s="358" t="s">
        <v>389</v>
      </c>
      <c r="D1452" s="1789" t="str">
        <f>'Rekap Panjang Per Prog Per Prov'!Q8</f>
        <v>Kegiatan Fasilitasi Pengembangan Wilayah Terpadu</v>
      </c>
      <c r="E1452" s="1789"/>
      <c r="F1452" s="776"/>
      <c r="G1452" s="774"/>
      <c r="H1452" s="759"/>
      <c r="I1452" s="753"/>
      <c r="J1452" s="758"/>
    </row>
    <row r="1453" spans="1:10" s="1420" customFormat="1" ht="37.5" customHeight="1">
      <c r="A1453" s="1436"/>
      <c r="B1453" s="1438"/>
      <c r="C1453" s="1439"/>
      <c r="D1453" s="863" t="s">
        <v>382</v>
      </c>
      <c r="E1453" s="1440" t="str">
        <f>'Rekap Panjang Per Prog Per Prov'!Q10</f>
        <v>Penguatan Kelembagaan dalam Pengelolaan dan Pengembangan Wilayah Pesisir, Laut dan Pulau-pulau kecil</v>
      </c>
      <c r="F1453" s="802">
        <f>'Rekap Panjang Per Prog Per Prov'!Q148</f>
        <v>500000000</v>
      </c>
      <c r="G1453" s="780"/>
      <c r="H1453" s="781"/>
      <c r="I1453" s="753" t="s">
        <v>698</v>
      </c>
      <c r="J1453" s="753" t="s">
        <v>594</v>
      </c>
    </row>
    <row r="1454" spans="1:10" s="360" customFormat="1" ht="15.75" customHeight="1">
      <c r="A1454" s="774"/>
      <c r="B1454" s="827" t="s">
        <v>519</v>
      </c>
      <c r="C1454" s="1795" t="str">
        <f>'Rekap Panjang Per Prog Per Prov'!U7</f>
        <v xml:space="preserve">PROGRAM PEMBERDAYAAN MASYARAKAT DAN PEMERINTAHAN DESA </v>
      </c>
      <c r="D1454" s="1795"/>
      <c r="E1454" s="1795"/>
      <c r="F1454" s="793"/>
      <c r="G1454" s="757" t="str">
        <f>'Rekap Panjang Per Prog Per Prov'!U11</f>
        <v>DITJEN PMD</v>
      </c>
      <c r="H1454" s="758"/>
      <c r="I1454" s="753"/>
      <c r="J1454" s="758"/>
    </row>
    <row r="1455" spans="1:10" s="361" customFormat="1" ht="30" customHeight="1">
      <c r="A1455" s="774"/>
      <c r="B1455" s="828"/>
      <c r="C1455" s="358" t="s">
        <v>381</v>
      </c>
      <c r="D1455" s="1789" t="str">
        <f>'Rekap Panjang Per Prog Per Prov'!U8</f>
        <v>Kegiatan Dukungan Manajemen dan Dukungan Teknis Lainnya Ditjen PMD</v>
      </c>
      <c r="E1455" s="1789"/>
      <c r="F1455" s="794"/>
      <c r="G1455" s="774"/>
      <c r="H1455" s="758"/>
      <c r="I1455" s="753"/>
      <c r="J1455" s="758"/>
    </row>
    <row r="1456" spans="1:10" s="361" customFormat="1" ht="31.5" customHeight="1">
      <c r="A1456" s="774"/>
      <c r="B1456" s="1423"/>
      <c r="C1456" s="1424"/>
      <c r="D1456" s="1424" t="s">
        <v>382</v>
      </c>
      <c r="E1456" s="840" t="str">
        <f>'Rekap Panjang Per Prog Per Prov'!U10</f>
        <v>Penguatan Program dan Kelembagaan Pemberdayaan Masyarakat dan Pemerintahan Desa</v>
      </c>
      <c r="F1456" s="797">
        <f>'Rekap Panjang Per Prog Per Prov'!U148</f>
        <v>149690000</v>
      </c>
      <c r="G1456" s="774"/>
      <c r="H1456" s="781"/>
      <c r="I1456" s="753"/>
      <c r="J1456" s="781"/>
    </row>
    <row r="1457" spans="1:10" s="361" customFormat="1" ht="30" customHeight="1">
      <c r="A1457" s="774"/>
      <c r="B1457" s="828"/>
      <c r="C1457" s="358" t="s">
        <v>387</v>
      </c>
      <c r="D1457" s="1789" t="str">
        <f>'Rekap Panjang Per Prog Per Prov'!V8</f>
        <v>Kegiatan Peningkatan Kapasitas Penyelenggaraan Pemerintahan Desa dan Kelurahan</v>
      </c>
      <c r="E1457" s="1789"/>
      <c r="F1457" s="794"/>
      <c r="G1457" s="774"/>
      <c r="H1457" s="758"/>
      <c r="I1457" s="753"/>
      <c r="J1457" s="758"/>
    </row>
    <row r="1458" spans="1:10" s="361" customFormat="1" ht="15.75" customHeight="1">
      <c r="A1458" s="774"/>
      <c r="B1458" s="1423"/>
      <c r="C1458" s="1424"/>
      <c r="D1458" s="1424" t="s">
        <v>382</v>
      </c>
      <c r="E1458" s="840" t="str">
        <f>'Rekap Panjang Per Prog Per Prov'!V10</f>
        <v>Pelatihan Manajemen Pemerintahan Desa bagi Kepala Desa</v>
      </c>
      <c r="F1458" s="797">
        <f>'Rekap Panjang Per Prog Per Prov'!V148</f>
        <v>186167000</v>
      </c>
      <c r="G1458" s="774"/>
      <c r="H1458" s="781"/>
      <c r="I1458" s="753"/>
      <c r="J1458" s="781"/>
    </row>
    <row r="1459" spans="1:10" s="361" customFormat="1" ht="15.75" customHeight="1">
      <c r="A1459" s="774"/>
      <c r="B1459" s="828"/>
      <c r="C1459" s="358" t="s">
        <v>388</v>
      </c>
      <c r="D1459" s="1789" t="str">
        <f>'Rekap Panjang Per Prog Per Prov'!W8</f>
        <v>Kegiatan Peningkatan Kapasitas Kelembagaan dan Pelatihan Masyarakat</v>
      </c>
      <c r="E1459" s="1789"/>
      <c r="F1459" s="794"/>
      <c r="G1459" s="774"/>
      <c r="H1459" s="758"/>
      <c r="I1459" s="753"/>
      <c r="J1459" s="758"/>
    </row>
    <row r="1460" spans="1:10" s="361" customFormat="1" ht="15.75" customHeight="1">
      <c r="A1460" s="774"/>
      <c r="B1460" s="1423"/>
      <c r="C1460" s="1424"/>
      <c r="D1460" s="1424" t="s">
        <v>382</v>
      </c>
      <c r="E1460" s="840" t="str">
        <f>'Rekap Panjang Per Prog Per Prov'!W10</f>
        <v>Fasilitasi Penyusunan Profil Desa dan Kelurahan</v>
      </c>
      <c r="F1460" s="797">
        <f>'Rekap Panjang Per Prog Per Prov'!W148</f>
        <v>264350000</v>
      </c>
      <c r="G1460" s="774"/>
      <c r="H1460" s="781"/>
      <c r="I1460" s="753"/>
      <c r="J1460" s="781"/>
    </row>
    <row r="1461" spans="1:10" s="361" customFormat="1" ht="15.75" customHeight="1">
      <c r="A1461" s="774"/>
      <c r="B1461" s="828"/>
      <c r="C1461" s="358" t="s">
        <v>389</v>
      </c>
      <c r="D1461" s="1789" t="str">
        <f>'Rekap Panjang Per Prog Per Prov'!X8</f>
        <v>Kegiatan Peningkatan Kemandirian Masyarakat Perdesaan</v>
      </c>
      <c r="E1461" s="1789"/>
      <c r="F1461" s="794"/>
      <c r="G1461" s="774"/>
      <c r="H1461" s="758"/>
      <c r="I1461" s="753"/>
      <c r="J1461" s="758"/>
    </row>
    <row r="1462" spans="1:10" s="361" customFormat="1" ht="15.75" customHeight="1">
      <c r="A1462" s="774"/>
      <c r="B1462" s="1423"/>
      <c r="C1462" s="1424"/>
      <c r="D1462" s="1424" t="s">
        <v>382</v>
      </c>
      <c r="E1462" s="840" t="str">
        <f>'Rekap Panjang Per Prog Per Prov'!X10</f>
        <v>PNPM-Mandiri Perdesaan</v>
      </c>
      <c r="F1462" s="797">
        <f>'Rekap Panjang Per Prog Per Prov'!X148</f>
        <v>52533041000</v>
      </c>
      <c r="G1462" s="774"/>
      <c r="H1462" s="781"/>
      <c r="I1462" s="753"/>
      <c r="J1462" s="781"/>
    </row>
    <row r="1463" spans="1:10" s="361" customFormat="1" ht="15.75" customHeight="1">
      <c r="A1463" s="774"/>
      <c r="B1463" s="828"/>
      <c r="C1463" s="358" t="s">
        <v>391</v>
      </c>
      <c r="D1463" s="1789" t="str">
        <f>'Rekap Panjang Per Prog Per Prov'!Y8</f>
        <v>Kegiatan Fasilitasi Pemberdayaan Adat dan Sosial Budaya Masyarakat</v>
      </c>
      <c r="E1463" s="1789"/>
      <c r="F1463" s="794"/>
      <c r="G1463" s="774"/>
      <c r="H1463" s="758"/>
      <c r="I1463" s="753"/>
      <c r="J1463" s="758"/>
    </row>
    <row r="1464" spans="1:10" s="361" customFormat="1" ht="31.5" customHeight="1">
      <c r="A1464" s="774"/>
      <c r="B1464" s="1423"/>
      <c r="C1464" s="1424"/>
      <c r="D1464" s="1424" t="s">
        <v>382</v>
      </c>
      <c r="E1464" s="1422" t="str">
        <f>'Rekap Panjang Per Prog Per Prov'!Y10</f>
        <v>Fasilitasi Penguatan Kelembagaan Komisi Penanggulangan HIV/AIDS di daerah</v>
      </c>
      <c r="F1464" s="797">
        <f>'Rekap Panjang Per Prog Per Prov'!Y148</f>
        <v>83590000</v>
      </c>
      <c r="G1464" s="774"/>
      <c r="H1464" s="781"/>
      <c r="I1464" s="753"/>
      <c r="J1464" s="781"/>
    </row>
    <row r="1465" spans="1:10" s="361" customFormat="1" ht="15.75" customHeight="1">
      <c r="A1465" s="774"/>
      <c r="B1465" s="1423"/>
      <c r="C1465" s="1424"/>
      <c r="D1465" s="1424" t="s">
        <v>386</v>
      </c>
      <c r="E1465" s="840" t="str">
        <f>'Rekap Panjang Per Prog Per Prov'!Z10</f>
        <v xml:space="preserve">Fasilitasi Pembinaan dan Pengendalian PNPM Generasi </v>
      </c>
      <c r="F1465" s="797">
        <f>'Rekap Panjang Per Prog Per Prov'!Z148</f>
        <v>8587030000</v>
      </c>
      <c r="G1465" s="774"/>
      <c r="H1465" s="781"/>
      <c r="I1465" s="753"/>
      <c r="J1465" s="781"/>
    </row>
    <row r="1466" spans="1:10" s="361" customFormat="1" ht="31.5" customHeight="1">
      <c r="A1466" s="774"/>
      <c r="B1466" s="1423"/>
      <c r="C1466" s="1424"/>
      <c r="D1466" s="1424" t="s">
        <v>390</v>
      </c>
      <c r="E1466" s="840" t="str">
        <f>'Rekap Panjang Per Prog Per Prov'!AA10</f>
        <v xml:space="preserve">Fasilitasi Penguatan Sistem Informasi Posyandu di Daerah melalui Koordinasi dan Pelatihan Ulang </v>
      </c>
      <c r="F1466" s="797">
        <f>'Rekap Panjang Per Prog Per Prov'!AA148</f>
        <v>87600000</v>
      </c>
      <c r="G1466" s="774"/>
      <c r="H1466" s="781"/>
      <c r="I1466" s="753"/>
      <c r="J1466" s="781"/>
    </row>
    <row r="1467" spans="1:10" s="361" customFormat="1" ht="15.75" customHeight="1">
      <c r="A1467" s="774"/>
      <c r="B1467" s="828"/>
      <c r="C1467" s="358" t="s">
        <v>392</v>
      </c>
      <c r="D1467" s="1789" t="str">
        <f>'Rekap Panjang Per Prog Per Prov'!AB8</f>
        <v>Kegiatan Pengembangan Usaha Ekonomi Masyarakat</v>
      </c>
      <c r="E1467" s="1789"/>
      <c r="F1467" s="794"/>
      <c r="G1467" s="774"/>
      <c r="H1467" s="758"/>
      <c r="I1467" s="753"/>
      <c r="J1467" s="758"/>
    </row>
    <row r="1468" spans="1:10" s="361" customFormat="1" ht="31.5" customHeight="1">
      <c r="A1468" s="774"/>
      <c r="B1468" s="1423"/>
      <c r="C1468" s="1424"/>
      <c r="D1468" s="1424" t="s">
        <v>382</v>
      </c>
      <c r="E1468" s="840" t="str">
        <f>'Rekap Panjang Per Prog Per Prov'!AC10</f>
        <v xml:space="preserve">Penguatan Kelembagaan Tim Koordinasi Penanggulangan Kemiskinan Daerah (TKPKD) </v>
      </c>
      <c r="F1468" s="797">
        <f>'Rekap Panjang Per Prog Per Prov'!AC148</f>
        <v>93670000</v>
      </c>
      <c r="G1468" s="774"/>
      <c r="H1468" s="781"/>
      <c r="I1468" s="753"/>
      <c r="J1468" s="781"/>
    </row>
    <row r="1469" spans="1:10" s="361" customFormat="1" ht="15.75" customHeight="1">
      <c r="A1469" s="774"/>
      <c r="B1469" s="1423"/>
      <c r="C1469" s="1424"/>
      <c r="D1469" s="1424" t="s">
        <v>386</v>
      </c>
      <c r="E1469" s="840" t="str">
        <f>'Rekap Panjang Per Prog Per Prov'!AD10</f>
        <v>Fasilitasi Penguatan Kelembagaan Pasar Desa</v>
      </c>
      <c r="F1469" s="797">
        <f>'Rekap Panjang Per Prog Per Prov'!AD148</f>
        <v>150000000</v>
      </c>
      <c r="G1469" s="780"/>
      <c r="H1469" s="781"/>
      <c r="I1469" s="753"/>
      <c r="J1469" s="781"/>
    </row>
    <row r="1470" spans="1:10" s="360" customFormat="1" ht="35.25" customHeight="1">
      <c r="A1470" s="774"/>
      <c r="B1470" s="827" t="s">
        <v>520</v>
      </c>
      <c r="C1470" s="1795" t="str">
        <f>'Rekap Panjang Per Prog Per Prov'!AH7</f>
        <v xml:space="preserve">PROGRAM PENGUATAN PENYELENGGARAAN PEMERINTAHAN UMUM </v>
      </c>
      <c r="D1470" s="1795"/>
      <c r="E1470" s="1795"/>
      <c r="F1470" s="793"/>
      <c r="G1470" s="757" t="str">
        <f>'Rekap Panjang Per Prog Per Prov'!AH11</f>
        <v>DITJEN PUM</v>
      </c>
      <c r="H1470" s="1251"/>
      <c r="I1470" s="753"/>
      <c r="J1470" s="758"/>
    </row>
    <row r="1471" spans="1:10" s="361" customFormat="1" ht="30" customHeight="1">
      <c r="A1471" s="774"/>
      <c r="B1471" s="828"/>
      <c r="C1471" s="358" t="s">
        <v>381</v>
      </c>
      <c r="D1471" s="1789" t="str">
        <f>'Rekap Panjang Per Prog Per Prov'!AH8</f>
        <v>Kegiatan Penyelenggaraan Hubungan Pusat dan Daerah Serta Kerjasama Daerah</v>
      </c>
      <c r="E1471" s="1789"/>
      <c r="F1471" s="794"/>
      <c r="G1471" s="774"/>
      <c r="H1471" s="759"/>
      <c r="I1471" s="753"/>
      <c r="J1471" s="758"/>
    </row>
    <row r="1472" spans="1:10" s="361" customFormat="1" ht="32.25" customHeight="1">
      <c r="A1472" s="774"/>
      <c r="B1472" s="1423"/>
      <c r="C1472" s="1424"/>
      <c r="D1472" s="1424" t="s">
        <v>382</v>
      </c>
      <c r="E1472" s="840" t="str">
        <f>'Rekap Panjang Per Prog Per Prov'!AI10</f>
        <v>Peningkatan Peran Gubernur sebagai Wakil Pemerintah Pusat di Wilayah Provinsi</v>
      </c>
      <c r="F1472" s="797">
        <f>'Rekap Panjang Per Prog Per Prov'!AI148</f>
        <v>4306193000</v>
      </c>
      <c r="G1472" s="774"/>
      <c r="H1472" s="759"/>
      <c r="I1472" s="753" t="s">
        <v>706</v>
      </c>
      <c r="J1472" s="781"/>
    </row>
    <row r="1473" spans="1:11" s="361" customFormat="1" ht="24.75" customHeight="1">
      <c r="A1473" s="774"/>
      <c r="B1473" s="1447"/>
      <c r="C1473" s="358"/>
      <c r="D1473" s="358" t="s">
        <v>386</v>
      </c>
      <c r="E1473" s="840" t="str">
        <f>'Rekap Panjang Per Prog Per Prov'!AH10</f>
        <v>Pengembangan Kerjasama Daerah</v>
      </c>
      <c r="F1473" s="794">
        <f>'Rekap Panjang Per Prog Per Prov'!AH148</f>
        <v>400000000</v>
      </c>
      <c r="G1473" s="774"/>
      <c r="H1473" s="759"/>
      <c r="I1473" s="753" t="s">
        <v>706</v>
      </c>
      <c r="J1473" s="889" t="s">
        <v>595</v>
      </c>
    </row>
    <row r="1474" spans="1:11" s="361" customFormat="1" ht="30" customHeight="1">
      <c r="A1474" s="774"/>
      <c r="B1474" s="1423"/>
      <c r="C1474" s="1424" t="s">
        <v>387</v>
      </c>
      <c r="D1474" s="1796" t="str">
        <f>'Rekap Panjang Per Prog Per Prov'!AJ8</f>
        <v>Kegiatan Pengembangan dan Penataan Wilayah Administrasi dan Perbatasan</v>
      </c>
      <c r="E1474" s="1796"/>
      <c r="F1474" s="797"/>
      <c r="G1474" s="774"/>
      <c r="H1474" s="759"/>
      <c r="I1474" s="753"/>
      <c r="J1474" s="952"/>
    </row>
    <row r="1475" spans="1:11" s="361" customFormat="1" ht="40.5" customHeight="1">
      <c r="A1475" s="774"/>
      <c r="B1475" s="1423"/>
      <c r="C1475" s="1424"/>
      <c r="D1475" s="1424" t="s">
        <v>382</v>
      </c>
      <c r="E1475" s="840" t="str">
        <f>'Rekap Panjang Per Prog Per Prov'!AK10</f>
        <v>Koordinasi dan Fasilitasi Penegasan Batas Daerah Secara Pasti di Lapangan antar Daerah Provinsi, Kab/Kota</v>
      </c>
      <c r="F1475" s="797">
        <f>'Rekap Panjang Per Prog Per Prov'!AK148</f>
        <v>350000000</v>
      </c>
      <c r="G1475" s="774"/>
      <c r="H1475" s="781"/>
      <c r="I1475" s="753" t="s">
        <v>718</v>
      </c>
      <c r="J1475" s="1397" t="s">
        <v>605</v>
      </c>
    </row>
    <row r="1476" spans="1:11" s="361" customFormat="1" ht="44.25" customHeight="1">
      <c r="A1476" s="774"/>
      <c r="B1476" s="1423"/>
      <c r="C1476" s="1424"/>
      <c r="D1476" s="1424" t="s">
        <v>386</v>
      </c>
      <c r="E1476" s="1448" t="str">
        <f>'Rekap Panjang Per Prog Per Prov'!AM10</f>
        <v>Fasilitasi Penegasan Status Hukum Batas antar Negara, Peningkatan Kapasitas Aparat, dan Peningkatan Kegiatan Sosekbud dengan Negara Tetangga</v>
      </c>
      <c r="F1476" s="797">
        <f>'Rekap Panjang Per Prog Per Prov'!AM148</f>
        <v>400000000</v>
      </c>
      <c r="G1476" s="774"/>
      <c r="H1476" s="759"/>
      <c r="I1476" s="753" t="s">
        <v>718</v>
      </c>
      <c r="J1476" s="1397" t="s">
        <v>609</v>
      </c>
    </row>
    <row r="1477" spans="1:11" s="361" customFormat="1" ht="32.25" customHeight="1">
      <c r="A1477" s="774"/>
      <c r="B1477" s="828"/>
      <c r="C1477" s="358" t="s">
        <v>388</v>
      </c>
      <c r="D1477" s="1789" t="str">
        <f>'Rekap Panjang Per Prog Per Prov'!AN8</f>
        <v>Kegiatan Pembinaan Ketenteraman, Ketertiban dan Perlindungan Masyarakat</v>
      </c>
      <c r="E1477" s="1789"/>
      <c r="F1477" s="794"/>
      <c r="G1477" s="774"/>
      <c r="H1477" s="759"/>
      <c r="I1477" s="753"/>
      <c r="J1477" s="758"/>
    </row>
    <row r="1478" spans="1:11" s="361" customFormat="1" ht="44.25" customHeight="1">
      <c r="A1478" s="774"/>
      <c r="B1478" s="1423"/>
      <c r="C1478" s="1424"/>
      <c r="D1478" s="1424" t="s">
        <v>382</v>
      </c>
      <c r="E1478" s="840" t="str">
        <f>'Rekap Panjang Per Prog Per Prov'!AO10</f>
        <v xml:space="preserve">Peningkatan Kapasitas SDM Polisi Pamong Praja  dalam Penyelenggaraan Ketertiban Umum dan Ketenteraman Masyarakat </v>
      </c>
      <c r="F1478" s="797">
        <f>'Rekap Panjang Per Prog Per Prov'!AO148</f>
        <v>596178000</v>
      </c>
      <c r="G1478" s="774"/>
      <c r="H1478" s="781"/>
      <c r="I1478" s="753" t="s">
        <v>732</v>
      </c>
      <c r="J1478" s="761" t="s">
        <v>597</v>
      </c>
    </row>
    <row r="1479" spans="1:11" s="361" customFormat="1">
      <c r="A1479" s="774"/>
      <c r="B1479" s="1423"/>
      <c r="C1479" s="1424" t="s">
        <v>389</v>
      </c>
      <c r="D1479" s="1796" t="str">
        <f>'Rekap Panjang Per Prog Per Prov'!AP8</f>
        <v>Kegiatan Pembinaan dan Pengembangan Kawasan dan Pertanahan</v>
      </c>
      <c r="E1479" s="1796"/>
      <c r="F1479" s="797"/>
      <c r="G1479" s="774"/>
      <c r="H1479" s="759"/>
      <c r="I1479" s="753"/>
      <c r="J1479" s="781"/>
    </row>
    <row r="1480" spans="1:11" s="361" customFormat="1" ht="41.25" customHeight="1">
      <c r="A1480" s="774"/>
      <c r="B1480" s="1423"/>
      <c r="C1480" s="1424"/>
      <c r="D1480" s="1424" t="s">
        <v>382</v>
      </c>
      <c r="E1480" s="840" t="str">
        <f>'Rekap Panjang Per Prog Per Prov'!AP10</f>
        <v xml:space="preserve">Peningkatan Kapasitas Aparat Pemerintah Daerah dalam Pengelolaan Kawasan Sumber Daya Alam </v>
      </c>
      <c r="F1480" s="797">
        <f>'Rekap Panjang Per Prog Per Prov'!AP148</f>
        <v>400000000</v>
      </c>
      <c r="G1480" s="774"/>
      <c r="H1480" s="759"/>
      <c r="I1480" s="753" t="s">
        <v>733</v>
      </c>
      <c r="J1480" s="1397" t="s">
        <v>608</v>
      </c>
    </row>
    <row r="1481" spans="1:11" s="361" customFormat="1" ht="37.5" customHeight="1">
      <c r="A1481" s="774"/>
      <c r="B1481" s="828"/>
      <c r="C1481" s="358"/>
      <c r="D1481" s="358" t="s">
        <v>386</v>
      </c>
      <c r="E1481" s="840" t="str">
        <f>'Rekap Panjang Per Prog Per Prov'!AQ10</f>
        <v>Fasilitasi Gubernur terhadap Kabupaten/Kota di Bidang Ekonomi, Industri dan Perdagangan Bebas</v>
      </c>
      <c r="F1481" s="794">
        <f>'Rekap Panjang Per Prog Per Prov'!AQ148</f>
        <v>300000000</v>
      </c>
      <c r="G1481" s="774"/>
      <c r="H1481" s="759"/>
      <c r="I1481" s="753" t="s">
        <v>734</v>
      </c>
      <c r="J1481" s="1397" t="s">
        <v>610</v>
      </c>
    </row>
    <row r="1482" spans="1:11" s="361" customFormat="1" ht="22.5" customHeight="1">
      <c r="A1482" s="774"/>
      <c r="B1482" s="1423"/>
      <c r="C1482" s="1424" t="s">
        <v>391</v>
      </c>
      <c r="D1482" s="1796" t="str">
        <f>'Rekap Panjang Per Prog Per Prov'!AR8</f>
        <v>Kegiatan Fasilitasi Pencegahan dan Penanggulangan Bencana</v>
      </c>
      <c r="E1482" s="1796"/>
      <c r="F1482" s="797"/>
      <c r="G1482" s="774"/>
      <c r="H1482" s="759"/>
      <c r="I1482" s="753"/>
      <c r="J1482" s="781"/>
    </row>
    <row r="1483" spans="1:11" s="361" customFormat="1" ht="71.25" customHeight="1">
      <c r="A1483" s="774"/>
      <c r="B1483" s="1423"/>
      <c r="C1483" s="1424"/>
      <c r="D1483" s="1424" t="s">
        <v>382</v>
      </c>
      <c r="E1483" s="1422" t="str">
        <f>'Rekap Panjang Per Prog Per Prov'!AR10</f>
        <v>Fasilitasi Peningkatan Kapasitas Pemerintahan Kabupaten/Kota dalam Penyelenggaraan Pencegahan dan Penanggulangan Kebakaran untuk Mendukung Pengurangan Resiko Kebakaran</v>
      </c>
      <c r="F1483" s="797">
        <f>'Rekap Panjang Per Prog Per Prov'!AR148</f>
        <v>350000000</v>
      </c>
      <c r="G1483" s="774"/>
      <c r="H1483" s="759"/>
      <c r="I1483" s="753" t="s">
        <v>720</v>
      </c>
      <c r="J1483" s="761" t="s">
        <v>607</v>
      </c>
    </row>
    <row r="1484" spans="1:11" s="361" customFormat="1" ht="69.75" customHeight="1">
      <c r="A1484" s="774"/>
      <c r="B1484" s="1423"/>
      <c r="C1484" s="1424"/>
      <c r="D1484" s="1424" t="s">
        <v>386</v>
      </c>
      <c r="E1484" s="840" t="str">
        <f>'Rekap Panjang Per Prog Per Prov'!AS10</f>
        <v>Fasilitasi dan Sosialisasi Pelaksanaan Perpres Nomor 30 Tahun 2011, Pembentukan Kelembagaan Komisi Provinsi Pengendalian Zoonosis dan Komisi Kabupaten/Kota Pengendalian Zoonosis, dan Percepatan Pengendalian Zoonosis</v>
      </c>
      <c r="F1484" s="797">
        <f>'Rekap Panjang Per Prog Per Prov'!AS148</f>
        <v>350000000</v>
      </c>
      <c r="G1484" s="774"/>
      <c r="H1484" s="759"/>
      <c r="I1484" s="753" t="s">
        <v>735</v>
      </c>
      <c r="J1484" s="761" t="s">
        <v>611</v>
      </c>
    </row>
    <row r="1485" spans="1:11" s="361" customFormat="1" ht="39" customHeight="1">
      <c r="A1485" s="774"/>
      <c r="B1485" s="1423"/>
      <c r="C1485" s="1424"/>
      <c r="D1485" s="1424" t="s">
        <v>390</v>
      </c>
      <c r="E1485" s="840" t="str">
        <f>'Rekap Panjang Per Prog Per Prov'!AT10</f>
        <v>Peningkatan Kapasitas Aparat dalam Pengurangan Resiko Bencana di Daerah</v>
      </c>
      <c r="F1485" s="797">
        <f>'Rekap Panjang Per Prog Per Prov'!AT148</f>
        <v>400000000</v>
      </c>
      <c r="G1485" s="774"/>
      <c r="H1485" s="781"/>
      <c r="I1485" s="753" t="s">
        <v>720</v>
      </c>
      <c r="J1485" s="761" t="s">
        <v>607</v>
      </c>
    </row>
    <row r="1486" spans="1:11" s="356" customFormat="1">
      <c r="A1486" s="1425"/>
      <c r="B1486" s="1426"/>
      <c r="C1486" s="1471"/>
      <c r="D1486" s="1471"/>
      <c r="E1486" s="1467"/>
      <c r="F1486" s="880"/>
      <c r="G1486" s="1429"/>
      <c r="H1486" s="1251"/>
      <c r="I1486" s="1396"/>
      <c r="J1486" s="1251"/>
    </row>
    <row r="1487" spans="1:11" s="356" customFormat="1" ht="20.100000000000001" customHeight="1">
      <c r="A1487" s="1310" t="s">
        <v>446</v>
      </c>
      <c r="B1487" s="1797" t="s">
        <v>447</v>
      </c>
      <c r="C1487" s="1797"/>
      <c r="D1487" s="1797"/>
      <c r="E1487" s="1797"/>
      <c r="F1487" s="1283">
        <f>SUM(F1488:F1537)</f>
        <v>34195321000</v>
      </c>
      <c r="G1487" s="1273"/>
      <c r="H1487" s="1100" t="s">
        <v>833</v>
      </c>
      <c r="I1487" s="1100" t="s">
        <v>880</v>
      </c>
      <c r="J1487" s="952"/>
      <c r="K1487" s="1175">
        <f>'Rekap Panjang Per Prog Per Prov'!AV159</f>
        <v>34195321000</v>
      </c>
    </row>
    <row r="1488" spans="1:11" s="361" customFormat="1">
      <c r="A1488" s="774"/>
      <c r="B1488" s="827" t="s">
        <v>380</v>
      </c>
      <c r="C1488" s="1795" t="str">
        <f>'Rekap Panjang Per Prog Per Prov'!C7</f>
        <v xml:space="preserve">PROGRAM PENATAAN ADMINISTRASI KEPENDUDUKAN </v>
      </c>
      <c r="D1488" s="1795"/>
      <c r="E1488" s="1795"/>
      <c r="F1488" s="776"/>
      <c r="G1488" s="757" t="str">
        <f>'Rekap Panjang Per Prog Per Prov'!C11</f>
        <v>DITJEN DUKCAPIL</v>
      </c>
      <c r="H1488" s="1251"/>
      <c r="I1488" s="753"/>
      <c r="J1488" s="758"/>
    </row>
    <row r="1489" spans="1:10" s="361" customFormat="1" ht="33.75" customHeight="1">
      <c r="A1489" s="774"/>
      <c r="B1489" s="827"/>
      <c r="C1489" s="358" t="s">
        <v>381</v>
      </c>
      <c r="D1489" s="1789" t="str">
        <f>'Rekap Panjang Per Prog Per Prov'!C8</f>
        <v>Kegiatan Dukungan Manajemen dan Dukungan Teknis Lainnya Ditjen Kependudukan dan Pencatatan Sipil</v>
      </c>
      <c r="E1489" s="1789"/>
      <c r="F1489" s="776"/>
      <c r="G1489" s="774"/>
      <c r="H1489" s="759"/>
      <c r="I1489" s="753"/>
      <c r="J1489" s="758"/>
    </row>
    <row r="1490" spans="1:10" s="361" customFormat="1" ht="33" customHeight="1">
      <c r="A1490" s="774"/>
      <c r="B1490" s="827"/>
      <c r="C1490" s="1435"/>
      <c r="D1490" s="358" t="s">
        <v>382</v>
      </c>
      <c r="E1490" s="840" t="str">
        <f>'Rekap Panjang Per Prog Per Prov'!C10</f>
        <v xml:space="preserve">Fasilitasi Koordinasi Penyelenggaraan Kependudukan dan Pencatatan Sipil </v>
      </c>
      <c r="F1490" s="776">
        <f>'Rekap Panjang Per Prog Per Prov'!C159</f>
        <v>306574000</v>
      </c>
      <c r="G1490" s="780"/>
      <c r="H1490" s="781"/>
      <c r="I1490" s="753" t="s">
        <v>801</v>
      </c>
      <c r="J1490" s="753" t="s">
        <v>600</v>
      </c>
    </row>
    <row r="1491" spans="1:10" s="361" customFormat="1" ht="31.5" customHeight="1">
      <c r="A1491" s="1436"/>
      <c r="B1491" s="827" t="s">
        <v>383</v>
      </c>
      <c r="C1491" s="1795" t="str">
        <f>'Rekap Panjang Per Prog Per Prov'!D7</f>
        <v xml:space="preserve">PROGRAM PENGAWASAN DAN PENINGKATAN AKUNTABILITAS APARATUR KEMENTERIAN DALAM NEGERI </v>
      </c>
      <c r="D1491" s="1795"/>
      <c r="E1491" s="1795"/>
      <c r="F1491" s="776"/>
      <c r="G1491" s="757" t="str">
        <f>'Rekap Panjang Per Prog Per Prov'!D11</f>
        <v>ITJEN</v>
      </c>
      <c r="H1491" s="1251"/>
      <c r="I1491" s="753"/>
      <c r="J1491" s="758"/>
    </row>
    <row r="1492" spans="1:10" s="361" customFormat="1" ht="30.75" customHeight="1">
      <c r="A1492" s="1436"/>
      <c r="B1492" s="827"/>
      <c r="C1492" s="358" t="s">
        <v>381</v>
      </c>
      <c r="D1492" s="1789" t="str">
        <f>'Rekap Panjang Per Prog Per Prov'!D8</f>
        <v xml:space="preserve">Kegiatan Dukungan Manajemen dan Dukungan Teknis Lainnya  Inspektorat Jenderal </v>
      </c>
      <c r="E1492" s="1789"/>
      <c r="F1492" s="776"/>
      <c r="G1492" s="774"/>
      <c r="H1492" s="759"/>
      <c r="I1492" s="753"/>
      <c r="J1492" s="758"/>
    </row>
    <row r="1493" spans="1:10" s="361" customFormat="1" ht="34.5" customHeight="1">
      <c r="A1493" s="1436"/>
      <c r="B1493" s="827"/>
      <c r="C1493" s="1435"/>
      <c r="D1493" s="358" t="s">
        <v>382</v>
      </c>
      <c r="E1493" s="840" t="str">
        <f>'Rekap Panjang Per Prog Per Prov'!D10</f>
        <v xml:space="preserve">Koordinasi Pembinaan dan Pengawasan Penyelenggaraan Pemerintahan Daerah </v>
      </c>
      <c r="F1493" s="776">
        <f>'Rekap Panjang Per Prog Per Prov'!D159</f>
        <v>300000000</v>
      </c>
      <c r="G1493" s="780"/>
      <c r="H1493" s="781"/>
      <c r="I1493" s="753" t="s">
        <v>755</v>
      </c>
      <c r="J1493" s="753" t="s">
        <v>603</v>
      </c>
    </row>
    <row r="1494" spans="1:10" s="361" customFormat="1" ht="16.5">
      <c r="A1494" s="1436"/>
      <c r="B1494" s="827" t="s">
        <v>384</v>
      </c>
      <c r="C1494" s="1802" t="str">
        <f>'Rekap Panjang Per Prog Per Prov'!E7</f>
        <v xml:space="preserve">PROGRAM PEMBINAAN KESATUAN BANGSA DAN POLITIK </v>
      </c>
      <c r="D1494" s="1802"/>
      <c r="E1494" s="1802"/>
      <c r="F1494" s="776"/>
      <c r="G1494" s="1822" t="str">
        <f>'Rekap Panjang Per Prog Per Prov'!E11</f>
        <v>DITJEN KESBANGPOL</v>
      </c>
      <c r="H1494" s="1396"/>
      <c r="I1494" s="753"/>
      <c r="J1494" s="758"/>
    </row>
    <row r="1495" spans="1:10" s="356" customFormat="1">
      <c r="A1495" s="759"/>
      <c r="B1495" s="827"/>
      <c r="C1495" s="358" t="s">
        <v>381</v>
      </c>
      <c r="D1495" s="1789" t="str">
        <f>'Rekap Panjang Per Prog Per Prov'!E8</f>
        <v>Kegiatan Fasilitasi Kewaspadaan Nasional</v>
      </c>
      <c r="E1495" s="1789"/>
      <c r="F1495" s="776"/>
      <c r="G1495" s="1823"/>
      <c r="H1495" s="1399"/>
      <c r="I1495" s="753"/>
      <c r="J1495" s="758"/>
    </row>
    <row r="1496" spans="1:10" s="1420" customFormat="1" ht="36.75" customHeight="1">
      <c r="A1496" s="1436"/>
      <c r="B1496" s="827"/>
      <c r="C1496" s="358"/>
      <c r="D1496" s="358" t="s">
        <v>382</v>
      </c>
      <c r="E1496" s="840" t="str">
        <f>'Rekap Panjang Per Prog Per Prov'!E10</f>
        <v xml:space="preserve">Penguatan dan Pemberdayaan Forum Kewaspadaan Dini Masyarakat (FKDM) </v>
      </c>
      <c r="F1496" s="776">
        <f>'Rekap Panjang Per Prog Per Prov'!E159</f>
        <v>1254432000</v>
      </c>
      <c r="G1496" s="780"/>
      <c r="H1496" s="781"/>
      <c r="I1496" s="753" t="s">
        <v>802</v>
      </c>
      <c r="J1496" s="753" t="s">
        <v>601</v>
      </c>
    </row>
    <row r="1497" spans="1:10" s="1420" customFormat="1" ht="36" customHeight="1">
      <c r="A1497" s="1436"/>
      <c r="B1497" s="827" t="s">
        <v>385</v>
      </c>
      <c r="C1497" s="1795" t="str">
        <f>'Rekap Panjang Per Prog Per Prov'!F7</f>
        <v xml:space="preserve">PROGRAM PENDIDIKAN DAN PELATIHAN APARATUR KEMENTERIAN DALAM NEGERI </v>
      </c>
      <c r="D1497" s="1795"/>
      <c r="E1497" s="1795"/>
      <c r="F1497" s="776"/>
      <c r="G1497" s="1444" t="str">
        <f>'Rekap Panjang Per Prog Per Prov'!F11</f>
        <v>BADAN DIKLAT</v>
      </c>
      <c r="H1497" s="1445"/>
      <c r="I1497" s="753"/>
      <c r="J1497" s="784"/>
    </row>
    <row r="1498" spans="1:10" s="1420" customFormat="1" ht="32.25" customHeight="1">
      <c r="A1498" s="1436"/>
      <c r="B1498" s="827"/>
      <c r="C1498" s="358" t="s">
        <v>381</v>
      </c>
      <c r="D1498" s="1789" t="str">
        <f>'Rekap Panjang Per Prog Per Prov'!F8</f>
        <v xml:space="preserve">Kegiatan Dukungan Manajemen Dan Pelayanan Teknis Lainnya Badan Pendidikan Dan Pelatihan </v>
      </c>
      <c r="E1498" s="1789"/>
      <c r="F1498" s="776"/>
      <c r="G1498" s="774"/>
      <c r="H1498" s="759"/>
      <c r="I1498" s="753"/>
      <c r="J1498" s="758"/>
    </row>
    <row r="1499" spans="1:10" s="1420" customFormat="1" ht="21.75" customHeight="1">
      <c r="A1499" s="1436"/>
      <c r="B1499" s="827"/>
      <c r="C1499" s="358"/>
      <c r="D1499" s="358" t="s">
        <v>382</v>
      </c>
      <c r="E1499" s="840" t="str">
        <f>'Rekap Panjang Per Prog Per Prov'!F10</f>
        <v>Koordinasi Pembinaan Program Kediklatan</v>
      </c>
      <c r="F1499" s="776">
        <f>'Rekap Panjang Per Prog Per Prov'!F159</f>
        <v>232700000</v>
      </c>
      <c r="G1499" s="780"/>
      <c r="H1499" s="781"/>
      <c r="I1499" s="753" t="s">
        <v>696</v>
      </c>
      <c r="J1499" s="753" t="s">
        <v>604</v>
      </c>
    </row>
    <row r="1500" spans="1:10" s="360" customFormat="1">
      <c r="A1500" s="774"/>
      <c r="B1500" s="827" t="s">
        <v>393</v>
      </c>
      <c r="C1500" s="1795" t="str">
        <f>'Rekap Panjang Per Prog Per Prov'!G7</f>
        <v xml:space="preserve">PROGRAM PENGELOLAAN DESENTRALISASI DAN OTONOMI DAERAH </v>
      </c>
      <c r="D1500" s="1795"/>
      <c r="E1500" s="1795"/>
      <c r="F1500" s="793"/>
      <c r="G1500" s="757" t="str">
        <f>'Rekap Panjang Per Prog Per Prov'!G11</f>
        <v>DITJEN OTDA</v>
      </c>
      <c r="H1500" s="1251"/>
      <c r="I1500" s="753"/>
      <c r="J1500" s="758"/>
    </row>
    <row r="1501" spans="1:10" s="361" customFormat="1">
      <c r="A1501" s="774"/>
      <c r="B1501" s="828"/>
      <c r="C1501" s="358" t="s">
        <v>381</v>
      </c>
      <c r="D1501" s="1789" t="str">
        <f>'Rekap Panjang Per Prog Per Prov'!G8</f>
        <v>Kegiatan Penataan Urusan Pemerintahan Daerah Lingkup I</v>
      </c>
      <c r="E1501" s="1789"/>
      <c r="F1501" s="794"/>
      <c r="G1501" s="774"/>
      <c r="H1501" s="759"/>
      <c r="I1501" s="753"/>
      <c r="J1501" s="758"/>
    </row>
    <row r="1502" spans="1:10" s="361" customFormat="1" ht="39.75" customHeight="1">
      <c r="A1502" s="774"/>
      <c r="B1502" s="1470"/>
      <c r="C1502" s="1424"/>
      <c r="D1502" s="1424" t="s">
        <v>382</v>
      </c>
      <c r="E1502" s="840" t="str">
        <f>'Rekap Panjang Per Prog Per Prov'!G10</f>
        <v xml:space="preserve">Fasilitasi Percepatan Penerapan Standar Pelayanan Minimal (SPM) di Daerah </v>
      </c>
      <c r="F1502" s="797">
        <f>'Rekap Panjang Per Prog Per Prov'!G159</f>
        <v>582950000</v>
      </c>
      <c r="G1502" s="780"/>
      <c r="H1502" s="759"/>
      <c r="I1502" s="753" t="s">
        <v>803</v>
      </c>
      <c r="J1502" s="889" t="s">
        <v>662</v>
      </c>
    </row>
    <row r="1503" spans="1:10" s="360" customFormat="1">
      <c r="A1503" s="774"/>
      <c r="B1503" s="1419" t="s">
        <v>396</v>
      </c>
      <c r="C1503" s="1798" t="str">
        <f>'Rekap Panjang Per Prog Per Prov'!J7</f>
        <v xml:space="preserve">PROGRAM BINA PEMBANGUNAN DAERAH </v>
      </c>
      <c r="D1503" s="1798"/>
      <c r="E1503" s="1798"/>
      <c r="F1503" s="795"/>
      <c r="G1503" s="1825" t="str">
        <f>'Rekap Panjang Per Prog Per Prov'!J11</f>
        <v>DITJEN BINA BANGDA</v>
      </c>
      <c r="H1503" s="1421"/>
      <c r="I1503" s="753"/>
      <c r="J1503" s="809"/>
    </row>
    <row r="1504" spans="1:10" s="361" customFormat="1" ht="32.25" customHeight="1">
      <c r="A1504" s="774"/>
      <c r="B1504" s="828"/>
      <c r="C1504" s="358" t="s">
        <v>381</v>
      </c>
      <c r="D1504" s="1789" t="str">
        <f>'Rekap Panjang Per Prog Per Prov'!J8</f>
        <v>Kegiatan Dukungan Manajemen dan Pelaksanaan Tugas Teknis Lainnya Ditjen Bina Bangda</v>
      </c>
      <c r="E1504" s="1789"/>
      <c r="F1504" s="794"/>
      <c r="G1504" s="1825"/>
      <c r="H1504" s="1421"/>
      <c r="I1504" s="753"/>
      <c r="J1504" s="758"/>
    </row>
    <row r="1505" spans="1:10" s="361" customFormat="1" ht="31.5">
      <c r="A1505" s="774"/>
      <c r="B1505" s="1470"/>
      <c r="C1505" s="1424"/>
      <c r="D1505" s="1424" t="s">
        <v>382</v>
      </c>
      <c r="E1505" s="840" t="str">
        <f>'Rekap Panjang Per Prog Per Prov'!J10</f>
        <v>Penyusunan, Pengkajian dan Pengembangan Data dan Informasi SIPD di Daerah</v>
      </c>
      <c r="F1505" s="797">
        <f>'Rekap Panjang Per Prog Per Prov'!J159</f>
        <v>590000000</v>
      </c>
      <c r="G1505" s="774"/>
      <c r="H1505" s="759"/>
      <c r="I1505" s="753" t="s">
        <v>698</v>
      </c>
      <c r="J1505" s="1793" t="s">
        <v>594</v>
      </c>
    </row>
    <row r="1506" spans="1:10" s="1420" customFormat="1" ht="36.75" customHeight="1">
      <c r="A1506" s="1436"/>
      <c r="B1506" s="1462"/>
      <c r="C1506" s="1437"/>
      <c r="D1506" s="358" t="s">
        <v>386</v>
      </c>
      <c r="E1506" s="840" t="str">
        <f>'Rekap Panjang Per Prog Per Prov'!K10</f>
        <v xml:space="preserve">Penguatan Peran Provinsi dalam Pengendalian, Pelaporan dan Evaluasi Pemanfaatan Program Dana Alokasi Khusus (DAK) </v>
      </c>
      <c r="F1506" s="776">
        <f>'Rekap Panjang Per Prog Per Prov'!K159</f>
        <v>700000000</v>
      </c>
      <c r="G1506" s="774"/>
      <c r="H1506" s="781"/>
      <c r="I1506" s="753" t="s">
        <v>698</v>
      </c>
      <c r="J1506" s="1794"/>
    </row>
    <row r="1507" spans="1:10" s="1420" customFormat="1" ht="16.5">
      <c r="A1507" s="1436"/>
      <c r="B1507" s="1419"/>
      <c r="C1507" s="1424" t="s">
        <v>387</v>
      </c>
      <c r="D1507" s="1806" t="str">
        <f>'Rekap Panjang Per Prog Per Prov'!O8</f>
        <v>Kegiatan Fasilitasi Peningkatan Pertumbuhan Ekonomi Daerah</v>
      </c>
      <c r="E1507" s="1796"/>
      <c r="F1507" s="779"/>
      <c r="G1507" s="774"/>
      <c r="H1507" s="759"/>
      <c r="I1507" s="753"/>
      <c r="J1507" s="781"/>
    </row>
    <row r="1508" spans="1:10" s="1420" customFormat="1" ht="21" customHeight="1">
      <c r="A1508" s="1436"/>
      <c r="B1508" s="827"/>
      <c r="C1508" s="1437"/>
      <c r="D1508" s="358" t="s">
        <v>382</v>
      </c>
      <c r="E1508" s="1422" t="str">
        <f>'Rekap Panjang Per Prog Per Prov'!O10</f>
        <v xml:space="preserve">Dukungan Operasional  Penyelenggaraan PTSP  </v>
      </c>
      <c r="F1508" s="776">
        <f>'Rekap Panjang Per Prog Per Prov'!O159</f>
        <v>700000000</v>
      </c>
      <c r="G1508" s="774"/>
      <c r="H1508" s="781"/>
      <c r="I1508" s="753" t="s">
        <v>716</v>
      </c>
      <c r="J1508" s="753" t="s">
        <v>602</v>
      </c>
    </row>
    <row r="1509" spans="1:10" s="1420" customFormat="1" ht="16.5">
      <c r="A1509" s="1436"/>
      <c r="B1509" s="1419"/>
      <c r="C1509" s="1424" t="s">
        <v>388</v>
      </c>
      <c r="D1509" s="1796" t="str">
        <f>'Rekap Panjang Per Prog Per Prov'!Q8</f>
        <v>Kegiatan Fasilitasi Pengembangan Wilayah Terpadu</v>
      </c>
      <c r="E1509" s="1796"/>
      <c r="F1509" s="779"/>
      <c r="G1509" s="774"/>
      <c r="H1509" s="759"/>
      <c r="I1509" s="753"/>
      <c r="J1509" s="781"/>
    </row>
    <row r="1510" spans="1:10" s="1420" customFormat="1" ht="36.75" customHeight="1">
      <c r="A1510" s="1436"/>
      <c r="B1510" s="1438"/>
      <c r="C1510" s="1439"/>
      <c r="D1510" s="863" t="s">
        <v>382</v>
      </c>
      <c r="E1510" s="1440" t="str">
        <f>'Rekap Panjang Per Prog Per Prov'!Q10</f>
        <v>Penguatan Kelembagaan dalam Pengelolaan dan Pengembangan Wilayah Pesisir, Laut dan Pulau-pulau kecil</v>
      </c>
      <c r="F1510" s="802">
        <f>'Rekap Panjang Per Prog Per Prov'!Q159</f>
        <v>500000000</v>
      </c>
      <c r="G1510" s="780"/>
      <c r="H1510" s="781"/>
      <c r="I1510" s="753" t="s">
        <v>698</v>
      </c>
      <c r="J1510" s="753" t="s">
        <v>594</v>
      </c>
    </row>
    <row r="1511" spans="1:10" s="360" customFormat="1" ht="15.75" customHeight="1">
      <c r="A1511" s="774"/>
      <c r="B1511" s="827" t="s">
        <v>519</v>
      </c>
      <c r="C1511" s="1795" t="str">
        <f>'Rekap Panjang Per Prog Per Prov'!U7</f>
        <v xml:space="preserve">PROGRAM PEMBERDAYAAN MASYARAKAT DAN PEMERINTAHAN DESA </v>
      </c>
      <c r="D1511" s="1795"/>
      <c r="E1511" s="1795"/>
      <c r="F1511" s="793"/>
      <c r="G1511" s="757" t="str">
        <f>'Rekap Panjang Per Prog Per Prov'!U11</f>
        <v>DITJEN PMD</v>
      </c>
      <c r="H1511" s="758"/>
      <c r="I1511" s="753"/>
      <c r="J1511" s="758"/>
    </row>
    <row r="1512" spans="1:10" s="361" customFormat="1" ht="30" customHeight="1">
      <c r="A1512" s="774"/>
      <c r="B1512" s="828"/>
      <c r="C1512" s="358" t="s">
        <v>381</v>
      </c>
      <c r="D1512" s="1789" t="str">
        <f>'Rekap Panjang Per Prog Per Prov'!U8</f>
        <v>Kegiatan Dukungan Manajemen dan Dukungan Teknis Lainnya Ditjen PMD</v>
      </c>
      <c r="E1512" s="1789"/>
      <c r="F1512" s="794"/>
      <c r="G1512" s="774"/>
      <c r="H1512" s="758"/>
      <c r="I1512" s="753"/>
      <c r="J1512" s="758"/>
    </row>
    <row r="1513" spans="1:10" s="361" customFormat="1" ht="31.5" customHeight="1">
      <c r="A1513" s="774"/>
      <c r="B1513" s="1423"/>
      <c r="C1513" s="1424"/>
      <c r="D1513" s="1424" t="s">
        <v>382</v>
      </c>
      <c r="E1513" s="840" t="str">
        <f>'Rekap Panjang Per Prog Per Prov'!U10</f>
        <v>Penguatan Program dan Kelembagaan Pemberdayaan Masyarakat dan Pemerintahan Desa</v>
      </c>
      <c r="F1513" s="797">
        <f>'Rekap Panjang Per Prog Per Prov'!U159</f>
        <v>153110000</v>
      </c>
      <c r="G1513" s="774"/>
      <c r="H1513" s="781"/>
      <c r="I1513" s="753"/>
      <c r="J1513" s="781"/>
    </row>
    <row r="1514" spans="1:10" s="361" customFormat="1" ht="30" customHeight="1">
      <c r="A1514" s="774"/>
      <c r="B1514" s="828"/>
      <c r="C1514" s="358" t="s">
        <v>387</v>
      </c>
      <c r="D1514" s="1789" t="str">
        <f>'Rekap Panjang Per Prog Per Prov'!V8</f>
        <v>Kegiatan Peningkatan Kapasitas Penyelenggaraan Pemerintahan Desa dan Kelurahan</v>
      </c>
      <c r="E1514" s="1789"/>
      <c r="F1514" s="794"/>
      <c r="G1514" s="774"/>
      <c r="H1514" s="758"/>
      <c r="I1514" s="753"/>
      <c r="J1514" s="758"/>
    </row>
    <row r="1515" spans="1:10" s="361" customFormat="1" ht="15.75" customHeight="1">
      <c r="A1515" s="774"/>
      <c r="B1515" s="1423"/>
      <c r="C1515" s="1424"/>
      <c r="D1515" s="1424" t="s">
        <v>382</v>
      </c>
      <c r="E1515" s="840" t="str">
        <f>'Rekap Panjang Per Prog Per Prov'!V10</f>
        <v>Pelatihan Manajemen Pemerintahan Desa bagi Kepala Desa</v>
      </c>
      <c r="F1515" s="797">
        <f>'Rekap Panjang Per Prog Per Prov'!V159</f>
        <v>185030000</v>
      </c>
      <c r="G1515" s="774"/>
      <c r="H1515" s="781"/>
      <c r="I1515" s="753"/>
      <c r="J1515" s="781"/>
    </row>
    <row r="1516" spans="1:10" s="361" customFormat="1" ht="15.75" customHeight="1">
      <c r="A1516" s="774"/>
      <c r="B1516" s="828"/>
      <c r="C1516" s="358" t="s">
        <v>388</v>
      </c>
      <c r="D1516" s="1789" t="str">
        <f>'Rekap Panjang Per Prog Per Prov'!W8</f>
        <v>Kegiatan Peningkatan Kapasitas Kelembagaan dan Pelatihan Masyarakat</v>
      </c>
      <c r="E1516" s="1789"/>
      <c r="F1516" s="794"/>
      <c r="G1516" s="774"/>
      <c r="H1516" s="758"/>
      <c r="I1516" s="753"/>
      <c r="J1516" s="758"/>
    </row>
    <row r="1517" spans="1:10" s="361" customFormat="1" ht="15.75" customHeight="1">
      <c r="A1517" s="774"/>
      <c r="B1517" s="1423"/>
      <c r="C1517" s="1424"/>
      <c r="D1517" s="1424" t="s">
        <v>382</v>
      </c>
      <c r="E1517" s="840" t="str">
        <f>'Rekap Panjang Per Prog Per Prov'!W10</f>
        <v>Fasilitasi Penyusunan Profil Desa dan Kelurahan</v>
      </c>
      <c r="F1517" s="797">
        <f>'Rekap Panjang Per Prog Per Prov'!W159</f>
        <v>147629000</v>
      </c>
      <c r="G1517" s="774"/>
      <c r="H1517" s="781"/>
      <c r="I1517" s="753"/>
      <c r="J1517" s="781"/>
    </row>
    <row r="1518" spans="1:10" s="361" customFormat="1" ht="15.75" customHeight="1">
      <c r="A1518" s="774"/>
      <c r="B1518" s="828"/>
      <c r="C1518" s="358" t="s">
        <v>389</v>
      </c>
      <c r="D1518" s="1789" t="str">
        <f>'Rekap Panjang Per Prog Per Prov'!X8</f>
        <v>Kegiatan Peningkatan Kemandirian Masyarakat Perdesaan</v>
      </c>
      <c r="E1518" s="1789"/>
      <c r="F1518" s="794"/>
      <c r="G1518" s="774"/>
      <c r="H1518" s="758"/>
      <c r="I1518" s="753"/>
      <c r="J1518" s="758"/>
    </row>
    <row r="1519" spans="1:10" s="361" customFormat="1" ht="15.75" customHeight="1">
      <c r="A1519" s="774"/>
      <c r="B1519" s="1423"/>
      <c r="C1519" s="1424"/>
      <c r="D1519" s="1424" t="s">
        <v>382</v>
      </c>
      <c r="E1519" s="840" t="str">
        <f>'Rekap Panjang Per Prog Per Prov'!X10</f>
        <v>PNPM-Mandiri Perdesaan</v>
      </c>
      <c r="F1519" s="797">
        <f>'Rekap Panjang Per Prog Per Prov'!X159</f>
        <v>19665500000</v>
      </c>
      <c r="G1519" s="774"/>
      <c r="H1519" s="781"/>
      <c r="I1519" s="753"/>
      <c r="J1519" s="781"/>
    </row>
    <row r="1520" spans="1:10" s="361" customFormat="1" ht="15.75" customHeight="1">
      <c r="A1520" s="774"/>
      <c r="B1520" s="828"/>
      <c r="C1520" s="358" t="s">
        <v>391</v>
      </c>
      <c r="D1520" s="1789" t="str">
        <f>'Rekap Panjang Per Prog Per Prov'!Y8</f>
        <v>Kegiatan Fasilitasi Pemberdayaan Adat dan Sosial Budaya Masyarakat</v>
      </c>
      <c r="E1520" s="1789"/>
      <c r="F1520" s="794"/>
      <c r="G1520" s="774"/>
      <c r="H1520" s="758"/>
      <c r="I1520" s="753"/>
      <c r="J1520" s="758"/>
    </row>
    <row r="1521" spans="1:10" s="361" customFormat="1" ht="31.5" customHeight="1">
      <c r="A1521" s="774"/>
      <c r="B1521" s="1423"/>
      <c r="C1521" s="1424"/>
      <c r="D1521" s="1424" t="s">
        <v>382</v>
      </c>
      <c r="E1521" s="1422" t="str">
        <f>'Rekap Panjang Per Prog Per Prov'!Y10</f>
        <v>Fasilitasi Penguatan Kelembagaan Komisi Penanggulangan HIV/AIDS di daerah</v>
      </c>
      <c r="F1521" s="797">
        <f>'Rekap Panjang Per Prog Per Prov'!Y159</f>
        <v>77870000</v>
      </c>
      <c r="G1521" s="774"/>
      <c r="H1521" s="781"/>
      <c r="I1521" s="753"/>
      <c r="J1521" s="781"/>
    </row>
    <row r="1522" spans="1:10" s="361" customFormat="1" ht="15.75" customHeight="1">
      <c r="A1522" s="774"/>
      <c r="B1522" s="1423"/>
      <c r="C1522" s="1424"/>
      <c r="D1522" s="1424" t="s">
        <v>386</v>
      </c>
      <c r="E1522" s="840" t="str">
        <f>'Rekap Panjang Per Prog Per Prov'!Z10</f>
        <v xml:space="preserve">Fasilitasi Pembinaan dan Pengendalian PNPM Generasi </v>
      </c>
      <c r="F1522" s="797">
        <f>'Rekap Panjang Per Prog Per Prov'!Z159</f>
        <v>3140450000</v>
      </c>
      <c r="G1522" s="774"/>
      <c r="H1522" s="781"/>
      <c r="I1522" s="753"/>
      <c r="J1522" s="781"/>
    </row>
    <row r="1523" spans="1:10" s="361" customFormat="1" ht="31.5" customHeight="1">
      <c r="A1523" s="774"/>
      <c r="B1523" s="1423"/>
      <c r="C1523" s="1424"/>
      <c r="D1523" s="1424" t="s">
        <v>390</v>
      </c>
      <c r="E1523" s="840" t="str">
        <f>'Rekap Panjang Per Prog Per Prov'!AA10</f>
        <v xml:space="preserve">Fasilitasi Penguatan Sistem Informasi Posyandu di Daerah melalui Koordinasi dan Pelatihan Ulang </v>
      </c>
      <c r="F1523" s="797">
        <f>'Rekap Panjang Per Prog Per Prov'!AA159</f>
        <v>78000000</v>
      </c>
      <c r="G1523" s="774"/>
      <c r="H1523" s="781"/>
      <c r="I1523" s="753"/>
      <c r="J1523" s="781"/>
    </row>
    <row r="1524" spans="1:10" s="361" customFormat="1" ht="15.75" customHeight="1">
      <c r="A1524" s="774"/>
      <c r="B1524" s="828"/>
      <c r="C1524" s="358" t="s">
        <v>392</v>
      </c>
      <c r="D1524" s="1789" t="str">
        <f>'Rekap Panjang Per Prog Per Prov'!AB8</f>
        <v>Kegiatan Pengembangan Usaha Ekonomi Masyarakat</v>
      </c>
      <c r="E1524" s="1789"/>
      <c r="F1524" s="794"/>
      <c r="G1524" s="774"/>
      <c r="H1524" s="758"/>
      <c r="I1524" s="753"/>
      <c r="J1524" s="758"/>
    </row>
    <row r="1525" spans="1:10" s="361" customFormat="1" ht="31.5" customHeight="1">
      <c r="A1525" s="774"/>
      <c r="B1525" s="1423"/>
      <c r="C1525" s="1424"/>
      <c r="D1525" s="1424" t="s">
        <v>382</v>
      </c>
      <c r="E1525" s="840" t="str">
        <f>'Rekap Panjang Per Prog Per Prov'!AC10</f>
        <v xml:space="preserve">Penguatan Kelembagaan Tim Koordinasi Penanggulangan Kemiskinan Daerah (TKPKD) </v>
      </c>
      <c r="F1525" s="797">
        <f>'Rekap Panjang Per Prog Per Prov'!AC159</f>
        <v>51200000</v>
      </c>
      <c r="G1525" s="774"/>
      <c r="H1525" s="781"/>
      <c r="I1525" s="753"/>
      <c r="J1525" s="781"/>
    </row>
    <row r="1526" spans="1:10" s="361" customFormat="1" ht="15.75" customHeight="1">
      <c r="A1526" s="774"/>
      <c r="B1526" s="1423"/>
      <c r="C1526" s="1424"/>
      <c r="D1526" s="1424" t="s">
        <v>386</v>
      </c>
      <c r="E1526" s="840" t="str">
        <f>'Rekap Panjang Per Prog Per Prov'!AD10</f>
        <v>Fasilitasi Penguatan Kelembagaan Pasar Desa</v>
      </c>
      <c r="F1526" s="797">
        <f>'Rekap Panjang Per Prog Per Prov'!AD159</f>
        <v>150000000</v>
      </c>
      <c r="G1526" s="780"/>
      <c r="H1526" s="781"/>
      <c r="I1526" s="753"/>
      <c r="J1526" s="781"/>
    </row>
    <row r="1527" spans="1:10" s="360" customFormat="1" ht="35.25" customHeight="1">
      <c r="A1527" s="774"/>
      <c r="B1527" s="827" t="s">
        <v>520</v>
      </c>
      <c r="C1527" s="1795" t="str">
        <f>'Rekap Panjang Per Prog Per Prov'!AH7</f>
        <v xml:space="preserve">PROGRAM PENGUATAN PENYELENGGARAAN PEMERINTAHAN UMUM </v>
      </c>
      <c r="D1527" s="1795"/>
      <c r="E1527" s="1795"/>
      <c r="F1527" s="793"/>
      <c r="G1527" s="757" t="str">
        <f>'Rekap Panjang Per Prog Per Prov'!AH11</f>
        <v>DITJEN PUM</v>
      </c>
      <c r="H1527" s="1251"/>
      <c r="I1527" s="753"/>
      <c r="J1527" s="758"/>
    </row>
    <row r="1528" spans="1:10" s="361" customFormat="1" ht="30" customHeight="1">
      <c r="A1528" s="774"/>
      <c r="B1528" s="828"/>
      <c r="C1528" s="358" t="s">
        <v>381</v>
      </c>
      <c r="D1528" s="1789" t="str">
        <f>'Rekap Panjang Per Prog Per Prov'!AH8</f>
        <v>Kegiatan Penyelenggaraan Hubungan Pusat dan Daerah Serta Kerjasama Daerah</v>
      </c>
      <c r="E1528" s="1789"/>
      <c r="F1528" s="794"/>
      <c r="G1528" s="774"/>
      <c r="H1528" s="759"/>
      <c r="I1528" s="753"/>
      <c r="J1528" s="758"/>
    </row>
    <row r="1529" spans="1:10" s="361" customFormat="1" ht="35.25" customHeight="1">
      <c r="A1529" s="774"/>
      <c r="B1529" s="1423"/>
      <c r="C1529" s="1424"/>
      <c r="D1529" s="1424" t="s">
        <v>382</v>
      </c>
      <c r="E1529" s="840" t="str">
        <f>'Rekap Panjang Per Prog Per Prov'!AI10</f>
        <v>Peningkatan Peran Gubernur sebagai Wakil Pemerintah Pusat di Wilayah Provinsi</v>
      </c>
      <c r="F1529" s="797">
        <f>'Rekap Panjang Per Prog Per Prov'!AI159</f>
        <v>3618646000</v>
      </c>
      <c r="G1529" s="774"/>
      <c r="H1529" s="759"/>
      <c r="I1529" s="753" t="s">
        <v>804</v>
      </c>
      <c r="J1529" s="761" t="s">
        <v>595</v>
      </c>
    </row>
    <row r="1530" spans="1:10" s="361" customFormat="1" ht="19.5" customHeight="1">
      <c r="A1530" s="774"/>
      <c r="B1530" s="1423"/>
      <c r="C1530" s="1424"/>
      <c r="D1530" s="1424" t="s">
        <v>386</v>
      </c>
      <c r="E1530" s="840" t="str">
        <f>'Rekap Panjang Per Prog Per Prov'!AH10</f>
        <v>Pengembangan Kerjasama Daerah</v>
      </c>
      <c r="F1530" s="797">
        <f>'Rekap Panjang Per Prog Per Prov'!AH159</f>
        <v>425000000</v>
      </c>
      <c r="G1530" s="774"/>
      <c r="H1530" s="759"/>
      <c r="I1530" s="753" t="s">
        <v>804</v>
      </c>
      <c r="J1530" s="761" t="s">
        <v>595</v>
      </c>
    </row>
    <row r="1531" spans="1:10" s="361" customFormat="1" ht="30" customHeight="1">
      <c r="A1531" s="774"/>
      <c r="B1531" s="828"/>
      <c r="C1531" s="358" t="s">
        <v>387</v>
      </c>
      <c r="D1531" s="1789" t="str">
        <f>'Rekap Panjang Per Prog Per Prov'!AJ8</f>
        <v>Kegiatan Pengembangan dan Penataan Wilayah Administrasi dan Perbatasan</v>
      </c>
      <c r="E1531" s="1789"/>
      <c r="F1531" s="794"/>
      <c r="G1531" s="774"/>
      <c r="H1531" s="759"/>
      <c r="I1531" s="753"/>
      <c r="J1531" s="758"/>
    </row>
    <row r="1532" spans="1:10" s="361" customFormat="1" ht="38.25" customHeight="1">
      <c r="A1532" s="774"/>
      <c r="B1532" s="1423"/>
      <c r="C1532" s="1424"/>
      <c r="D1532" s="1424" t="s">
        <v>382</v>
      </c>
      <c r="E1532" s="840" t="str">
        <f>'Rekap Panjang Per Prog Per Prov'!AK10</f>
        <v>Koordinasi dan Fasilitasi Penegasan Batas Daerah Secara Pasti di Lapangan antar Daerah Provinsi, Kab/Kota</v>
      </c>
      <c r="F1532" s="797">
        <f>'Rekap Panjang Per Prog Per Prov'!AK159</f>
        <v>400000000</v>
      </c>
      <c r="G1532" s="774"/>
      <c r="H1532" s="759"/>
      <c r="I1532" s="753" t="s">
        <v>706</v>
      </c>
      <c r="J1532" s="1397" t="s">
        <v>605</v>
      </c>
    </row>
    <row r="1533" spans="1:10" s="361" customFormat="1" ht="29.25" customHeight="1">
      <c r="A1533" s="774"/>
      <c r="B1533" s="828"/>
      <c r="C1533" s="358" t="s">
        <v>388</v>
      </c>
      <c r="D1533" s="1789" t="str">
        <f>'Rekap Panjang Per Prog Per Prov'!AN8</f>
        <v>Kegiatan Pembinaan Ketenteraman, Ketertiban dan Perlindungan Masyarakat</v>
      </c>
      <c r="E1533" s="1789"/>
      <c r="F1533" s="794"/>
      <c r="G1533" s="774"/>
      <c r="H1533" s="759"/>
      <c r="I1533" s="753"/>
      <c r="J1533" s="758"/>
    </row>
    <row r="1534" spans="1:10" s="361" customFormat="1" ht="38.25" customHeight="1">
      <c r="A1534" s="1425"/>
      <c r="B1534" s="1469"/>
      <c r="C1534" s="875"/>
      <c r="D1534" s="875" t="s">
        <v>382</v>
      </c>
      <c r="E1534" s="1467" t="str">
        <f>'Rekap Panjang Per Prog Per Prov'!AO10</f>
        <v xml:space="preserve">Peningkatan Kapasitas SDM Polisi Pamong Praja  dalam Penyelenggaraan Ketertiban Umum dan Ketenteraman Masyarakat </v>
      </c>
      <c r="F1534" s="888">
        <f>'Rekap Panjang Per Prog Per Prov'!AO159</f>
        <v>536230000</v>
      </c>
      <c r="G1534" s="1425"/>
      <c r="H1534" s="759"/>
      <c r="I1534" s="753" t="s">
        <v>738</v>
      </c>
      <c r="J1534" s="761" t="s">
        <v>597</v>
      </c>
    </row>
    <row r="1535" spans="1:10" s="361" customFormat="1">
      <c r="A1535" s="774"/>
      <c r="B1535" s="1423"/>
      <c r="C1535" s="1424" t="s">
        <v>389</v>
      </c>
      <c r="D1535" s="1796" t="str">
        <f>'Rekap Panjang Per Prog Per Prov'!AP8</f>
        <v>Kegiatan Pembinaan dan Pengembangan Kawasan dan Pertanahan</v>
      </c>
      <c r="E1535" s="1796"/>
      <c r="F1535" s="797"/>
      <c r="G1535" s="774"/>
      <c r="H1535" s="759"/>
      <c r="I1535" s="753"/>
      <c r="J1535" s="758"/>
    </row>
    <row r="1536" spans="1:10" s="361" customFormat="1" ht="37.5" customHeight="1">
      <c r="A1536" s="774"/>
      <c r="B1536" s="1430"/>
      <c r="C1536" s="1431"/>
      <c r="D1536" s="1431" t="s">
        <v>382</v>
      </c>
      <c r="E1536" s="1440" t="str">
        <f>'Rekap Panjang Per Prog Per Prov'!AQ10</f>
        <v>Fasilitasi Gubernur terhadap Kabupaten/Kota di Bidang Ekonomi, Industri dan Perdagangan Bebas</v>
      </c>
      <c r="F1536" s="796">
        <f>'Rekap Panjang Per Prog Per Prov'!AQ159</f>
        <v>400000000</v>
      </c>
      <c r="G1536" s="774"/>
      <c r="H1536" s="759"/>
      <c r="I1536" s="1396" t="s">
        <v>706</v>
      </c>
      <c r="J1536" s="1399" t="s">
        <v>610</v>
      </c>
    </row>
    <row r="1537" spans="1:11" s="356" customFormat="1">
      <c r="A1537" s="1425"/>
      <c r="B1537" s="1426"/>
      <c r="C1537" s="1471"/>
      <c r="D1537" s="1471"/>
      <c r="E1537" s="1467"/>
      <c r="F1537" s="880"/>
      <c r="G1537" s="1429"/>
      <c r="H1537" s="882"/>
      <c r="I1537" s="884"/>
      <c r="J1537" s="882"/>
    </row>
    <row r="1538" spans="1:11" s="356" customFormat="1" ht="20.100000000000001" customHeight="1">
      <c r="A1538" s="1307">
        <v>31</v>
      </c>
      <c r="B1538" s="1797" t="s">
        <v>448</v>
      </c>
      <c r="C1538" s="1797"/>
      <c r="D1538" s="1797"/>
      <c r="E1538" s="1797"/>
      <c r="F1538" s="1283">
        <f>SUM(F1539:F1590)</f>
        <v>32177923000</v>
      </c>
      <c r="G1538" s="1273"/>
      <c r="H1538" s="1826" t="s">
        <v>847</v>
      </c>
      <c r="I1538" s="1100" t="s">
        <v>881</v>
      </c>
      <c r="J1538" s="952"/>
      <c r="K1538" s="1175">
        <f>'Rekap Panjang Per Prog Per Prov'!AV163</f>
        <v>32177923000</v>
      </c>
    </row>
    <row r="1539" spans="1:11" s="361" customFormat="1">
      <c r="A1539" s="774"/>
      <c r="B1539" s="827" t="s">
        <v>380</v>
      </c>
      <c r="C1539" s="1795" t="str">
        <f>'Rekap Panjang Per Prog Per Prov'!C7</f>
        <v xml:space="preserve">PROGRAM PENATAAN ADMINISTRASI KEPENDUDUKAN </v>
      </c>
      <c r="D1539" s="1795"/>
      <c r="E1539" s="1795"/>
      <c r="F1539" s="776"/>
      <c r="G1539" s="757" t="str">
        <f>'Rekap Panjang Per Prog Per Prov'!C11</f>
        <v>DITJEN DUKCAPIL</v>
      </c>
      <c r="H1539" s="1803"/>
      <c r="I1539" s="753"/>
      <c r="J1539" s="758"/>
    </row>
    <row r="1540" spans="1:11" s="361" customFormat="1" ht="36" customHeight="1">
      <c r="A1540" s="774"/>
      <c r="B1540" s="827"/>
      <c r="C1540" s="358" t="s">
        <v>381</v>
      </c>
      <c r="D1540" s="1789" t="str">
        <f>'Rekap Panjang Per Prog Per Prov'!C8</f>
        <v>Kegiatan Dukungan Manajemen dan Dukungan Teknis Lainnya Ditjen Kependudukan dan Pencatatan Sipil</v>
      </c>
      <c r="E1540" s="1789"/>
      <c r="F1540" s="776"/>
      <c r="G1540" s="774"/>
      <c r="H1540" s="1803"/>
      <c r="I1540" s="753"/>
      <c r="J1540" s="758"/>
    </row>
    <row r="1541" spans="1:11" s="361" customFormat="1" ht="37.5" customHeight="1">
      <c r="A1541" s="774"/>
      <c r="B1541" s="827"/>
      <c r="C1541" s="1435"/>
      <c r="D1541" s="358" t="s">
        <v>382</v>
      </c>
      <c r="E1541" s="840" t="str">
        <f>'Rekap Panjang Per Prog Per Prov'!C10</f>
        <v xml:space="preserve">Fasilitasi Koordinasi Penyelenggaraan Kependudukan dan Pencatatan Sipil </v>
      </c>
      <c r="F1541" s="776">
        <f>'Rekap Panjang Per Prog Per Prov'!C163</f>
        <v>271791000</v>
      </c>
      <c r="G1541" s="780"/>
      <c r="H1541" s="1794"/>
      <c r="I1541" s="753" t="s">
        <v>706</v>
      </c>
      <c r="J1541" s="753" t="s">
        <v>600</v>
      </c>
    </row>
    <row r="1542" spans="1:11" s="361" customFormat="1" ht="34.5" customHeight="1">
      <c r="A1542" s="1436"/>
      <c r="B1542" s="827" t="s">
        <v>383</v>
      </c>
      <c r="C1542" s="1795" t="str">
        <f>'Rekap Panjang Per Prog Per Prov'!D7</f>
        <v xml:space="preserve">PROGRAM PENGAWASAN DAN PENINGKATAN AKUNTABILITAS APARATUR KEMENTERIAN DALAM NEGERI </v>
      </c>
      <c r="D1542" s="1795"/>
      <c r="E1542" s="1795"/>
      <c r="F1542" s="776"/>
      <c r="G1542" s="757" t="str">
        <f>'Rekap Panjang Per Prog Per Prov'!D11</f>
        <v>ITJEN</v>
      </c>
      <c r="H1542" s="1251"/>
      <c r="I1542" s="753"/>
      <c r="J1542" s="758"/>
    </row>
    <row r="1543" spans="1:11" s="361" customFormat="1" ht="32.25" customHeight="1">
      <c r="A1543" s="1436"/>
      <c r="B1543" s="827"/>
      <c r="C1543" s="358" t="s">
        <v>381</v>
      </c>
      <c r="D1543" s="1789" t="str">
        <f>'Rekap Panjang Per Prog Per Prov'!D8</f>
        <v xml:space="preserve">Kegiatan Dukungan Manajemen dan Dukungan Teknis Lainnya  Inspektorat Jenderal </v>
      </c>
      <c r="E1543" s="1789"/>
      <c r="F1543" s="776"/>
      <c r="G1543" s="774"/>
      <c r="H1543" s="759"/>
      <c r="I1543" s="753"/>
      <c r="J1543" s="758"/>
    </row>
    <row r="1544" spans="1:11" s="361" customFormat="1" ht="43.5" customHeight="1">
      <c r="A1544" s="1436"/>
      <c r="B1544" s="827"/>
      <c r="C1544" s="1435"/>
      <c r="D1544" s="358" t="s">
        <v>382</v>
      </c>
      <c r="E1544" s="840" t="str">
        <f>'Rekap Panjang Per Prog Per Prov'!D10</f>
        <v xml:space="preserve">Koordinasi Pembinaan dan Pengawasan Penyelenggaraan Pemerintahan Daerah </v>
      </c>
      <c r="F1544" s="776">
        <f>'Rekap Panjang Per Prog Per Prov'!D163</f>
        <v>300000000</v>
      </c>
      <c r="G1544" s="780"/>
      <c r="H1544" s="781"/>
      <c r="I1544" s="753" t="s">
        <v>758</v>
      </c>
      <c r="J1544" s="753" t="s">
        <v>603</v>
      </c>
    </row>
    <row r="1545" spans="1:11" s="361" customFormat="1" ht="16.5">
      <c r="A1545" s="1436"/>
      <c r="B1545" s="827" t="s">
        <v>384</v>
      </c>
      <c r="C1545" s="1802" t="str">
        <f>'Rekap Panjang Per Prog Per Prov'!E7</f>
        <v xml:space="preserve">PROGRAM PEMBINAAN KESATUAN BANGSA DAN POLITIK </v>
      </c>
      <c r="D1545" s="1802"/>
      <c r="E1545" s="1802"/>
      <c r="F1545" s="776"/>
      <c r="G1545" s="1822" t="str">
        <f>'Rekap Panjang Per Prog Per Prov'!E11</f>
        <v>DITJEN KESBANGPOL</v>
      </c>
      <c r="H1545" s="1396"/>
      <c r="I1545" s="753"/>
      <c r="J1545" s="758"/>
    </row>
    <row r="1546" spans="1:11" s="356" customFormat="1">
      <c r="A1546" s="759"/>
      <c r="B1546" s="827"/>
      <c r="C1546" s="358" t="s">
        <v>381</v>
      </c>
      <c r="D1546" s="1789" t="str">
        <f>'Rekap Panjang Per Prog Per Prov'!E8</f>
        <v>Kegiatan Fasilitasi Kewaspadaan Nasional</v>
      </c>
      <c r="E1546" s="1789"/>
      <c r="F1546" s="776"/>
      <c r="G1546" s="1823"/>
      <c r="H1546" s="1399"/>
      <c r="I1546" s="753"/>
      <c r="J1546" s="758"/>
    </row>
    <row r="1547" spans="1:11" s="1420" customFormat="1" ht="31.5" customHeight="1">
      <c r="A1547" s="1436"/>
      <c r="B1547" s="827"/>
      <c r="C1547" s="358"/>
      <c r="D1547" s="358" t="s">
        <v>382</v>
      </c>
      <c r="E1547" s="840" t="str">
        <f>'Rekap Panjang Per Prog Per Prov'!E10</f>
        <v xml:space="preserve">Penguatan dan Pemberdayaan Forum Kewaspadaan Dini Masyarakat (FKDM) </v>
      </c>
      <c r="F1547" s="776">
        <f>'Rekap Panjang Per Prog Per Prov'!E163</f>
        <v>960646000</v>
      </c>
      <c r="G1547" s="780"/>
      <c r="H1547" s="781"/>
      <c r="I1547" s="753" t="s">
        <v>708</v>
      </c>
      <c r="J1547" s="753" t="s">
        <v>601</v>
      </c>
    </row>
    <row r="1548" spans="1:11" s="1420" customFormat="1" ht="34.5" customHeight="1">
      <c r="A1548" s="1436"/>
      <c r="B1548" s="827" t="s">
        <v>385</v>
      </c>
      <c r="C1548" s="1795" t="str">
        <f>'Rekap Panjang Per Prog Per Prov'!F7</f>
        <v xml:space="preserve">PROGRAM PENDIDIKAN DAN PELATIHAN APARATUR KEMENTERIAN DALAM NEGERI </v>
      </c>
      <c r="D1548" s="1795"/>
      <c r="E1548" s="1795"/>
      <c r="F1548" s="776"/>
      <c r="G1548" s="1444" t="str">
        <f>'Rekap Panjang Per Prog Per Prov'!F11</f>
        <v>BADAN DIKLAT</v>
      </c>
      <c r="H1548" s="1445"/>
      <c r="I1548" s="753"/>
      <c r="J1548" s="784"/>
    </row>
    <row r="1549" spans="1:11" s="1420" customFormat="1" ht="34.5" customHeight="1">
      <c r="A1549" s="1436"/>
      <c r="B1549" s="827"/>
      <c r="C1549" s="358" t="s">
        <v>381</v>
      </c>
      <c r="D1549" s="1789" t="str">
        <f>'Rekap Panjang Per Prog Per Prov'!F8</f>
        <v xml:space="preserve">Kegiatan Dukungan Manajemen Dan Pelayanan Teknis Lainnya Badan Pendidikan Dan Pelatihan </v>
      </c>
      <c r="E1549" s="1789"/>
      <c r="F1549" s="776"/>
      <c r="G1549" s="774"/>
      <c r="H1549" s="759"/>
      <c r="I1549" s="753"/>
      <c r="J1549" s="758"/>
    </row>
    <row r="1550" spans="1:11" s="1420" customFormat="1" ht="26.25" customHeight="1">
      <c r="A1550" s="1436"/>
      <c r="B1550" s="827"/>
      <c r="C1550" s="358"/>
      <c r="D1550" s="358" t="s">
        <v>382</v>
      </c>
      <c r="E1550" s="840" t="str">
        <f>'Rekap Panjang Per Prog Per Prov'!F10</f>
        <v>Koordinasi Pembinaan Program Kediklatan</v>
      </c>
      <c r="F1550" s="776">
        <f>'Rekap Panjang Per Prog Per Prov'!F163</f>
        <v>234300000</v>
      </c>
      <c r="G1550" s="780"/>
      <c r="H1550" s="781"/>
      <c r="I1550" s="753" t="s">
        <v>696</v>
      </c>
      <c r="J1550" s="753" t="s">
        <v>604</v>
      </c>
    </row>
    <row r="1551" spans="1:11" s="360" customFormat="1">
      <c r="A1551" s="774"/>
      <c r="B1551" s="827" t="s">
        <v>393</v>
      </c>
      <c r="C1551" s="1795" t="str">
        <f>'Rekap Panjang Per Prog Per Prov'!G7</f>
        <v xml:space="preserve">PROGRAM PENGELOLAAN DESENTRALISASI DAN OTONOMI DAERAH </v>
      </c>
      <c r="D1551" s="1795"/>
      <c r="E1551" s="1795"/>
      <c r="F1551" s="793"/>
      <c r="G1551" s="757" t="str">
        <f>'Rekap Panjang Per Prog Per Prov'!G11</f>
        <v>DITJEN OTDA</v>
      </c>
      <c r="H1551" s="1251"/>
      <c r="I1551" s="753"/>
      <c r="J1551" s="758"/>
    </row>
    <row r="1552" spans="1:11" s="361" customFormat="1">
      <c r="A1552" s="774"/>
      <c r="B1552" s="828"/>
      <c r="C1552" s="358" t="s">
        <v>381</v>
      </c>
      <c r="D1552" s="1789" t="str">
        <f>'Rekap Panjang Per Prog Per Prov'!G8</f>
        <v>Kegiatan Penataan Urusan Pemerintahan Daerah Lingkup I</v>
      </c>
      <c r="E1552" s="1789"/>
      <c r="F1552" s="794"/>
      <c r="G1552" s="774"/>
      <c r="H1552" s="759"/>
      <c r="I1552" s="753"/>
      <c r="J1552" s="758"/>
    </row>
    <row r="1553" spans="1:10" s="361" customFormat="1" ht="36.75" customHeight="1">
      <c r="A1553" s="774"/>
      <c r="B1553" s="1430"/>
      <c r="C1553" s="1431"/>
      <c r="D1553" s="1431" t="s">
        <v>382</v>
      </c>
      <c r="E1553" s="1440" t="str">
        <f>'Rekap Panjang Per Prog Per Prov'!G10</f>
        <v xml:space="preserve">Fasilitasi Percepatan Penerapan Standar Pelayanan Minimal (SPM) di Daerah </v>
      </c>
      <c r="F1553" s="796">
        <f>'Rekap Panjang Per Prog Per Prov'!G163</f>
        <v>573050000</v>
      </c>
      <c r="G1553" s="774"/>
      <c r="H1553" s="759"/>
      <c r="I1553" s="753" t="s">
        <v>716</v>
      </c>
      <c r="J1553" s="889" t="s">
        <v>662</v>
      </c>
    </row>
    <row r="1554" spans="1:10" s="360" customFormat="1">
      <c r="A1554" s="774"/>
      <c r="B1554" s="827" t="s">
        <v>396</v>
      </c>
      <c r="C1554" s="1795" t="str">
        <f>'Rekap Panjang Per Prog Per Prov'!J7</f>
        <v xml:space="preserve">PROGRAM BINA PEMBANGUNAN DAERAH </v>
      </c>
      <c r="D1554" s="1795"/>
      <c r="E1554" s="1795"/>
      <c r="F1554" s="793"/>
      <c r="G1554" s="1824" t="str">
        <f>'Rekap Panjang Per Prog Per Prov'!J11</f>
        <v>DITJEN BINA BANGDA</v>
      </c>
      <c r="H1554" s="1421"/>
      <c r="I1554" s="753"/>
      <c r="J1554" s="809"/>
    </row>
    <row r="1555" spans="1:10" s="361" customFormat="1" ht="31.5" customHeight="1">
      <c r="A1555" s="774"/>
      <c r="B1555" s="828"/>
      <c r="C1555" s="358" t="s">
        <v>381</v>
      </c>
      <c r="D1555" s="1789" t="str">
        <f>'Rekap Panjang Per Prog Per Prov'!J8</f>
        <v>Kegiatan Dukungan Manajemen dan Pelaksanaan Tugas Teknis Lainnya Ditjen Bina Bangda</v>
      </c>
      <c r="E1555" s="1789"/>
      <c r="F1555" s="794"/>
      <c r="G1555" s="1825"/>
      <c r="H1555" s="1421"/>
      <c r="I1555" s="753"/>
      <c r="J1555" s="758"/>
    </row>
    <row r="1556" spans="1:10" s="1420" customFormat="1" ht="34.5" customHeight="1">
      <c r="A1556" s="1436"/>
      <c r="B1556" s="1433"/>
      <c r="C1556" s="1439"/>
      <c r="D1556" s="863" t="s">
        <v>382</v>
      </c>
      <c r="E1556" s="1440" t="str">
        <f>'Rekap Panjang Per Prog Per Prov'!K10</f>
        <v xml:space="preserve">Penguatan Peran Provinsi dalam Pengendalian, Pelaporan dan Evaluasi Pemanfaatan Program Dana Alokasi Khusus (DAK) </v>
      </c>
      <c r="F1556" s="802">
        <f>'Rekap Panjang Per Prog Per Prov'!K163</f>
        <v>450000000</v>
      </c>
      <c r="G1556" s="774"/>
      <c r="H1556" s="759"/>
      <c r="I1556" s="753" t="s">
        <v>698</v>
      </c>
      <c r="J1556" s="1396" t="s">
        <v>594</v>
      </c>
    </row>
    <row r="1557" spans="1:10" s="1420" customFormat="1" ht="16.5" customHeight="1">
      <c r="A1557" s="1436"/>
      <c r="B1557" s="1462"/>
      <c r="C1557" s="358" t="s">
        <v>387</v>
      </c>
      <c r="D1557" s="1792" t="str">
        <f>'Rekap Panjang Per Prog Per Prov'!O8</f>
        <v>Kegiatan Fasilitasi Peningkatan Pertumbuhan Ekonomi Daerah</v>
      </c>
      <c r="E1557" s="1789"/>
      <c r="F1557" s="776"/>
      <c r="G1557" s="774"/>
      <c r="H1557" s="1251"/>
      <c r="I1557" s="753"/>
      <c r="J1557" s="758"/>
    </row>
    <row r="1558" spans="1:10" s="1420" customFormat="1" ht="27.75" customHeight="1">
      <c r="A1558" s="1436"/>
      <c r="B1558" s="827"/>
      <c r="C1558" s="1437"/>
      <c r="D1558" s="358" t="s">
        <v>382</v>
      </c>
      <c r="E1558" s="1422" t="str">
        <f>'Rekap Panjang Per Prog Per Prov'!O10</f>
        <v xml:space="preserve">Dukungan Operasional  Penyelenggaraan PTSP  </v>
      </c>
      <c r="F1558" s="776">
        <f>'Rekap Panjang Per Prog Per Prov'!O163</f>
        <v>700000000</v>
      </c>
      <c r="G1558" s="774"/>
      <c r="H1558" s="759"/>
      <c r="I1558" s="753" t="s">
        <v>759</v>
      </c>
      <c r="J1558" s="753" t="s">
        <v>602</v>
      </c>
    </row>
    <row r="1559" spans="1:10" s="1420" customFormat="1" ht="16.5">
      <c r="A1559" s="1436"/>
      <c r="B1559" s="827"/>
      <c r="C1559" s="358" t="s">
        <v>388</v>
      </c>
      <c r="D1559" s="1789" t="str">
        <f>'Rekap Panjang Per Prog Per Prov'!P8</f>
        <v>Kegiatan Fasilitasi  Perencanaan Pembangunan Daerah</v>
      </c>
      <c r="E1559" s="1789"/>
      <c r="F1559" s="776"/>
      <c r="G1559" s="774"/>
      <c r="H1559" s="759"/>
      <c r="I1559" s="753"/>
      <c r="J1559" s="758"/>
    </row>
    <row r="1560" spans="1:10" s="1420" customFormat="1" ht="35.25" customHeight="1">
      <c r="A1560" s="1436"/>
      <c r="B1560" s="1438"/>
      <c r="C1560" s="1439"/>
      <c r="D1560" s="863" t="s">
        <v>382</v>
      </c>
      <c r="E1560" s="1440" t="str">
        <f>'Rekap Panjang Per Prog Per Prov'!P10</f>
        <v>Pengendalian dan Evaluasi Rencana Pembangunan Tahunan Kabupaten/Kota TA. 2013</v>
      </c>
      <c r="F1560" s="802">
        <f>'Rekap Panjang Per Prog Per Prov'!P163</f>
        <v>1085434000</v>
      </c>
      <c r="G1560" s="774"/>
      <c r="H1560" s="759"/>
      <c r="I1560" s="753" t="s">
        <v>698</v>
      </c>
      <c r="J1560" s="753" t="s">
        <v>594</v>
      </c>
    </row>
    <row r="1561" spans="1:10" s="1420" customFormat="1" ht="16.5">
      <c r="A1561" s="1436"/>
      <c r="B1561" s="827"/>
      <c r="C1561" s="358" t="s">
        <v>389</v>
      </c>
      <c r="D1561" s="1789" t="str">
        <f>'Rekap Panjang Per Prog Per Prov'!Q8</f>
        <v>Kegiatan Fasilitasi Pengembangan Wilayah Terpadu</v>
      </c>
      <c r="E1561" s="1789"/>
      <c r="F1561" s="776"/>
      <c r="G1561" s="774"/>
      <c r="H1561" s="759"/>
      <c r="I1561" s="753"/>
      <c r="J1561" s="758"/>
    </row>
    <row r="1562" spans="1:10" s="1420" customFormat="1" ht="40.5" customHeight="1">
      <c r="A1562" s="1436"/>
      <c r="B1562" s="1438"/>
      <c r="C1562" s="1439"/>
      <c r="D1562" s="863" t="s">
        <v>382</v>
      </c>
      <c r="E1562" s="1440" t="str">
        <f>'Rekap Panjang Per Prog Per Prov'!Q10</f>
        <v>Penguatan Kelembagaan dalam Pengelolaan dan Pengembangan Wilayah Pesisir, Laut dan Pulau-pulau kecil</v>
      </c>
      <c r="F1562" s="802">
        <f>'Rekap Panjang Per Prog Per Prov'!Q163</f>
        <v>500000000</v>
      </c>
      <c r="G1562" s="780"/>
      <c r="H1562" s="781"/>
      <c r="I1562" s="753" t="s">
        <v>698</v>
      </c>
      <c r="J1562" s="753" t="s">
        <v>594</v>
      </c>
    </row>
    <row r="1563" spans="1:10" s="360" customFormat="1" ht="15.75" customHeight="1">
      <c r="A1563" s="774"/>
      <c r="B1563" s="827" t="s">
        <v>519</v>
      </c>
      <c r="C1563" s="1795" t="str">
        <f>'Rekap Panjang Per Prog Per Prov'!U7</f>
        <v xml:space="preserve">PROGRAM PEMBERDAYAAN MASYARAKAT DAN PEMERINTAHAN DESA </v>
      </c>
      <c r="D1563" s="1795"/>
      <c r="E1563" s="1795"/>
      <c r="F1563" s="793"/>
      <c r="G1563" s="757" t="str">
        <f>'Rekap Panjang Per Prog Per Prov'!U11</f>
        <v>DITJEN PMD</v>
      </c>
      <c r="H1563" s="758"/>
      <c r="I1563" s="753"/>
      <c r="J1563" s="758"/>
    </row>
    <row r="1564" spans="1:10" s="361" customFormat="1" ht="30" customHeight="1">
      <c r="A1564" s="774"/>
      <c r="B1564" s="828"/>
      <c r="C1564" s="358" t="s">
        <v>381</v>
      </c>
      <c r="D1564" s="1789" t="str">
        <f>'Rekap Panjang Per Prog Per Prov'!U8</f>
        <v>Kegiatan Dukungan Manajemen dan Dukungan Teknis Lainnya Ditjen PMD</v>
      </c>
      <c r="E1564" s="1789"/>
      <c r="F1564" s="794"/>
      <c r="G1564" s="774"/>
      <c r="H1564" s="758"/>
      <c r="I1564" s="753"/>
      <c r="J1564" s="758"/>
    </row>
    <row r="1565" spans="1:10" s="361" customFormat="1" ht="31.5" customHeight="1">
      <c r="A1565" s="774"/>
      <c r="B1565" s="1423"/>
      <c r="C1565" s="1424"/>
      <c r="D1565" s="1424" t="s">
        <v>382</v>
      </c>
      <c r="E1565" s="840" t="str">
        <f>'Rekap Panjang Per Prog Per Prov'!U10</f>
        <v>Penguatan Program dan Kelembagaan Pemberdayaan Masyarakat dan Pemerintahan Desa</v>
      </c>
      <c r="F1565" s="797">
        <f>'Rekap Panjang Per Prog Per Prov'!U163</f>
        <v>146830000</v>
      </c>
      <c r="G1565" s="774"/>
      <c r="H1565" s="781"/>
      <c r="I1565" s="753"/>
      <c r="J1565" s="781"/>
    </row>
    <row r="1566" spans="1:10" s="361" customFormat="1" ht="30" customHeight="1">
      <c r="A1566" s="774"/>
      <c r="B1566" s="828"/>
      <c r="C1566" s="358" t="s">
        <v>387</v>
      </c>
      <c r="D1566" s="1789" t="str">
        <f>'Rekap Panjang Per Prog Per Prov'!V8</f>
        <v>Kegiatan Peningkatan Kapasitas Penyelenggaraan Pemerintahan Desa dan Kelurahan</v>
      </c>
      <c r="E1566" s="1789"/>
      <c r="F1566" s="794"/>
      <c r="G1566" s="774"/>
      <c r="H1566" s="758"/>
      <c r="I1566" s="753"/>
      <c r="J1566" s="758"/>
    </row>
    <row r="1567" spans="1:10" s="361" customFormat="1" ht="15.75" customHeight="1">
      <c r="A1567" s="774"/>
      <c r="B1567" s="1423"/>
      <c r="C1567" s="1424"/>
      <c r="D1567" s="1424" t="s">
        <v>382</v>
      </c>
      <c r="E1567" s="840" t="str">
        <f>'Rekap Panjang Per Prog Per Prov'!V10</f>
        <v>Pelatihan Manajemen Pemerintahan Desa bagi Kepala Desa</v>
      </c>
      <c r="F1567" s="797">
        <f>'Rekap Panjang Per Prog Per Prov'!V163</f>
        <v>257043000</v>
      </c>
      <c r="G1567" s="774"/>
      <c r="H1567" s="781"/>
      <c r="I1567" s="753"/>
      <c r="J1567" s="781"/>
    </row>
    <row r="1568" spans="1:10" s="361" customFormat="1" ht="15.75" customHeight="1">
      <c r="A1568" s="774"/>
      <c r="B1568" s="828"/>
      <c r="C1568" s="358" t="s">
        <v>388</v>
      </c>
      <c r="D1568" s="1789" t="str">
        <f>'Rekap Panjang Per Prog Per Prov'!W8</f>
        <v>Kegiatan Peningkatan Kapasitas Kelembagaan dan Pelatihan Masyarakat</v>
      </c>
      <c r="E1568" s="1789"/>
      <c r="F1568" s="794"/>
      <c r="G1568" s="774"/>
      <c r="H1568" s="758"/>
      <c r="I1568" s="753"/>
      <c r="J1568" s="758"/>
    </row>
    <row r="1569" spans="1:10" s="361" customFormat="1" ht="15.75" customHeight="1">
      <c r="A1569" s="774"/>
      <c r="B1569" s="1423"/>
      <c r="C1569" s="1424"/>
      <c r="D1569" s="1424" t="s">
        <v>382</v>
      </c>
      <c r="E1569" s="840" t="str">
        <f>'Rekap Panjang Per Prog Per Prov'!W10</f>
        <v>Fasilitasi Penyusunan Profil Desa dan Kelurahan</v>
      </c>
      <c r="F1569" s="797">
        <f>'Rekap Panjang Per Prog Per Prov'!W163</f>
        <v>296680000</v>
      </c>
      <c r="G1569" s="774"/>
      <c r="H1569" s="781"/>
      <c r="I1569" s="753"/>
      <c r="J1569" s="781"/>
    </row>
    <row r="1570" spans="1:10" s="361" customFormat="1" ht="15.75" customHeight="1">
      <c r="A1570" s="774"/>
      <c r="B1570" s="828"/>
      <c r="C1570" s="358" t="s">
        <v>389</v>
      </c>
      <c r="D1570" s="1789" t="str">
        <f>'Rekap Panjang Per Prog Per Prov'!X8</f>
        <v>Kegiatan Peningkatan Kemandirian Masyarakat Perdesaan</v>
      </c>
      <c r="E1570" s="1789"/>
      <c r="F1570" s="794"/>
      <c r="G1570" s="774"/>
      <c r="H1570" s="758"/>
      <c r="I1570" s="753"/>
      <c r="J1570" s="758"/>
    </row>
    <row r="1571" spans="1:10" s="361" customFormat="1" ht="15.75" customHeight="1">
      <c r="A1571" s="774"/>
      <c r="B1571" s="1423"/>
      <c r="C1571" s="1424"/>
      <c r="D1571" s="1424" t="s">
        <v>382</v>
      </c>
      <c r="E1571" s="840" t="str">
        <f>'Rekap Panjang Per Prog Per Prov'!X10</f>
        <v>PNPM-Mandiri Perdesaan</v>
      </c>
      <c r="F1571" s="797">
        <f>'Rekap Panjang Per Prog Per Prov'!X163</f>
        <v>19098437000</v>
      </c>
      <c r="G1571" s="774"/>
      <c r="H1571" s="781"/>
      <c r="I1571" s="753"/>
      <c r="J1571" s="781"/>
    </row>
    <row r="1572" spans="1:10" s="361" customFormat="1" ht="15.75" customHeight="1">
      <c r="A1572" s="774"/>
      <c r="B1572" s="828"/>
      <c r="C1572" s="358" t="s">
        <v>391</v>
      </c>
      <c r="D1572" s="1789" t="str">
        <f>'Rekap Panjang Per Prog Per Prov'!Y8</f>
        <v>Kegiatan Fasilitasi Pemberdayaan Adat dan Sosial Budaya Masyarakat</v>
      </c>
      <c r="E1572" s="1789"/>
      <c r="F1572" s="794"/>
      <c r="G1572" s="774"/>
      <c r="H1572" s="758"/>
      <c r="I1572" s="753"/>
      <c r="J1572" s="758"/>
    </row>
    <row r="1573" spans="1:10" s="361" customFormat="1" ht="31.5" customHeight="1">
      <c r="A1573" s="774"/>
      <c r="B1573" s="1423"/>
      <c r="C1573" s="1424"/>
      <c r="D1573" s="1424" t="s">
        <v>382</v>
      </c>
      <c r="E1573" s="1422" t="str">
        <f>'Rekap Panjang Per Prog Per Prov'!Y10</f>
        <v>Fasilitasi Penguatan Kelembagaan Komisi Penanggulangan HIV/AIDS di daerah</v>
      </c>
      <c r="F1573" s="797">
        <f>'Rekap Panjang Per Prog Per Prov'!Y163</f>
        <v>74250000</v>
      </c>
      <c r="G1573" s="774"/>
      <c r="H1573" s="781"/>
      <c r="I1573" s="753"/>
      <c r="J1573" s="781"/>
    </row>
    <row r="1574" spans="1:10" s="361" customFormat="1" ht="31.5" customHeight="1">
      <c r="A1574" s="774"/>
      <c r="B1574" s="1423"/>
      <c r="C1574" s="1424"/>
      <c r="D1574" s="1424" t="s">
        <v>386</v>
      </c>
      <c r="E1574" s="840" t="str">
        <f>'Rekap Panjang Per Prog Per Prov'!AA10</f>
        <v xml:space="preserve">Fasilitasi Penguatan Sistem Informasi Posyandu di Daerah melalui Koordinasi dan Pelatihan Ulang </v>
      </c>
      <c r="F1574" s="797">
        <f>'Rekap Panjang Per Prog Per Prov'!AA163</f>
        <v>75930000</v>
      </c>
      <c r="G1574" s="774"/>
      <c r="H1574" s="781"/>
      <c r="I1574" s="753"/>
      <c r="J1574" s="781"/>
    </row>
    <row r="1575" spans="1:10" s="361" customFormat="1" ht="15.75" customHeight="1">
      <c r="A1575" s="774"/>
      <c r="B1575" s="828"/>
      <c r="C1575" s="358" t="s">
        <v>392</v>
      </c>
      <c r="D1575" s="1789" t="str">
        <f>'Rekap Panjang Per Prog Per Prov'!AB8</f>
        <v>Kegiatan Pengembangan Usaha Ekonomi Masyarakat</v>
      </c>
      <c r="E1575" s="1789"/>
      <c r="F1575" s="794"/>
      <c r="G1575" s="774"/>
      <c r="H1575" s="758"/>
      <c r="I1575" s="753"/>
      <c r="J1575" s="758"/>
    </row>
    <row r="1576" spans="1:10" s="361" customFormat="1" ht="15.75" customHeight="1">
      <c r="A1576" s="774"/>
      <c r="B1576" s="1423"/>
      <c r="C1576" s="1424"/>
      <c r="D1576" s="1424" t="s">
        <v>382</v>
      </c>
      <c r="E1576" s="840" t="str">
        <f>'Rekap Panjang Per Prog Per Prov'!AB10</f>
        <v xml:space="preserve">Pelatihan Kapasitas Kelembagaan UED SP/BUMDesa </v>
      </c>
      <c r="F1576" s="797">
        <f>'Rekap Panjang Per Prog Per Prov'!AB163</f>
        <v>587125000</v>
      </c>
      <c r="G1576" s="774"/>
      <c r="H1576" s="781"/>
      <c r="I1576" s="753"/>
      <c r="J1576" s="781"/>
    </row>
    <row r="1577" spans="1:10" s="361" customFormat="1" ht="31.5" customHeight="1">
      <c r="A1577" s="774"/>
      <c r="B1577" s="1423"/>
      <c r="C1577" s="1424"/>
      <c r="D1577" s="1424" t="s">
        <v>386</v>
      </c>
      <c r="E1577" s="840" t="str">
        <f>'Rekap Panjang Per Prog Per Prov'!AC10</f>
        <v xml:space="preserve">Penguatan Kelembagaan Tim Koordinasi Penanggulangan Kemiskinan Daerah (TKPKD) </v>
      </c>
      <c r="F1577" s="797">
        <f>'Rekap Panjang Per Prog Per Prov'!AC163</f>
        <v>97545000</v>
      </c>
      <c r="G1577" s="774"/>
      <c r="H1577" s="781"/>
      <c r="I1577" s="753"/>
      <c r="J1577" s="781"/>
    </row>
    <row r="1578" spans="1:10" s="361" customFormat="1" ht="15.75" customHeight="1">
      <c r="A1578" s="774"/>
      <c r="B1578" s="1423"/>
      <c r="C1578" s="1424"/>
      <c r="D1578" s="1424" t="s">
        <v>390</v>
      </c>
      <c r="E1578" s="840" t="str">
        <f>'Rekap Panjang Per Prog Per Prov'!AD10</f>
        <v>Fasilitasi Penguatan Kelembagaan Pasar Desa</v>
      </c>
      <c r="F1578" s="797">
        <f>'Rekap Panjang Per Prog Per Prov'!AD163</f>
        <v>150000000</v>
      </c>
      <c r="G1578" s="780"/>
      <c r="H1578" s="781"/>
      <c r="I1578" s="753"/>
      <c r="J1578" s="781"/>
    </row>
    <row r="1579" spans="1:10" s="360" customFormat="1" ht="31.5" customHeight="1">
      <c r="A1579" s="774"/>
      <c r="B1579" s="827" t="s">
        <v>520</v>
      </c>
      <c r="C1579" s="1795" t="str">
        <f>'Rekap Panjang Per Prog Per Prov'!AH7</f>
        <v xml:space="preserve">PROGRAM PENGUATAN PENYELENGGARAAN PEMERINTAHAN UMUM </v>
      </c>
      <c r="D1579" s="1795"/>
      <c r="E1579" s="1795"/>
      <c r="F1579" s="793"/>
      <c r="G1579" s="757" t="str">
        <f>'Rekap Panjang Per Prog Per Prov'!AH11</f>
        <v>DITJEN PUM</v>
      </c>
      <c r="H1579" s="1251"/>
      <c r="I1579" s="753"/>
      <c r="J1579" s="758"/>
    </row>
    <row r="1580" spans="1:10" s="361" customFormat="1" ht="30" customHeight="1">
      <c r="A1580" s="774"/>
      <c r="B1580" s="828"/>
      <c r="C1580" s="358" t="s">
        <v>381</v>
      </c>
      <c r="D1580" s="1789" t="str">
        <f>'Rekap Panjang Per Prog Per Prov'!AH8</f>
        <v>Kegiatan Penyelenggaraan Hubungan Pusat dan Daerah Serta Kerjasama Daerah</v>
      </c>
      <c r="E1580" s="1789"/>
      <c r="F1580" s="794"/>
      <c r="G1580" s="774"/>
      <c r="H1580" s="759"/>
      <c r="I1580" s="753"/>
      <c r="J1580" s="758"/>
    </row>
    <row r="1581" spans="1:10" s="361" customFormat="1" ht="31.5" customHeight="1">
      <c r="A1581" s="774"/>
      <c r="B1581" s="1423"/>
      <c r="C1581" s="1424"/>
      <c r="D1581" s="1424" t="s">
        <v>382</v>
      </c>
      <c r="E1581" s="840" t="str">
        <f>'Rekap Panjang Per Prog Per Prov'!AI10</f>
        <v>Peningkatan Peran Gubernur sebagai Wakil Pemerintah Pusat di Wilayah Provinsi</v>
      </c>
      <c r="F1581" s="797">
        <f>'Rekap Panjang Per Prog Per Prov'!AI163</f>
        <v>4270492000</v>
      </c>
      <c r="G1581" s="774"/>
      <c r="H1581" s="759"/>
      <c r="I1581" s="753" t="s">
        <v>706</v>
      </c>
      <c r="J1581" s="781"/>
    </row>
    <row r="1582" spans="1:10" s="361" customFormat="1" ht="30" customHeight="1">
      <c r="A1582" s="1425"/>
      <c r="B1582" s="1469"/>
      <c r="C1582" s="875"/>
      <c r="D1582" s="875" t="s">
        <v>386</v>
      </c>
      <c r="E1582" s="1467" t="str">
        <f>'Rekap Panjang Per Prog Per Prov'!AH10</f>
        <v>Pengembangan Kerjasama Daerah</v>
      </c>
      <c r="F1582" s="888">
        <f>'Rekap Panjang Per Prog Per Prov'!AH163</f>
        <v>400000000</v>
      </c>
      <c r="G1582" s="1425"/>
      <c r="H1582" s="759"/>
      <c r="I1582" s="753" t="s">
        <v>706</v>
      </c>
      <c r="J1582" s="761" t="s">
        <v>595</v>
      </c>
    </row>
    <row r="1583" spans="1:10" s="361" customFormat="1" ht="36.75" customHeight="1">
      <c r="A1583" s="774"/>
      <c r="B1583" s="1423"/>
      <c r="C1583" s="1424" t="s">
        <v>387</v>
      </c>
      <c r="D1583" s="1796" t="str">
        <f>'Rekap Panjang Per Prog Per Prov'!AJ8</f>
        <v>Kegiatan Pengembangan dan Penataan Wilayah Administrasi dan Perbatasan</v>
      </c>
      <c r="E1583" s="1796"/>
      <c r="F1583" s="797"/>
      <c r="G1583" s="774"/>
      <c r="H1583" s="759"/>
      <c r="I1583" s="753"/>
      <c r="J1583" s="758"/>
    </row>
    <row r="1584" spans="1:10" s="361" customFormat="1" ht="41.25" customHeight="1">
      <c r="A1584" s="774"/>
      <c r="B1584" s="1423"/>
      <c r="C1584" s="1424"/>
      <c r="D1584" s="1424" t="s">
        <v>382</v>
      </c>
      <c r="E1584" s="840" t="str">
        <f>'Rekap Panjang Per Prog Per Prov'!AK10</f>
        <v>Koordinasi dan Fasilitasi Penegasan Batas Daerah Secara Pasti di Lapangan antar Daerah Provinsi, Kab/Kota</v>
      </c>
      <c r="F1584" s="797">
        <f>'Rekap Panjang Per Prog Per Prov'!AK163</f>
        <v>350000000</v>
      </c>
      <c r="G1584" s="774"/>
      <c r="H1584" s="759"/>
      <c r="I1584" s="753" t="s">
        <v>706</v>
      </c>
      <c r="J1584" s="1397" t="s">
        <v>605</v>
      </c>
    </row>
    <row r="1585" spans="1:11" s="361" customFormat="1" ht="26.25" customHeight="1">
      <c r="A1585" s="774"/>
      <c r="B1585" s="1423"/>
      <c r="C1585" s="1424"/>
      <c r="D1585" s="1424" t="s">
        <v>386</v>
      </c>
      <c r="E1585" s="840" t="str">
        <f>'Rekap Panjang Per Prog Per Prov'!AL10</f>
        <v>Pembakuan dan Pembinaan Nama Rupabumi Unsur Alami</v>
      </c>
      <c r="F1585" s="797">
        <f>'Rekap Panjang Per Prog Per Prov'!AL163</f>
        <v>449470000</v>
      </c>
      <c r="G1585" s="774"/>
      <c r="H1585" s="759"/>
      <c r="I1585" s="753" t="s">
        <v>706</v>
      </c>
      <c r="J1585" s="1397" t="s">
        <v>612</v>
      </c>
    </row>
    <row r="1586" spans="1:11" s="361" customFormat="1" ht="33.75" customHeight="1">
      <c r="A1586" s="774"/>
      <c r="B1586" s="828"/>
      <c r="C1586" s="358" t="s">
        <v>388</v>
      </c>
      <c r="D1586" s="1789" t="str">
        <f>'Rekap Panjang Per Prog Per Prov'!AN8</f>
        <v>Kegiatan Pembinaan Ketenteraman, Ketertiban dan Perlindungan Masyarakat</v>
      </c>
      <c r="E1586" s="1789"/>
      <c r="F1586" s="794"/>
      <c r="G1586" s="774"/>
      <c r="H1586" s="759"/>
      <c r="I1586" s="753"/>
      <c r="J1586" s="758"/>
    </row>
    <row r="1587" spans="1:11" s="361" customFormat="1" ht="45" customHeight="1">
      <c r="A1587" s="774"/>
      <c r="B1587" s="1423"/>
      <c r="C1587" s="1424"/>
      <c r="D1587" s="1424" t="s">
        <v>382</v>
      </c>
      <c r="E1587" s="840" t="str">
        <f>'Rekap Panjang Per Prog Per Prov'!AO10</f>
        <v xml:space="preserve">Peningkatan Kapasitas SDM Polisi Pamong Praja  dalam Penyelenggaraan Ketertiban Umum dan Ketenteraman Masyarakat </v>
      </c>
      <c r="F1587" s="797">
        <f>'Rekap Panjang Per Prog Per Prov'!AO163</f>
        <v>448900000</v>
      </c>
      <c r="G1587" s="774"/>
      <c r="H1587" s="759"/>
      <c r="I1587" s="753" t="s">
        <v>732</v>
      </c>
      <c r="J1587" s="761" t="s">
        <v>597</v>
      </c>
    </row>
    <row r="1588" spans="1:11" s="361" customFormat="1">
      <c r="A1588" s="774"/>
      <c r="B1588" s="828"/>
      <c r="C1588" s="358" t="s">
        <v>389</v>
      </c>
      <c r="D1588" s="1789" t="str">
        <f>'Rekap Panjang Per Prog Per Prov'!AR8</f>
        <v>Kegiatan Fasilitasi Pencegahan dan Penanggulangan Bencana</v>
      </c>
      <c r="E1588" s="1789"/>
      <c r="F1588" s="794"/>
      <c r="G1588" s="774"/>
      <c r="H1588" s="759"/>
      <c r="I1588" s="753"/>
      <c r="J1588" s="758"/>
    </row>
    <row r="1589" spans="1:11" s="361" customFormat="1" ht="39" customHeight="1">
      <c r="A1589" s="774"/>
      <c r="B1589" s="1423"/>
      <c r="C1589" s="1424"/>
      <c r="D1589" s="1424" t="s">
        <v>382</v>
      </c>
      <c r="E1589" s="840" t="str">
        <f>'Rekap Panjang Per Prog Per Prov'!AT10</f>
        <v>Peningkatan Kapasitas Aparat dalam Pengurangan Resiko Bencana di Daerah</v>
      </c>
      <c r="F1589" s="797">
        <f>'Rekap Panjang Per Prog Per Prov'!AT163</f>
        <v>400000000</v>
      </c>
      <c r="G1589" s="780"/>
      <c r="H1589" s="781"/>
      <c r="I1589" s="753" t="s">
        <v>760</v>
      </c>
      <c r="J1589" s="761" t="s">
        <v>607</v>
      </c>
    </row>
    <row r="1590" spans="1:11" s="356" customFormat="1">
      <c r="A1590" s="774"/>
      <c r="B1590" s="1433"/>
      <c r="C1590" s="1443"/>
      <c r="D1590" s="1443"/>
      <c r="E1590" s="1440"/>
      <c r="F1590" s="802"/>
      <c r="G1590" s="757"/>
      <c r="H1590" s="1251"/>
      <c r="I1590" s="1396"/>
      <c r="J1590" s="1251"/>
    </row>
    <row r="1591" spans="1:11" s="356" customFormat="1" ht="20.100000000000001" customHeight="1">
      <c r="A1591" s="1310" t="s">
        <v>449</v>
      </c>
      <c r="B1591" s="1797" t="s">
        <v>450</v>
      </c>
      <c r="C1591" s="1797"/>
      <c r="D1591" s="1797"/>
      <c r="E1591" s="1797"/>
      <c r="F1591" s="1283">
        <f>SUM(F1592:F1642)</f>
        <v>156286333000</v>
      </c>
      <c r="G1591" s="1273"/>
      <c r="H1591" s="1826" t="s">
        <v>830</v>
      </c>
      <c r="I1591" s="1100" t="s">
        <v>882</v>
      </c>
      <c r="J1591" s="952"/>
      <c r="K1591" s="1175">
        <f>'Rekap Panjang Per Prog Per Prov'!AV165</f>
        <v>156286333000</v>
      </c>
    </row>
    <row r="1592" spans="1:11" s="361" customFormat="1">
      <c r="A1592" s="774"/>
      <c r="B1592" s="827" t="s">
        <v>380</v>
      </c>
      <c r="C1592" s="1795" t="str">
        <f>'Rekap Panjang Per Prog Per Prov'!C7</f>
        <v xml:space="preserve">PROGRAM PENATAAN ADMINISTRASI KEPENDUDUKAN </v>
      </c>
      <c r="D1592" s="1795"/>
      <c r="E1592" s="1795"/>
      <c r="F1592" s="776"/>
      <c r="G1592" s="757" t="str">
        <f>'Rekap Panjang Per Prog Per Prov'!C11</f>
        <v>DITJEN DUKCAPIL</v>
      </c>
      <c r="H1592" s="1803"/>
      <c r="I1592" s="753"/>
      <c r="J1592" s="758"/>
    </row>
    <row r="1593" spans="1:11" s="361" customFormat="1" ht="35.25" customHeight="1">
      <c r="A1593" s="774"/>
      <c r="B1593" s="827"/>
      <c r="C1593" s="358" t="s">
        <v>381</v>
      </c>
      <c r="D1593" s="1789" t="str">
        <f>'Rekap Panjang Per Prog Per Prov'!C8</f>
        <v>Kegiatan Dukungan Manajemen dan Dukungan Teknis Lainnya Ditjen Kependudukan dan Pencatatan Sipil</v>
      </c>
      <c r="E1593" s="1789"/>
      <c r="F1593" s="776"/>
      <c r="G1593" s="774"/>
      <c r="H1593" s="1803"/>
      <c r="I1593" s="753"/>
      <c r="J1593" s="758"/>
    </row>
    <row r="1594" spans="1:11" s="361" customFormat="1" ht="34.5" customHeight="1">
      <c r="A1594" s="774"/>
      <c r="B1594" s="827"/>
      <c r="C1594" s="1435"/>
      <c r="D1594" s="358" t="s">
        <v>382</v>
      </c>
      <c r="E1594" s="840" t="str">
        <f>'Rekap Panjang Per Prog Per Prov'!C10</f>
        <v xml:space="preserve">Fasilitasi Koordinasi Penyelenggaraan Kependudukan dan Pencatatan Sipil </v>
      </c>
      <c r="F1594" s="776">
        <f>'Rekap Panjang Per Prog Per Prov'!C165</f>
        <v>763280000</v>
      </c>
      <c r="G1594" s="780"/>
      <c r="H1594" s="781"/>
      <c r="I1594" s="753" t="s">
        <v>776</v>
      </c>
      <c r="J1594" s="753" t="s">
        <v>600</v>
      </c>
    </row>
    <row r="1595" spans="1:11" s="361" customFormat="1" ht="34.5" customHeight="1">
      <c r="A1595" s="1436"/>
      <c r="B1595" s="827" t="s">
        <v>383</v>
      </c>
      <c r="C1595" s="1795" t="str">
        <f>'Rekap Panjang Per Prog Per Prov'!D7</f>
        <v xml:space="preserve">PROGRAM PENGAWASAN DAN PENINGKATAN AKUNTABILITAS APARATUR KEMENTERIAN DALAM NEGERI </v>
      </c>
      <c r="D1595" s="1795"/>
      <c r="E1595" s="1800"/>
      <c r="F1595" s="776"/>
      <c r="G1595" s="757" t="str">
        <f>'Rekap Panjang Per Prog Per Prov'!D11</f>
        <v>ITJEN</v>
      </c>
      <c r="H1595" s="1251"/>
      <c r="I1595" s="753"/>
      <c r="J1595" s="758"/>
    </row>
    <row r="1596" spans="1:11" s="361" customFormat="1" ht="33" customHeight="1">
      <c r="A1596" s="1436"/>
      <c r="B1596" s="827"/>
      <c r="C1596" s="358" t="s">
        <v>381</v>
      </c>
      <c r="D1596" s="1789" t="str">
        <f>'Rekap Panjang Per Prog Per Prov'!D8</f>
        <v xml:space="preserve">Kegiatan Dukungan Manajemen dan Dukungan Teknis Lainnya  Inspektorat Jenderal </v>
      </c>
      <c r="E1596" s="1789"/>
      <c r="F1596" s="776"/>
      <c r="G1596" s="774"/>
      <c r="H1596" s="759"/>
      <c r="I1596" s="753"/>
      <c r="J1596" s="758"/>
    </row>
    <row r="1597" spans="1:11" s="361" customFormat="1" ht="37.5" customHeight="1">
      <c r="A1597" s="1436"/>
      <c r="B1597" s="827"/>
      <c r="C1597" s="1435"/>
      <c r="D1597" s="358" t="s">
        <v>382</v>
      </c>
      <c r="E1597" s="840" t="str">
        <f>'Rekap Panjang Per Prog Per Prov'!D10</f>
        <v xml:space="preserve">Koordinasi Pembinaan dan Pengawasan Penyelenggaraan Pemerintahan Daerah </v>
      </c>
      <c r="F1597" s="776">
        <f>'Rekap Panjang Per Prog Per Prov'!D165</f>
        <v>380000000</v>
      </c>
      <c r="G1597" s="780"/>
      <c r="H1597" s="781"/>
      <c r="I1597" s="753" t="s">
        <v>777</v>
      </c>
      <c r="J1597" s="753" t="s">
        <v>603</v>
      </c>
    </row>
    <row r="1598" spans="1:11" s="361" customFormat="1" ht="16.5">
      <c r="A1598" s="1436"/>
      <c r="B1598" s="827" t="s">
        <v>384</v>
      </c>
      <c r="C1598" s="1802" t="str">
        <f>'Rekap Panjang Per Prog Per Prov'!E7</f>
        <v xml:space="preserve">PROGRAM PEMBINAAN KESATUAN BANGSA DAN POLITIK </v>
      </c>
      <c r="D1598" s="1802"/>
      <c r="E1598" s="1802"/>
      <c r="F1598" s="776"/>
      <c r="G1598" s="1822" t="str">
        <f>'Rekap Panjang Per Prog Per Prov'!E11</f>
        <v>DITJEN KESBANGPOL</v>
      </c>
      <c r="H1598" s="1396"/>
      <c r="I1598" s="753"/>
      <c r="J1598" s="758"/>
    </row>
    <row r="1599" spans="1:11" s="361" customFormat="1" ht="16.5">
      <c r="A1599" s="1436"/>
      <c r="B1599" s="827"/>
      <c r="C1599" s="358" t="s">
        <v>381</v>
      </c>
      <c r="D1599" s="1789" t="str">
        <f>'Rekap Panjang Per Prog Per Prov'!E8</f>
        <v>Kegiatan Fasilitasi Kewaspadaan Nasional</v>
      </c>
      <c r="E1599" s="1789"/>
      <c r="F1599" s="776"/>
      <c r="G1599" s="1823"/>
      <c r="H1599" s="1399"/>
      <c r="I1599" s="753"/>
      <c r="J1599" s="758"/>
    </row>
    <row r="1600" spans="1:11" s="361" customFormat="1" ht="39" customHeight="1">
      <c r="A1600" s="1436"/>
      <c r="B1600" s="827"/>
      <c r="C1600" s="1435"/>
      <c r="D1600" s="358" t="s">
        <v>382</v>
      </c>
      <c r="E1600" s="840" t="str">
        <f>'Rekap Panjang Per Prog Per Prov'!E10</f>
        <v xml:space="preserve">Penguatan dan Pemberdayaan Forum Kewaspadaan Dini Masyarakat (FKDM) </v>
      </c>
      <c r="F1600" s="776">
        <f>'Rekap Panjang Per Prog Per Prov'!E165</f>
        <v>3844610000</v>
      </c>
      <c r="G1600" s="780"/>
      <c r="H1600" s="781"/>
      <c r="I1600" s="753" t="s">
        <v>714</v>
      </c>
      <c r="J1600" s="753" t="s">
        <v>601</v>
      </c>
    </row>
    <row r="1601" spans="1:10" s="361" customFormat="1" ht="32.25" customHeight="1">
      <c r="A1601" s="1436"/>
      <c r="B1601" s="1472" t="s">
        <v>385</v>
      </c>
      <c r="C1601" s="1795" t="str">
        <f>'Rekap Panjang Per Prog Per Prov'!F7</f>
        <v xml:space="preserve">PROGRAM PENDIDIKAN DAN PELATIHAN APARATUR KEMENTERIAN DALAM NEGERI </v>
      </c>
      <c r="D1601" s="1795"/>
      <c r="E1601" s="1795"/>
      <c r="F1601" s="776"/>
      <c r="G1601" s="757" t="str">
        <f>'Rekap Panjang Per Prog Per Prov'!F11</f>
        <v>BADAN DIKLAT</v>
      </c>
      <c r="H1601" s="1251"/>
      <c r="I1601" s="753"/>
      <c r="J1601" s="758"/>
    </row>
    <row r="1602" spans="1:10" s="356" customFormat="1" ht="33" customHeight="1">
      <c r="A1602" s="759"/>
      <c r="B1602" s="1433"/>
      <c r="C1602" s="863" t="s">
        <v>381</v>
      </c>
      <c r="D1602" s="1805" t="str">
        <f>'Rekap Panjang Per Prog Per Prov'!F8</f>
        <v xml:space="preserve">Kegiatan Dukungan Manajemen Dan Pelayanan Teknis Lainnya Badan Pendidikan Dan Pelatihan </v>
      </c>
      <c r="E1602" s="1805"/>
      <c r="F1602" s="802"/>
      <c r="G1602" s="774"/>
      <c r="H1602" s="759"/>
      <c r="I1602" s="753"/>
      <c r="J1602" s="758"/>
    </row>
    <row r="1603" spans="1:10" s="1420" customFormat="1" ht="21.75" customHeight="1">
      <c r="A1603" s="1436"/>
      <c r="B1603" s="1419"/>
      <c r="C1603" s="1424"/>
      <c r="D1603" s="1424" t="s">
        <v>382</v>
      </c>
      <c r="E1603" s="1448" t="str">
        <f>'Rekap Panjang Per Prog Per Prov'!F10</f>
        <v>Koordinasi Pembinaan Program Kediklatan</v>
      </c>
      <c r="F1603" s="779">
        <f>'Rekap Panjang Per Prog Per Prov'!F165</f>
        <v>275200000</v>
      </c>
      <c r="G1603" s="780"/>
      <c r="H1603" s="759"/>
      <c r="I1603" s="753" t="s">
        <v>772</v>
      </c>
      <c r="J1603" s="884" t="s">
        <v>604</v>
      </c>
    </row>
    <row r="1604" spans="1:10" s="1420" customFormat="1" ht="16.5" customHeight="1">
      <c r="A1604" s="1436"/>
      <c r="B1604" s="1640" t="s">
        <v>393</v>
      </c>
      <c r="C1604" s="1798" t="str">
        <f>'Rekap Panjang Per Prog Per Prov'!G7</f>
        <v xml:space="preserve">PROGRAM PENGELOLAAN DESENTRALISASI DAN OTONOMI DAERAH </v>
      </c>
      <c r="D1604" s="1798"/>
      <c r="E1604" s="1798"/>
      <c r="F1604" s="779"/>
      <c r="G1604" s="1463" t="str">
        <f>'Rekap Panjang Per Prog Per Prov'!G11</f>
        <v>DITJEN OTDA</v>
      </c>
      <c r="H1604" s="1464"/>
      <c r="I1604" s="753"/>
      <c r="J1604" s="958"/>
    </row>
    <row r="1605" spans="1:10" s="1420" customFormat="1" ht="16.5">
      <c r="A1605" s="1436"/>
      <c r="B1605" s="827"/>
      <c r="C1605" s="358" t="s">
        <v>381</v>
      </c>
      <c r="D1605" s="1789" t="str">
        <f>'Rekap Panjang Per Prog Per Prov'!G8</f>
        <v>Kegiatan Penataan Urusan Pemerintahan Daerah Lingkup I</v>
      </c>
      <c r="E1605" s="1789"/>
      <c r="F1605" s="776"/>
      <c r="G1605" s="774"/>
      <c r="H1605" s="759"/>
      <c r="I1605" s="753"/>
      <c r="J1605" s="758"/>
    </row>
    <row r="1606" spans="1:10" s="1420" customFormat="1" ht="33.75" customHeight="1">
      <c r="A1606" s="1436"/>
      <c r="B1606" s="1433"/>
      <c r="C1606" s="863"/>
      <c r="D1606" s="863" t="s">
        <v>382</v>
      </c>
      <c r="E1606" s="1440" t="str">
        <f>'Rekap Panjang Per Prog Per Prov'!G10</f>
        <v xml:space="preserve">Fasilitasi Percepatan Penerapan Standar Pelayanan Minimal (SPM) di Daerah </v>
      </c>
      <c r="F1606" s="802">
        <f>'Rekap Panjang Per Prog Per Prov'!G165</f>
        <v>1117380000</v>
      </c>
      <c r="G1606" s="774"/>
      <c r="H1606" s="759"/>
      <c r="I1606" s="753" t="s">
        <v>778</v>
      </c>
      <c r="J1606" s="1394" t="s">
        <v>662</v>
      </c>
    </row>
    <row r="1607" spans="1:10" s="360" customFormat="1">
      <c r="A1607" s="774"/>
      <c r="B1607" s="827" t="s">
        <v>396</v>
      </c>
      <c r="C1607" s="1795" t="str">
        <f>'Rekap Panjang Per Prog Per Prov'!J7</f>
        <v xml:space="preserve">PROGRAM BINA PEMBANGUNAN DAERAH </v>
      </c>
      <c r="D1607" s="1795"/>
      <c r="E1607" s="1795"/>
      <c r="F1607" s="793"/>
      <c r="G1607" s="1824" t="str">
        <f>'Rekap Panjang Per Prog Per Prov'!J11</f>
        <v>DITJEN BINA BANGDA</v>
      </c>
      <c r="H1607" s="1250"/>
      <c r="I1607" s="753"/>
      <c r="J1607" s="784"/>
    </row>
    <row r="1608" spans="1:10" s="361" customFormat="1" ht="31.5" customHeight="1">
      <c r="A1608" s="774"/>
      <c r="B1608" s="828"/>
      <c r="C1608" s="358" t="s">
        <v>381</v>
      </c>
      <c r="D1608" s="1789" t="str">
        <f>'Rekap Panjang Per Prog Per Prov'!J8</f>
        <v>Kegiatan Dukungan Manajemen dan Pelaksanaan Tugas Teknis Lainnya Ditjen Bina Bangda</v>
      </c>
      <c r="E1608" s="1789"/>
      <c r="F1608" s="794"/>
      <c r="G1608" s="1825"/>
      <c r="H1608" s="1421"/>
      <c r="I1608" s="753"/>
      <c r="J1608" s="758"/>
    </row>
    <row r="1609" spans="1:10" s="1420" customFormat="1" ht="44.25" customHeight="1">
      <c r="A1609" s="1436"/>
      <c r="B1609" s="827"/>
      <c r="C1609" s="1437"/>
      <c r="D1609" s="358" t="s">
        <v>382</v>
      </c>
      <c r="E1609" s="840" t="str">
        <f>'Rekap Panjang Per Prog Per Prov'!K10</f>
        <v xml:space="preserve">Penguatan Peran Provinsi dalam Pengendalian, Pelaporan dan Evaluasi Pemanfaatan Program Dana Alokasi Khusus (DAK) </v>
      </c>
      <c r="F1609" s="776">
        <f>'Rekap Panjang Per Prog Per Prov'!K165</f>
        <v>1400000000</v>
      </c>
      <c r="G1609" s="774"/>
      <c r="H1609" s="781"/>
      <c r="I1609" s="753" t="s">
        <v>698</v>
      </c>
      <c r="J1609" s="1103" t="s">
        <v>594</v>
      </c>
    </row>
    <row r="1610" spans="1:10" s="1420" customFormat="1" ht="32.25" customHeight="1">
      <c r="A1610" s="1436"/>
      <c r="B1610" s="1419"/>
      <c r="C1610" s="1424" t="s">
        <v>387</v>
      </c>
      <c r="D1610" s="1806" t="str">
        <f>'Rekap Panjang Per Prog Per Prov'!L8</f>
        <v>Kegiatan Fasilitasi Penataan Ruang Daerah dan Lingkungan Hidup di Daerah</v>
      </c>
      <c r="E1610" s="1796"/>
      <c r="F1610" s="779"/>
      <c r="G1610" s="774"/>
      <c r="H1610" s="759"/>
      <c r="I1610" s="753"/>
      <c r="J1610" s="781"/>
    </row>
    <row r="1611" spans="1:10" s="1420" customFormat="1" ht="47.25" customHeight="1">
      <c r="A1611" s="1436"/>
      <c r="B1611" s="827"/>
      <c r="C1611" s="1437"/>
      <c r="D1611" s="358" t="s">
        <v>382</v>
      </c>
      <c r="E1611" s="1422" t="str">
        <f>'Rekap Panjang Per Prog Per Prov'!L10</f>
        <v xml:space="preserve">Koordinasi , Fasilitasi dan Evaluasi terhadap Implementasi Kegiatan Penanganan Lahan Kritis dan Sumber Daya Air Berbasis Masyarakat (PLKSDA-BM) </v>
      </c>
      <c r="F1611" s="776">
        <f>'Rekap Panjang Per Prog Per Prov'!L165</f>
        <v>300000000</v>
      </c>
      <c r="G1611" s="774"/>
      <c r="H1611" s="759"/>
      <c r="I1611" s="753" t="s">
        <v>698</v>
      </c>
      <c r="J1611" s="1793" t="s">
        <v>594</v>
      </c>
    </row>
    <row r="1612" spans="1:10" s="1420" customFormat="1" ht="36" customHeight="1">
      <c r="A1612" s="1436"/>
      <c r="B1612" s="827"/>
      <c r="C1612" s="1437"/>
      <c r="D1612" s="358" t="s">
        <v>386</v>
      </c>
      <c r="E1612" s="1422" t="str">
        <f>'Rekap Panjang Per Prog Per Prov'!N10</f>
        <v xml:space="preserve">Fasilitasi Pengelolaan dan Pengembangan Kawasan Ekowisata Berbasis Masyarakat </v>
      </c>
      <c r="F1612" s="776">
        <f>'Rekap Panjang Per Prog Per Prov'!N165</f>
        <v>600000000</v>
      </c>
      <c r="G1612" s="774"/>
      <c r="H1612" s="759"/>
      <c r="I1612" s="753" t="s">
        <v>698</v>
      </c>
      <c r="J1612" s="1794"/>
    </row>
    <row r="1613" spans="1:10" s="1420" customFormat="1" ht="16.5">
      <c r="A1613" s="1436"/>
      <c r="B1613" s="827"/>
      <c r="C1613" s="358" t="s">
        <v>388</v>
      </c>
      <c r="D1613" s="1789" t="str">
        <f>'Rekap Panjang Per Prog Per Prov'!O8</f>
        <v>Kegiatan Fasilitasi Peningkatan Pertumbuhan Ekonomi Daerah</v>
      </c>
      <c r="E1613" s="1789"/>
      <c r="F1613" s="776"/>
      <c r="G1613" s="774"/>
      <c r="H1613" s="759"/>
      <c r="I1613" s="753"/>
      <c r="J1613" s="758"/>
    </row>
    <row r="1614" spans="1:10" s="1420" customFormat="1" ht="21.75" customHeight="1">
      <c r="A1614" s="1436"/>
      <c r="B1614" s="1438"/>
      <c r="C1614" s="1439"/>
      <c r="D1614" s="863" t="s">
        <v>382</v>
      </c>
      <c r="E1614" s="1440" t="str">
        <f>'Rekap Panjang Per Prog Per Prov'!O10</f>
        <v xml:space="preserve">Dukungan Operasional  Penyelenggaraan PTSP  </v>
      </c>
      <c r="F1614" s="802">
        <f>'Rekap Panjang Per Prog Per Prov'!O165</f>
        <v>1200000000</v>
      </c>
      <c r="G1614" s="774"/>
      <c r="H1614" s="759"/>
      <c r="I1614" s="753" t="s">
        <v>779</v>
      </c>
      <c r="J1614" s="753" t="s">
        <v>602</v>
      </c>
    </row>
    <row r="1615" spans="1:10" s="1420" customFormat="1" ht="16.5">
      <c r="A1615" s="1436"/>
      <c r="B1615" s="827"/>
      <c r="C1615" s="358" t="s">
        <v>389</v>
      </c>
      <c r="D1615" s="1789" t="str">
        <f>'Rekap Panjang Per Prog Per Prov'!P8</f>
        <v>Kegiatan Fasilitasi  Perencanaan Pembangunan Daerah</v>
      </c>
      <c r="E1615" s="1789"/>
      <c r="F1615" s="776"/>
      <c r="G1615" s="774"/>
      <c r="H1615" s="759"/>
      <c r="I1615" s="753"/>
      <c r="J1615" s="758"/>
    </row>
    <row r="1616" spans="1:10" s="1420" customFormat="1" ht="32.25" customHeight="1">
      <c r="A1616" s="1436"/>
      <c r="B1616" s="1438"/>
      <c r="C1616" s="1439"/>
      <c r="D1616" s="863" t="s">
        <v>382</v>
      </c>
      <c r="E1616" s="1440" t="str">
        <f>'Rekap Panjang Per Prog Per Prov'!P10</f>
        <v>Pengendalian dan Evaluasi Rencana Pembangunan Tahunan Kabupaten/Kota TA. 2013</v>
      </c>
      <c r="F1616" s="802">
        <f>'Rekap Panjang Per Prog Per Prov'!P165</f>
        <v>1556767000</v>
      </c>
      <c r="G1616" s="780"/>
      <c r="H1616" s="781"/>
      <c r="I1616" s="753" t="s">
        <v>698</v>
      </c>
      <c r="J1616" s="753" t="s">
        <v>594</v>
      </c>
    </row>
    <row r="1617" spans="1:10" s="360" customFormat="1" ht="15.75" customHeight="1">
      <c r="A1617" s="774"/>
      <c r="B1617" s="827" t="s">
        <v>519</v>
      </c>
      <c r="C1617" s="1795" t="str">
        <f>'Rekap Panjang Per Prog Per Prov'!U7</f>
        <v xml:space="preserve">PROGRAM PEMBERDAYAAN MASYARAKAT DAN PEMERINTAHAN DESA </v>
      </c>
      <c r="D1617" s="1795"/>
      <c r="E1617" s="1795"/>
      <c r="F1617" s="793"/>
      <c r="G1617" s="757" t="str">
        <f>'Rekap Panjang Per Prog Per Prov'!U11</f>
        <v>DITJEN PMD</v>
      </c>
      <c r="H1617" s="758"/>
      <c r="I1617" s="753"/>
      <c r="J1617" s="758"/>
    </row>
    <row r="1618" spans="1:10" s="361" customFormat="1" ht="30" customHeight="1">
      <c r="A1618" s="774"/>
      <c r="B1618" s="828"/>
      <c r="C1618" s="358" t="s">
        <v>381</v>
      </c>
      <c r="D1618" s="1789" t="str">
        <f>'Rekap Panjang Per Prog Per Prov'!U8</f>
        <v>Kegiatan Dukungan Manajemen dan Dukungan Teknis Lainnya Ditjen PMD</v>
      </c>
      <c r="E1618" s="1789"/>
      <c r="F1618" s="794"/>
      <c r="G1618" s="774"/>
      <c r="H1618" s="758"/>
      <c r="I1618" s="753"/>
      <c r="J1618" s="758"/>
    </row>
    <row r="1619" spans="1:10" s="361" customFormat="1" ht="31.5" customHeight="1">
      <c r="A1619" s="774"/>
      <c r="B1619" s="1423"/>
      <c r="C1619" s="1424"/>
      <c r="D1619" s="1424" t="s">
        <v>382</v>
      </c>
      <c r="E1619" s="840" t="str">
        <f>'Rekap Panjang Per Prog Per Prov'!U8</f>
        <v>Kegiatan Dukungan Manajemen dan Dukungan Teknis Lainnya Ditjen PMD</v>
      </c>
      <c r="F1619" s="797">
        <f>'Rekap Panjang Per Prog Per Prov'!U165</f>
        <v>143830000</v>
      </c>
      <c r="G1619" s="774"/>
      <c r="H1619" s="781"/>
      <c r="I1619" s="753"/>
      <c r="J1619" s="781"/>
    </row>
    <row r="1620" spans="1:10" s="361" customFormat="1" ht="30" customHeight="1">
      <c r="A1620" s="774"/>
      <c r="B1620" s="828"/>
      <c r="C1620" s="358" t="s">
        <v>387</v>
      </c>
      <c r="D1620" s="1789" t="str">
        <f>'Rekap Panjang Per Prog Per Prov'!V8</f>
        <v>Kegiatan Peningkatan Kapasitas Penyelenggaraan Pemerintahan Desa dan Kelurahan</v>
      </c>
      <c r="E1620" s="1789"/>
      <c r="F1620" s="794"/>
      <c r="G1620" s="774"/>
      <c r="H1620" s="758"/>
      <c r="I1620" s="753"/>
      <c r="J1620" s="758"/>
    </row>
    <row r="1621" spans="1:10" s="361" customFormat="1" ht="15.75" customHeight="1">
      <c r="A1621" s="774"/>
      <c r="B1621" s="1423"/>
      <c r="C1621" s="1424"/>
      <c r="D1621" s="1424" t="s">
        <v>382</v>
      </c>
      <c r="E1621" s="840" t="str">
        <f>'Rekap Panjang Per Prog Per Prov'!V10</f>
        <v>Pelatihan Manajemen Pemerintahan Desa bagi Kepala Desa</v>
      </c>
      <c r="F1621" s="797">
        <f>'Rekap Panjang Per Prog Per Prov'!V165</f>
        <v>338231000</v>
      </c>
      <c r="G1621" s="774"/>
      <c r="H1621" s="781"/>
      <c r="I1621" s="753"/>
      <c r="J1621" s="781"/>
    </row>
    <row r="1622" spans="1:10" s="361" customFormat="1" ht="15.75" customHeight="1">
      <c r="A1622" s="774"/>
      <c r="B1622" s="828"/>
      <c r="C1622" s="358" t="s">
        <v>388</v>
      </c>
      <c r="D1622" s="1789" t="str">
        <f>'Rekap Panjang Per Prog Per Prov'!W8</f>
        <v>Kegiatan Peningkatan Kapasitas Kelembagaan dan Pelatihan Masyarakat</v>
      </c>
      <c r="E1622" s="1789"/>
      <c r="F1622" s="794"/>
      <c r="G1622" s="774"/>
      <c r="H1622" s="758"/>
      <c r="I1622" s="753"/>
      <c r="J1622" s="758"/>
    </row>
    <row r="1623" spans="1:10" s="361" customFormat="1" ht="15.75" customHeight="1">
      <c r="A1623" s="774"/>
      <c r="B1623" s="1423"/>
      <c r="C1623" s="1424"/>
      <c r="D1623" s="1424" t="s">
        <v>382</v>
      </c>
      <c r="E1623" s="840" t="str">
        <f>'Rekap Panjang Per Prog Per Prov'!W10</f>
        <v>Fasilitasi Penyusunan Profil Desa dan Kelurahan</v>
      </c>
      <c r="F1623" s="797">
        <f>'Rekap Panjang Per Prog Per Prov'!W165</f>
        <v>156250000</v>
      </c>
      <c r="G1623" s="774"/>
      <c r="H1623" s="781"/>
      <c r="I1623" s="753"/>
      <c r="J1623" s="781"/>
    </row>
    <row r="1624" spans="1:10" s="361" customFormat="1" ht="15.75" customHeight="1">
      <c r="A1624" s="774"/>
      <c r="B1624" s="828"/>
      <c r="C1624" s="358" t="s">
        <v>389</v>
      </c>
      <c r="D1624" s="1789" t="str">
        <f>'Rekap Panjang Per Prog Per Prov'!X8</f>
        <v>Kegiatan Peningkatan Kemandirian Masyarakat Perdesaan</v>
      </c>
      <c r="E1624" s="1789"/>
      <c r="F1624" s="794"/>
      <c r="G1624" s="774"/>
      <c r="H1624" s="758"/>
      <c r="I1624" s="753"/>
      <c r="J1624" s="758"/>
    </row>
    <row r="1625" spans="1:10" s="361" customFormat="1" ht="15.75" customHeight="1">
      <c r="A1625" s="774"/>
      <c r="B1625" s="1423"/>
      <c r="C1625" s="1424"/>
      <c r="D1625" s="1424" t="s">
        <v>382</v>
      </c>
      <c r="E1625" s="840" t="str">
        <f>'Rekap Panjang Per Prog Per Prov'!X10</f>
        <v>PNPM-Mandiri Perdesaan</v>
      </c>
      <c r="F1625" s="797">
        <f>'Rekap Panjang Per Prog Per Prov'!X165</f>
        <v>138248633000</v>
      </c>
      <c r="G1625" s="774"/>
      <c r="H1625" s="781"/>
      <c r="I1625" s="753"/>
      <c r="J1625" s="781"/>
    </row>
    <row r="1626" spans="1:10" s="361" customFormat="1" ht="15.75" customHeight="1">
      <c r="A1626" s="774"/>
      <c r="B1626" s="828"/>
      <c r="C1626" s="358" t="s">
        <v>391</v>
      </c>
      <c r="D1626" s="1789" t="str">
        <f>'Rekap Panjang Per Prog Per Prov'!Y8</f>
        <v>Kegiatan Fasilitasi Pemberdayaan Adat dan Sosial Budaya Masyarakat</v>
      </c>
      <c r="E1626" s="1789"/>
      <c r="F1626" s="794"/>
      <c r="G1626" s="774"/>
      <c r="H1626" s="758"/>
      <c r="I1626" s="753"/>
      <c r="J1626" s="758"/>
    </row>
    <row r="1627" spans="1:10" s="361" customFormat="1" ht="31.5" customHeight="1">
      <c r="A1627" s="1425"/>
      <c r="B1627" s="1469"/>
      <c r="C1627" s="875"/>
      <c r="D1627" s="875" t="s">
        <v>382</v>
      </c>
      <c r="E1627" s="1647" t="str">
        <f>'Rekap Panjang Per Prog Per Prov'!Y10</f>
        <v>Fasilitasi Penguatan Kelembagaan Komisi Penanggulangan HIV/AIDS di daerah</v>
      </c>
      <c r="F1627" s="888">
        <f>'Rekap Panjang Per Prog Per Prov'!Y165</f>
        <v>97400000</v>
      </c>
      <c r="G1627" s="1425"/>
      <c r="H1627" s="781"/>
      <c r="I1627" s="753"/>
      <c r="J1627" s="781"/>
    </row>
    <row r="1628" spans="1:10" s="361" customFormat="1" ht="34.5" customHeight="1">
      <c r="A1628" s="774"/>
      <c r="B1628" s="1423"/>
      <c r="C1628" s="1424"/>
      <c r="D1628" s="1424" t="s">
        <v>386</v>
      </c>
      <c r="E1628" s="1448" t="str">
        <f>'Rekap Panjang Per Prog Per Prov'!AA10</f>
        <v xml:space="preserve">Fasilitasi Penguatan Sistem Informasi Posyandu di Daerah melalui Koordinasi dan Pelatihan Ulang </v>
      </c>
      <c r="F1628" s="797">
        <f>'Rekap Panjang Per Prog Per Prov'!AA165</f>
        <v>154290000</v>
      </c>
      <c r="G1628" s="774"/>
      <c r="H1628" s="781"/>
      <c r="I1628" s="753"/>
      <c r="J1628" s="781"/>
    </row>
    <row r="1629" spans="1:10" s="361" customFormat="1" ht="18.75" customHeight="1">
      <c r="A1629" s="774"/>
      <c r="B1629" s="828"/>
      <c r="C1629" s="358" t="s">
        <v>392</v>
      </c>
      <c r="D1629" s="1789" t="str">
        <f>'Rekap Panjang Per Prog Per Prov'!AB8</f>
        <v>Kegiatan Pengembangan Usaha Ekonomi Masyarakat</v>
      </c>
      <c r="E1629" s="1789"/>
      <c r="F1629" s="794"/>
      <c r="G1629" s="774"/>
      <c r="H1629" s="758"/>
      <c r="I1629" s="753"/>
      <c r="J1629" s="758"/>
    </row>
    <row r="1630" spans="1:10" s="361" customFormat="1" ht="36.75" customHeight="1">
      <c r="A1630" s="774"/>
      <c r="B1630" s="1423"/>
      <c r="C1630" s="1424"/>
      <c r="D1630" s="1424" t="s">
        <v>382</v>
      </c>
      <c r="E1630" s="840" t="str">
        <f>'Rekap Panjang Per Prog Per Prov'!AC10</f>
        <v xml:space="preserve">Penguatan Kelembagaan Tim Koordinasi Penanggulangan Kemiskinan Daerah (TKPKD) </v>
      </c>
      <c r="F1630" s="797">
        <f>'Rekap Panjang Per Prog Per Prov'!AC165</f>
        <v>56000000</v>
      </c>
      <c r="G1630" s="780"/>
      <c r="H1630" s="781"/>
      <c r="I1630" s="753"/>
      <c r="J1630" s="781"/>
    </row>
    <row r="1631" spans="1:10" s="360" customFormat="1" ht="36.75" customHeight="1">
      <c r="A1631" s="774"/>
      <c r="B1631" s="827" t="s">
        <v>520</v>
      </c>
      <c r="C1631" s="1795" t="str">
        <f>'Rekap Panjang Per Prog Per Prov'!AH7</f>
        <v xml:space="preserve">PROGRAM PENGUATAN PENYELENGGARAAN PEMERINTAHAN UMUM </v>
      </c>
      <c r="D1631" s="1795"/>
      <c r="E1631" s="1795"/>
      <c r="F1631" s="793"/>
      <c r="G1631" s="757" t="str">
        <f>'Rekap Panjang Per Prog Per Prov'!AH11</f>
        <v>DITJEN PUM</v>
      </c>
      <c r="H1631" s="1251"/>
      <c r="I1631" s="753"/>
      <c r="J1631" s="758"/>
    </row>
    <row r="1632" spans="1:10" s="361" customFormat="1" ht="34.5" customHeight="1">
      <c r="A1632" s="774"/>
      <c r="B1632" s="828"/>
      <c r="C1632" s="358" t="s">
        <v>381</v>
      </c>
      <c r="D1632" s="1789" t="str">
        <f>'Rekap Panjang Per Prog Per Prov'!AH8</f>
        <v>Kegiatan Penyelenggaraan Hubungan Pusat dan Daerah Serta Kerjasama Daerah</v>
      </c>
      <c r="E1632" s="1789"/>
      <c r="F1632" s="794"/>
      <c r="G1632" s="774"/>
      <c r="H1632" s="759"/>
      <c r="I1632" s="753"/>
      <c r="J1632" s="758"/>
    </row>
    <row r="1633" spans="1:11" s="361" customFormat="1" ht="38.25" customHeight="1">
      <c r="A1633" s="774"/>
      <c r="B1633" s="1423"/>
      <c r="C1633" s="1424"/>
      <c r="D1633" s="1424" t="s">
        <v>382</v>
      </c>
      <c r="E1633" s="840" t="str">
        <f>'Rekap Panjang Per Prog Per Prov'!AI10</f>
        <v>Peningkatan Peran Gubernur sebagai Wakil Pemerintah Pusat di Wilayah Provinsi</v>
      </c>
      <c r="F1633" s="797">
        <f>'Rekap Panjang Per Prog Per Prov'!AI165</f>
        <v>3619487000</v>
      </c>
      <c r="G1633" s="774"/>
      <c r="H1633" s="759"/>
      <c r="I1633" s="753" t="s">
        <v>780</v>
      </c>
      <c r="J1633" s="761" t="s">
        <v>595</v>
      </c>
    </row>
    <row r="1634" spans="1:11" s="361" customFormat="1" ht="34.5" customHeight="1">
      <c r="A1634" s="774"/>
      <c r="B1634" s="828"/>
      <c r="C1634" s="358" t="s">
        <v>387</v>
      </c>
      <c r="D1634" s="1789" t="str">
        <f>'Rekap Panjang Per Prog Per Prov'!AJ8</f>
        <v>Kegiatan Pengembangan dan Penataan Wilayah Administrasi dan Perbatasan</v>
      </c>
      <c r="E1634" s="1789"/>
      <c r="F1634" s="794"/>
      <c r="G1634" s="774"/>
      <c r="H1634" s="759"/>
      <c r="I1634" s="753"/>
      <c r="J1634" s="758"/>
    </row>
    <row r="1635" spans="1:11" s="361" customFormat="1" ht="37.5" customHeight="1">
      <c r="A1635" s="774"/>
      <c r="B1635" s="1423"/>
      <c r="C1635" s="1424"/>
      <c r="D1635" s="1424" t="s">
        <v>382</v>
      </c>
      <c r="E1635" s="840" t="str">
        <f>'Rekap Panjang Per Prog Per Prov'!AK10</f>
        <v>Koordinasi dan Fasilitasi Penegasan Batas Daerah Secara Pasti di Lapangan antar Daerah Provinsi, Kab/Kota</v>
      </c>
      <c r="F1635" s="797">
        <f>'Rekap Panjang Per Prog Per Prov'!AK165</f>
        <v>450000000</v>
      </c>
      <c r="G1635" s="774"/>
      <c r="H1635" s="759"/>
      <c r="I1635" s="753" t="s">
        <v>780</v>
      </c>
      <c r="J1635" s="1397" t="s">
        <v>605</v>
      </c>
    </row>
    <row r="1636" spans="1:11" s="361" customFormat="1" ht="57" customHeight="1">
      <c r="A1636" s="774"/>
      <c r="B1636" s="1423"/>
      <c r="C1636" s="1424"/>
      <c r="D1636" s="1424" t="s">
        <v>386</v>
      </c>
      <c r="E1636" s="840" t="str">
        <f>'Rekap Panjang Per Prog Per Prov'!AM10</f>
        <v>Fasilitasi Penegasan Status Hukum Batas antar Negara, Peningkatan Kapasitas Aparat, dan Peningkatan Kegiatan Sosekbud dengan Negara Tetangga</v>
      </c>
      <c r="F1636" s="797">
        <f>'Rekap Panjang Per Prog Per Prov'!AM165</f>
        <v>400000000</v>
      </c>
      <c r="G1636" s="774"/>
      <c r="H1636" s="759"/>
      <c r="I1636" s="753" t="s">
        <v>781</v>
      </c>
      <c r="J1636" s="1397" t="s">
        <v>609</v>
      </c>
    </row>
    <row r="1637" spans="1:11" s="361" customFormat="1" ht="33.75" customHeight="1">
      <c r="A1637" s="774"/>
      <c r="B1637" s="828"/>
      <c r="C1637" s="358" t="s">
        <v>388</v>
      </c>
      <c r="D1637" s="1789" t="str">
        <f>'Rekap Panjang Per Prog Per Prov'!AN8</f>
        <v>Kegiatan Pembinaan Ketenteraman, Ketertiban dan Perlindungan Masyarakat</v>
      </c>
      <c r="E1637" s="1789"/>
      <c r="F1637" s="794"/>
      <c r="G1637" s="774"/>
      <c r="H1637" s="759"/>
      <c r="I1637" s="753"/>
      <c r="J1637" s="758"/>
    </row>
    <row r="1638" spans="1:11" s="361" customFormat="1" ht="35.25" customHeight="1">
      <c r="A1638" s="774"/>
      <c r="B1638" s="1423"/>
      <c r="C1638" s="1424"/>
      <c r="D1638" s="1424" t="s">
        <v>382</v>
      </c>
      <c r="E1638" s="840" t="str">
        <f>'Rekap Panjang Per Prog Per Prov'!AO10</f>
        <v xml:space="preserve">Peningkatan Kapasitas SDM Polisi Pamong Praja  dalam Penyelenggaraan Ketertiban Umum dan Ketenteraman Masyarakat </v>
      </c>
      <c r="F1638" s="797">
        <f>'Rekap Panjang Per Prog Per Prov'!AO165</f>
        <v>434975000</v>
      </c>
      <c r="G1638" s="774"/>
      <c r="H1638" s="759"/>
      <c r="I1638" s="753" t="s">
        <v>738</v>
      </c>
      <c r="J1638" s="761" t="s">
        <v>597</v>
      </c>
    </row>
    <row r="1639" spans="1:11" s="361" customFormat="1">
      <c r="A1639" s="774"/>
      <c r="B1639" s="828"/>
      <c r="C1639" s="358" t="s">
        <v>391</v>
      </c>
      <c r="D1639" s="1789" t="str">
        <f>'Rekap Panjang Per Prog Per Prov'!AR8</f>
        <v>Kegiatan Fasilitasi Pencegahan dan Penanggulangan Bencana</v>
      </c>
      <c r="E1639" s="1789"/>
      <c r="F1639" s="794"/>
      <c r="G1639" s="774"/>
      <c r="H1639" s="759"/>
      <c r="I1639" s="753"/>
      <c r="J1639" s="758"/>
    </row>
    <row r="1640" spans="1:11" s="361" customFormat="1" ht="66.75" customHeight="1">
      <c r="A1640" s="774"/>
      <c r="B1640" s="1423"/>
      <c r="C1640" s="1424"/>
      <c r="D1640" s="1424" t="s">
        <v>382</v>
      </c>
      <c r="E1640" s="1422" t="str">
        <f>'Rekap Panjang Per Prog Per Prov'!AR10</f>
        <v>Fasilitasi Peningkatan Kapasitas Pemerintahan Kabupaten/Kota dalam Penyelenggaraan Pencegahan dan Penanggulangan Kebakaran untuk Mendukung Pengurangan Resiko Kebakaran</v>
      </c>
      <c r="F1640" s="797">
        <f>'Rekap Panjang Per Prog Per Prov'!AR165</f>
        <v>400000000</v>
      </c>
      <c r="G1640" s="774"/>
      <c r="H1640" s="759"/>
      <c r="I1640" s="753" t="s">
        <v>720</v>
      </c>
      <c r="J1640" s="761" t="s">
        <v>607</v>
      </c>
    </row>
    <row r="1641" spans="1:11" s="361" customFormat="1" ht="78.75" customHeight="1">
      <c r="A1641" s="774"/>
      <c r="B1641" s="1423"/>
      <c r="C1641" s="1424"/>
      <c r="D1641" s="1424" t="s">
        <v>386</v>
      </c>
      <c r="E1641" s="840" t="str">
        <f>'Rekap Panjang Per Prog Per Prov'!AS10</f>
        <v>Fasilitasi dan Sosialisasi Pelaksanaan Perpres Nomor 30 Tahun 2011, Pembentukan Kelembagaan Komisi Provinsi Pengendalian Zoonosis dan Komisi Kabupaten/Kota Pengendalian Zoonosis, dan Percepatan Pengendalian Zoonosis</v>
      </c>
      <c r="F1641" s="797">
        <f>'Rekap Panjang Per Prog Per Prov'!AS165</f>
        <v>350000000</v>
      </c>
      <c r="G1641" s="780"/>
      <c r="H1641" s="781"/>
      <c r="I1641" s="753" t="s">
        <v>720</v>
      </c>
      <c r="J1641" s="761" t="s">
        <v>611</v>
      </c>
    </row>
    <row r="1642" spans="1:11" s="356" customFormat="1">
      <c r="A1642" s="774"/>
      <c r="B1642" s="1433"/>
      <c r="C1642" s="1439"/>
      <c r="D1642" s="1439"/>
      <c r="E1642" s="1440"/>
      <c r="F1642" s="802"/>
      <c r="G1642" s="757"/>
      <c r="H1642" s="1251"/>
      <c r="I1642" s="1396"/>
      <c r="J1642" s="1251"/>
    </row>
    <row r="1643" spans="1:11" s="356" customFormat="1" ht="20.100000000000001" customHeight="1">
      <c r="A1643" s="1310" t="s">
        <v>451</v>
      </c>
      <c r="B1643" s="1797" t="s">
        <v>452</v>
      </c>
      <c r="C1643" s="1797"/>
      <c r="D1643" s="1797"/>
      <c r="E1643" s="1797"/>
      <c r="F1643" s="1283">
        <f>SUM(F1644:F1685)</f>
        <v>51310590000</v>
      </c>
      <c r="G1643" s="1273"/>
      <c r="H1643" s="1100" t="s">
        <v>915</v>
      </c>
      <c r="I1643" s="1100" t="s">
        <v>916</v>
      </c>
      <c r="J1643" s="952"/>
      <c r="K1643" s="1175">
        <f>'Rekap Panjang Per Prog Per Prov'!AV171</f>
        <v>51310590000</v>
      </c>
    </row>
    <row r="1644" spans="1:11" s="361" customFormat="1">
      <c r="A1644" s="774"/>
      <c r="B1644" s="827" t="s">
        <v>380</v>
      </c>
      <c r="C1644" s="1795" t="str">
        <f>'Rekap Panjang Per Prog Per Prov'!C7</f>
        <v xml:space="preserve">PROGRAM PENATAAN ADMINISTRASI KEPENDUDUKAN </v>
      </c>
      <c r="D1644" s="1795"/>
      <c r="E1644" s="1795"/>
      <c r="F1644" s="776"/>
      <c r="G1644" s="757" t="str">
        <f>'Rekap Panjang Per Prog Per Prov'!C11</f>
        <v>DITJEN DUKCAPIL</v>
      </c>
      <c r="H1644" s="1251"/>
      <c r="I1644" s="753"/>
      <c r="J1644" s="758"/>
    </row>
    <row r="1645" spans="1:11" s="361" customFormat="1" ht="33.75" customHeight="1">
      <c r="A1645" s="774"/>
      <c r="B1645" s="827"/>
      <c r="C1645" s="358" t="s">
        <v>381</v>
      </c>
      <c r="D1645" s="1789" t="str">
        <f>'Rekap Panjang Per Prog Per Prov'!C8</f>
        <v>Kegiatan Dukungan Manajemen dan Dukungan Teknis Lainnya Ditjen Kependudukan dan Pencatatan Sipil</v>
      </c>
      <c r="E1645" s="1789"/>
      <c r="F1645" s="776"/>
      <c r="G1645" s="774"/>
      <c r="H1645" s="759"/>
      <c r="I1645" s="753"/>
      <c r="J1645" s="758"/>
    </row>
    <row r="1646" spans="1:11" s="361" customFormat="1" ht="36" customHeight="1">
      <c r="A1646" s="774"/>
      <c r="B1646" s="827"/>
      <c r="C1646" s="1435"/>
      <c r="D1646" s="358" t="s">
        <v>382</v>
      </c>
      <c r="E1646" s="840" t="str">
        <f>'Rekap Panjang Per Prog Per Prov'!C10</f>
        <v xml:space="preserve">Fasilitasi Koordinasi Penyelenggaraan Kependudukan dan Pencatatan Sipil </v>
      </c>
      <c r="F1646" s="776">
        <f>'Rekap Panjang Per Prog Per Prov'!C171</f>
        <v>340170000</v>
      </c>
      <c r="G1646" s="780"/>
      <c r="H1646" s="759"/>
      <c r="I1646" s="753" t="s">
        <v>917</v>
      </c>
      <c r="J1646" s="884" t="s">
        <v>600</v>
      </c>
    </row>
    <row r="1647" spans="1:11" s="361" customFormat="1" ht="16.5">
      <c r="A1647" s="1436"/>
      <c r="B1647" s="1419" t="s">
        <v>383</v>
      </c>
      <c r="C1647" s="1804" t="str">
        <f>'Rekap Panjang Per Prog Per Prov'!E7</f>
        <v xml:space="preserve">PROGRAM PEMBINAAN KESATUAN BANGSA DAN POLITIK </v>
      </c>
      <c r="D1647" s="1804"/>
      <c r="E1647" s="1804"/>
      <c r="F1647" s="779"/>
      <c r="G1647" s="1823" t="str">
        <f>'Rekap Panjang Per Prog Per Prov'!E11</f>
        <v>DITJEN KESBANGPOL</v>
      </c>
      <c r="H1647" s="1399"/>
      <c r="I1647" s="753"/>
      <c r="J1647" s="952"/>
    </row>
    <row r="1648" spans="1:11" s="361" customFormat="1" ht="16.5">
      <c r="A1648" s="1436"/>
      <c r="B1648" s="827"/>
      <c r="C1648" s="358" t="s">
        <v>381</v>
      </c>
      <c r="D1648" s="1789" t="str">
        <f>'Rekap Panjang Per Prog Per Prov'!E8</f>
        <v>Kegiatan Fasilitasi Kewaspadaan Nasional</v>
      </c>
      <c r="E1648" s="1789"/>
      <c r="F1648" s="776"/>
      <c r="G1648" s="1823"/>
      <c r="H1648" s="1399"/>
      <c r="I1648" s="753"/>
      <c r="J1648" s="758"/>
    </row>
    <row r="1649" spans="1:10" s="361" customFormat="1" ht="36.75" customHeight="1">
      <c r="A1649" s="1436"/>
      <c r="B1649" s="827"/>
      <c r="C1649" s="1435"/>
      <c r="D1649" s="358" t="s">
        <v>382</v>
      </c>
      <c r="E1649" s="840" t="str">
        <f>'Rekap Panjang Per Prog Per Prov'!E10</f>
        <v xml:space="preserve">Penguatan dan Pemberdayaan Forum Kewaspadaan Dini Masyarakat (FKDM) </v>
      </c>
      <c r="F1649" s="776">
        <f>'Rekap Panjang Per Prog Per Prov'!E171</f>
        <v>1710840000</v>
      </c>
      <c r="G1649" s="780"/>
      <c r="H1649" s="781"/>
      <c r="I1649" s="753" t="s">
        <v>918</v>
      </c>
      <c r="J1649" s="753" t="s">
        <v>601</v>
      </c>
    </row>
    <row r="1650" spans="1:10" s="361" customFormat="1" ht="36.75" customHeight="1">
      <c r="A1650" s="1436"/>
      <c r="B1650" s="1419" t="s">
        <v>384</v>
      </c>
      <c r="C1650" s="1795" t="str">
        <f>'Rekap Panjang Per Prog Per Prov'!F7</f>
        <v xml:space="preserve">PROGRAM PENDIDIKAN DAN PELATIHAN APARATUR KEMENTERIAN DALAM NEGERI </v>
      </c>
      <c r="D1650" s="1795"/>
      <c r="E1650" s="1800"/>
      <c r="F1650" s="779"/>
      <c r="G1650" s="774" t="str">
        <f>'Rekap Panjang Per Prog Per Prov'!F11</f>
        <v>BADAN DIKLAT</v>
      </c>
      <c r="H1650" s="759"/>
      <c r="I1650" s="753"/>
      <c r="J1650" s="781"/>
    </row>
    <row r="1651" spans="1:10" s="356" customFormat="1" ht="33" customHeight="1">
      <c r="A1651" s="759"/>
      <c r="B1651" s="827"/>
      <c r="C1651" s="358" t="s">
        <v>381</v>
      </c>
      <c r="D1651" s="1789" t="str">
        <f>'Rekap Panjang Per Prog Per Prov'!F8</f>
        <v xml:space="preserve">Kegiatan Dukungan Manajemen Dan Pelayanan Teknis Lainnya Badan Pendidikan Dan Pelatihan </v>
      </c>
      <c r="E1651" s="1789"/>
      <c r="F1651" s="776"/>
      <c r="G1651" s="774"/>
      <c r="H1651" s="759"/>
      <c r="I1651" s="753"/>
      <c r="J1651" s="758"/>
    </row>
    <row r="1652" spans="1:10" s="1420" customFormat="1" ht="18.75" customHeight="1">
      <c r="A1652" s="1436"/>
      <c r="B1652" s="827"/>
      <c r="C1652" s="358"/>
      <c r="D1652" s="358" t="s">
        <v>382</v>
      </c>
      <c r="E1652" s="840" t="str">
        <f>'Rekap Panjang Per Prog Per Prov'!F10</f>
        <v>Koordinasi Pembinaan Program Kediklatan</v>
      </c>
      <c r="F1652" s="776">
        <f>'Rekap Panjang Per Prog Per Prov'!F171</f>
        <v>272300000</v>
      </c>
      <c r="G1652" s="780"/>
      <c r="H1652" s="781"/>
      <c r="I1652" s="753" t="s">
        <v>696</v>
      </c>
      <c r="J1652" s="753" t="s">
        <v>604</v>
      </c>
    </row>
    <row r="1653" spans="1:10" s="1420" customFormat="1" ht="32.25" customHeight="1">
      <c r="A1653" s="1436"/>
      <c r="B1653" s="827" t="s">
        <v>385</v>
      </c>
      <c r="C1653" s="1795" t="str">
        <f>'Rekap Panjang Per Prog Per Prov'!G7</f>
        <v xml:space="preserve">PROGRAM PENGELOLAAN DESENTRALISASI DAN OTONOMI DAERAH </v>
      </c>
      <c r="D1653" s="1795"/>
      <c r="E1653" s="1795"/>
      <c r="F1653" s="776"/>
      <c r="G1653" s="1444" t="str">
        <f>'Rekap Panjang Per Prog Per Prov'!G11</f>
        <v>DITJEN OTDA</v>
      </c>
      <c r="H1653" s="1445"/>
      <c r="I1653" s="753"/>
      <c r="J1653" s="784"/>
    </row>
    <row r="1654" spans="1:10" s="1420" customFormat="1" ht="16.5">
      <c r="A1654" s="1436"/>
      <c r="B1654" s="827"/>
      <c r="C1654" s="358" t="s">
        <v>381</v>
      </c>
      <c r="D1654" s="1789" t="str">
        <f>'Rekap Panjang Per Prog Per Prov'!G8</f>
        <v>Kegiatan Penataan Urusan Pemerintahan Daerah Lingkup I</v>
      </c>
      <c r="E1654" s="1789"/>
      <c r="F1654" s="776"/>
      <c r="G1654" s="774"/>
      <c r="H1654" s="759"/>
      <c r="I1654" s="753"/>
      <c r="J1654" s="758"/>
    </row>
    <row r="1655" spans="1:10" s="1420" customFormat="1" ht="38.25" customHeight="1">
      <c r="A1655" s="1436"/>
      <c r="B1655" s="1462"/>
      <c r="C1655" s="358"/>
      <c r="D1655" s="358" t="s">
        <v>382</v>
      </c>
      <c r="E1655" s="840" t="str">
        <f>'Rekap Panjang Per Prog Per Prov'!G10</f>
        <v xml:space="preserve">Fasilitasi Percepatan Penerapan Standar Pelayanan Minimal (SPM) di Daerah </v>
      </c>
      <c r="F1655" s="776">
        <f>'Rekap Panjang Per Prog Per Prov'!G171</f>
        <v>567775000</v>
      </c>
      <c r="G1655" s="780"/>
      <c r="H1655" s="781"/>
      <c r="I1655" s="753" t="s">
        <v>716</v>
      </c>
      <c r="J1655" s="761" t="s">
        <v>662</v>
      </c>
    </row>
    <row r="1656" spans="1:10" s="1420" customFormat="1" ht="16.5" customHeight="1">
      <c r="A1656" s="1436"/>
      <c r="B1656" s="1419" t="s">
        <v>393</v>
      </c>
      <c r="C1656" s="1798" t="str">
        <f>'Rekap Panjang Per Prog Per Prov'!J7</f>
        <v xml:space="preserve">PROGRAM BINA PEMBANGUNAN DAERAH </v>
      </c>
      <c r="D1656" s="1798"/>
      <c r="E1656" s="1798"/>
      <c r="F1656" s="779"/>
      <c r="G1656" s="1824" t="str">
        <f>'Rekap Panjang Per Prog Per Prov'!J11</f>
        <v>DITJEN BINA BANGDA</v>
      </c>
      <c r="H1656" s="1250"/>
      <c r="I1656" s="753"/>
      <c r="J1656" s="809"/>
    </row>
    <row r="1657" spans="1:10" s="1420" customFormat="1" ht="32.25" customHeight="1">
      <c r="A1657" s="1436"/>
      <c r="B1657" s="827"/>
      <c r="C1657" s="358" t="s">
        <v>381</v>
      </c>
      <c r="D1657" s="1789" t="str">
        <f>'Rekap Panjang Per Prog Per Prov'!J8</f>
        <v>Kegiatan Dukungan Manajemen dan Pelaksanaan Tugas Teknis Lainnya Ditjen Bina Bangda</v>
      </c>
      <c r="E1657" s="1789"/>
      <c r="F1657" s="776"/>
      <c r="G1657" s="1825"/>
      <c r="H1657" s="1421"/>
      <c r="I1657" s="753"/>
      <c r="J1657" s="758"/>
    </row>
    <row r="1658" spans="1:10" s="1420" customFormat="1" ht="39.75" customHeight="1">
      <c r="A1658" s="1436"/>
      <c r="B1658" s="827"/>
      <c r="C1658" s="1437"/>
      <c r="D1658" s="358" t="s">
        <v>382</v>
      </c>
      <c r="E1658" s="840" t="str">
        <f>'Rekap Panjang Per Prog Per Prov'!K10</f>
        <v xml:space="preserve">Penguatan Peran Provinsi dalam Pengendalian, Pelaporan dan Evaluasi Pemanfaatan Program Dana Alokasi Khusus (DAK) </v>
      </c>
      <c r="F1658" s="776">
        <f>'Rekap Panjang Per Prog Per Prov'!K171</f>
        <v>650000000</v>
      </c>
      <c r="G1658" s="774"/>
      <c r="H1658" s="759"/>
      <c r="I1658" s="753" t="s">
        <v>698</v>
      </c>
      <c r="J1658" s="1396" t="s">
        <v>594</v>
      </c>
    </row>
    <row r="1659" spans="1:10" s="1420" customFormat="1" ht="16.5">
      <c r="A1659" s="1436"/>
      <c r="B1659" s="827"/>
      <c r="C1659" s="358" t="s">
        <v>387</v>
      </c>
      <c r="D1659" s="1792" t="str">
        <f>'Rekap Panjang Per Prog Per Prov'!O8</f>
        <v>Kegiatan Fasilitasi Peningkatan Pertumbuhan Ekonomi Daerah</v>
      </c>
      <c r="E1659" s="1789"/>
      <c r="F1659" s="776"/>
      <c r="G1659" s="774"/>
      <c r="H1659" s="759"/>
      <c r="I1659" s="753"/>
      <c r="J1659" s="758"/>
    </row>
    <row r="1660" spans="1:10" s="1420" customFormat="1" ht="24.75" customHeight="1">
      <c r="A1660" s="1436"/>
      <c r="B1660" s="827"/>
      <c r="C1660" s="1437"/>
      <c r="D1660" s="358" t="s">
        <v>382</v>
      </c>
      <c r="E1660" s="1422" t="str">
        <f>'Rekap Panjang Per Prog Per Prov'!O10</f>
        <v xml:space="preserve">Dukungan Operasional  Penyelenggaraan PTSP  </v>
      </c>
      <c r="F1660" s="776">
        <f>'Rekap Panjang Per Prog Per Prov'!O171</f>
        <v>700000000</v>
      </c>
      <c r="G1660" s="780"/>
      <c r="H1660" s="781"/>
      <c r="I1660" s="753"/>
      <c r="J1660" s="753" t="s">
        <v>602</v>
      </c>
    </row>
    <row r="1661" spans="1:10" s="360" customFormat="1" ht="15.75" customHeight="1">
      <c r="A1661" s="774"/>
      <c r="B1661" s="827" t="s">
        <v>396</v>
      </c>
      <c r="C1661" s="1795" t="str">
        <f>'Rekap Panjang Per Prog Per Prov'!U7</f>
        <v xml:space="preserve">PROGRAM PEMBERDAYAAN MASYARAKAT DAN PEMERINTAHAN DESA </v>
      </c>
      <c r="D1661" s="1795"/>
      <c r="E1661" s="1795"/>
      <c r="F1661" s="793"/>
      <c r="G1661" s="757" t="str">
        <f>'Rekap Panjang Per Prog Per Prov'!U11</f>
        <v>DITJEN PMD</v>
      </c>
      <c r="H1661" s="758"/>
      <c r="I1661" s="753"/>
      <c r="J1661" s="758"/>
    </row>
    <row r="1662" spans="1:10" s="361" customFormat="1" ht="30" customHeight="1">
      <c r="A1662" s="774"/>
      <c r="B1662" s="828"/>
      <c r="C1662" s="358" t="s">
        <v>381</v>
      </c>
      <c r="D1662" s="1789" t="str">
        <f>'Rekap Panjang Per Prog Per Prov'!U8</f>
        <v>Kegiatan Dukungan Manajemen dan Dukungan Teknis Lainnya Ditjen PMD</v>
      </c>
      <c r="E1662" s="1789"/>
      <c r="F1662" s="794"/>
      <c r="G1662" s="774"/>
      <c r="H1662" s="758"/>
      <c r="I1662" s="753"/>
      <c r="J1662" s="758"/>
    </row>
    <row r="1663" spans="1:10" s="361" customFormat="1" ht="31.5" customHeight="1">
      <c r="A1663" s="774"/>
      <c r="B1663" s="1423"/>
      <c r="C1663" s="1424"/>
      <c r="D1663" s="1424" t="s">
        <v>382</v>
      </c>
      <c r="E1663" s="840" t="str">
        <f>'Rekap Panjang Per Prog Per Prov'!U10</f>
        <v>Penguatan Program dan Kelembagaan Pemberdayaan Masyarakat dan Pemerintahan Desa</v>
      </c>
      <c r="F1663" s="797">
        <f>'Rekap Panjang Per Prog Per Prov'!U171</f>
        <v>138910000</v>
      </c>
      <c r="G1663" s="774"/>
      <c r="H1663" s="781"/>
      <c r="I1663" s="753"/>
      <c r="J1663" s="781"/>
    </row>
    <row r="1664" spans="1:10" s="361" customFormat="1" ht="33" customHeight="1">
      <c r="A1664" s="774"/>
      <c r="B1664" s="828"/>
      <c r="C1664" s="358" t="s">
        <v>387</v>
      </c>
      <c r="D1664" s="1789" t="str">
        <f>'Rekap Panjang Per Prog Per Prov'!V8</f>
        <v>Kegiatan Peningkatan Kapasitas Penyelenggaraan Pemerintahan Desa dan Kelurahan</v>
      </c>
      <c r="E1664" s="1789"/>
      <c r="F1664" s="794"/>
      <c r="G1664" s="774"/>
      <c r="H1664" s="758"/>
      <c r="I1664" s="753"/>
      <c r="J1664" s="758"/>
    </row>
    <row r="1665" spans="1:10" s="361" customFormat="1" ht="20.25" customHeight="1">
      <c r="A1665" s="774"/>
      <c r="B1665" s="1423"/>
      <c r="C1665" s="1424"/>
      <c r="D1665" s="1424" t="s">
        <v>382</v>
      </c>
      <c r="E1665" s="840" t="str">
        <f>'Rekap Panjang Per Prog Per Prov'!V10</f>
        <v>Pelatihan Manajemen Pemerintahan Desa bagi Kepala Desa</v>
      </c>
      <c r="F1665" s="797">
        <f>'Rekap Panjang Per Prog Per Prov'!V171</f>
        <v>227743000</v>
      </c>
      <c r="G1665" s="774"/>
      <c r="H1665" s="781"/>
      <c r="I1665" s="753"/>
      <c r="J1665" s="781"/>
    </row>
    <row r="1666" spans="1:10" s="361" customFormat="1" ht="25.5" customHeight="1">
      <c r="A1666" s="774"/>
      <c r="B1666" s="828"/>
      <c r="C1666" s="358" t="s">
        <v>388</v>
      </c>
      <c r="D1666" s="1789" t="str">
        <f>'Rekap Panjang Per Prog Per Prov'!W8</f>
        <v>Kegiatan Peningkatan Kapasitas Kelembagaan dan Pelatihan Masyarakat</v>
      </c>
      <c r="E1666" s="1789"/>
      <c r="F1666" s="794"/>
      <c r="G1666" s="774"/>
      <c r="H1666" s="758"/>
      <c r="I1666" s="753"/>
      <c r="J1666" s="758"/>
    </row>
    <row r="1667" spans="1:10" s="361" customFormat="1" ht="21" customHeight="1">
      <c r="A1667" s="1425"/>
      <c r="B1667" s="1469"/>
      <c r="C1667" s="875"/>
      <c r="D1667" s="875" t="s">
        <v>382</v>
      </c>
      <c r="E1667" s="1467" t="str">
        <f>'Rekap Panjang Per Prog Per Prov'!W10</f>
        <v>Fasilitasi Penyusunan Profil Desa dan Kelurahan</v>
      </c>
      <c r="F1667" s="888">
        <f>'Rekap Panjang Per Prog Per Prov'!W171</f>
        <v>96250000</v>
      </c>
      <c r="G1667" s="1425"/>
      <c r="H1667" s="781"/>
      <c r="I1667" s="753"/>
      <c r="J1667" s="781"/>
    </row>
    <row r="1668" spans="1:10" s="361" customFormat="1" ht="15.75" customHeight="1">
      <c r="A1668" s="774"/>
      <c r="B1668" s="1423"/>
      <c r="C1668" s="1424" t="s">
        <v>389</v>
      </c>
      <c r="D1668" s="1796" t="str">
        <f>'Rekap Panjang Per Prog Per Prov'!X8</f>
        <v>Kegiatan Peningkatan Kemandirian Masyarakat Perdesaan</v>
      </c>
      <c r="E1668" s="1796"/>
      <c r="F1668" s="797"/>
      <c r="G1668" s="774"/>
      <c r="H1668" s="758"/>
      <c r="I1668" s="753"/>
      <c r="J1668" s="758"/>
    </row>
    <row r="1669" spans="1:10" s="361" customFormat="1" ht="15.75" customHeight="1">
      <c r="A1669" s="774"/>
      <c r="B1669" s="1423"/>
      <c r="C1669" s="1424"/>
      <c r="D1669" s="1424" t="s">
        <v>382</v>
      </c>
      <c r="E1669" s="840" t="str">
        <f>'Rekap Panjang Per Prog Per Prov'!X10</f>
        <v>PNPM-Mandiri Perdesaan</v>
      </c>
      <c r="F1669" s="797">
        <f>'Rekap Panjang Per Prog Per Prov'!X171</f>
        <v>41509549000</v>
      </c>
      <c r="G1669" s="774"/>
      <c r="H1669" s="781"/>
      <c r="I1669" s="753"/>
      <c r="J1669" s="781"/>
    </row>
    <row r="1670" spans="1:10" s="361" customFormat="1" ht="15.75" customHeight="1">
      <c r="A1670" s="774"/>
      <c r="B1670" s="828"/>
      <c r="C1670" s="358" t="s">
        <v>391</v>
      </c>
      <c r="D1670" s="1789" t="str">
        <f>'Rekap Panjang Per Prog Per Prov'!Y8</f>
        <v>Kegiatan Fasilitasi Pemberdayaan Adat dan Sosial Budaya Masyarakat</v>
      </c>
      <c r="E1670" s="1789"/>
      <c r="F1670" s="794"/>
      <c r="G1670" s="774"/>
      <c r="H1670" s="758"/>
      <c r="I1670" s="753"/>
      <c r="J1670" s="758"/>
    </row>
    <row r="1671" spans="1:10" s="361" customFormat="1" ht="31.5" customHeight="1">
      <c r="A1671" s="774"/>
      <c r="B1671" s="1423"/>
      <c r="C1671" s="1424"/>
      <c r="D1671" s="1424" t="s">
        <v>382</v>
      </c>
      <c r="E1671" s="1422" t="str">
        <f>'Rekap Panjang Per Prog Per Prov'!Y10</f>
        <v>Fasilitasi Penguatan Kelembagaan Komisi Penanggulangan HIV/AIDS di daerah</v>
      </c>
      <c r="F1671" s="797">
        <f>'Rekap Panjang Per Prog Per Prov'!Y171</f>
        <v>94000000</v>
      </c>
      <c r="G1671" s="774"/>
      <c r="H1671" s="781"/>
      <c r="I1671" s="753"/>
      <c r="J1671" s="781"/>
    </row>
    <row r="1672" spans="1:10" s="361" customFormat="1" ht="31.5" customHeight="1">
      <c r="A1672" s="774"/>
      <c r="B1672" s="1423"/>
      <c r="C1672" s="1424"/>
      <c r="D1672" s="1424" t="s">
        <v>386</v>
      </c>
      <c r="E1672" s="840" t="str">
        <f>'Rekap Panjang Per Prog Per Prov'!AA10</f>
        <v xml:space="preserve">Fasilitasi Penguatan Sistem Informasi Posyandu di Daerah melalui Koordinasi dan Pelatihan Ulang </v>
      </c>
      <c r="F1672" s="797">
        <f>'Rekap Panjang Per Prog Per Prov'!AA171</f>
        <v>104757000</v>
      </c>
      <c r="G1672" s="774"/>
      <c r="H1672" s="781"/>
      <c r="I1672" s="753"/>
      <c r="J1672" s="781"/>
    </row>
    <row r="1673" spans="1:10" s="361" customFormat="1" ht="15.75" customHeight="1">
      <c r="A1673" s="774"/>
      <c r="B1673" s="828"/>
      <c r="C1673" s="358" t="s">
        <v>392</v>
      </c>
      <c r="D1673" s="1789" t="str">
        <f>'Rekap Panjang Per Prog Per Prov'!AB8</f>
        <v>Kegiatan Pengembangan Usaha Ekonomi Masyarakat</v>
      </c>
      <c r="E1673" s="1789"/>
      <c r="F1673" s="794"/>
      <c r="G1673" s="774"/>
      <c r="H1673" s="758"/>
      <c r="I1673" s="753"/>
      <c r="J1673" s="758"/>
    </row>
    <row r="1674" spans="1:10" s="361" customFormat="1" ht="31.5" customHeight="1">
      <c r="A1674" s="774"/>
      <c r="B1674" s="1423"/>
      <c r="C1674" s="1424"/>
      <c r="D1674" s="1424" t="s">
        <v>382</v>
      </c>
      <c r="E1674" s="840" t="str">
        <f>'Rekap Panjang Per Prog Per Prov'!AC10</f>
        <v xml:space="preserve">Penguatan Kelembagaan Tim Koordinasi Penanggulangan Kemiskinan Daerah (TKPKD) </v>
      </c>
      <c r="F1674" s="797">
        <f>'Rekap Panjang Per Prog Per Prov'!AC171</f>
        <v>53000000</v>
      </c>
      <c r="G1674" s="780"/>
      <c r="H1674" s="781"/>
      <c r="I1674" s="753"/>
      <c r="J1674" s="781"/>
    </row>
    <row r="1675" spans="1:10" s="360" customFormat="1" ht="32.25" customHeight="1">
      <c r="A1675" s="774"/>
      <c r="B1675" s="827" t="s">
        <v>519</v>
      </c>
      <c r="C1675" s="1795" t="str">
        <f>'Rekap Panjang Per Prog Per Prov'!AH7</f>
        <v xml:space="preserve">PROGRAM PENGUATAN PENYELENGGARAAN PEMERINTAHAN UMUM </v>
      </c>
      <c r="D1675" s="1795"/>
      <c r="E1675" s="1795"/>
      <c r="F1675" s="793"/>
      <c r="G1675" s="757" t="str">
        <f>'Rekap Panjang Per Prog Per Prov'!AH11</f>
        <v>DITJEN PUM</v>
      </c>
      <c r="H1675" s="1251"/>
      <c r="I1675" s="753"/>
      <c r="J1675" s="758"/>
    </row>
    <row r="1676" spans="1:10" s="361" customFormat="1" ht="30" customHeight="1">
      <c r="A1676" s="774"/>
      <c r="B1676" s="828"/>
      <c r="C1676" s="358" t="s">
        <v>381</v>
      </c>
      <c r="D1676" s="1789" t="str">
        <f>'Rekap Panjang Per Prog Per Prov'!AH8</f>
        <v>Kegiatan Penyelenggaraan Hubungan Pusat dan Daerah Serta Kerjasama Daerah</v>
      </c>
      <c r="E1676" s="1789"/>
      <c r="F1676" s="794"/>
      <c r="G1676" s="774"/>
      <c r="H1676" s="759"/>
      <c r="I1676" s="753"/>
      <c r="J1676" s="758"/>
    </row>
    <row r="1677" spans="1:10" s="361" customFormat="1" ht="36" customHeight="1">
      <c r="A1677" s="774"/>
      <c r="B1677" s="1423"/>
      <c r="C1677" s="1424"/>
      <c r="D1677" s="1424" t="s">
        <v>382</v>
      </c>
      <c r="E1677" s="840" t="str">
        <f>'Rekap Panjang Per Prog Per Prov'!AI10</f>
        <v>Peningkatan Peran Gubernur sebagai Wakil Pemerintah Pusat di Wilayah Provinsi</v>
      </c>
      <c r="F1677" s="797">
        <f>'Rekap Panjang Per Prog Per Prov'!AI171</f>
        <v>3320296000</v>
      </c>
      <c r="G1677" s="774"/>
      <c r="H1677" s="759"/>
      <c r="I1677" s="753" t="s">
        <v>748</v>
      </c>
      <c r="J1677" s="781"/>
    </row>
    <row r="1678" spans="1:10" s="361" customFormat="1" ht="31.5" customHeight="1">
      <c r="A1678" s="774"/>
      <c r="B1678" s="1423"/>
      <c r="C1678" s="1424"/>
      <c r="D1678" s="1424" t="s">
        <v>386</v>
      </c>
      <c r="E1678" s="840" t="str">
        <f>'Rekap Panjang Per Prog Per Prov'!AH10</f>
        <v>Pengembangan Kerjasama Daerah</v>
      </c>
      <c r="F1678" s="797">
        <f>'Rekap Panjang Per Prog Per Prov'!AH171</f>
        <v>425000000</v>
      </c>
      <c r="G1678" s="774"/>
      <c r="H1678" s="759"/>
      <c r="I1678" s="753" t="s">
        <v>748</v>
      </c>
      <c r="J1678" s="761" t="s">
        <v>595</v>
      </c>
    </row>
    <row r="1679" spans="1:10" s="361" customFormat="1" ht="30" customHeight="1">
      <c r="A1679" s="774"/>
      <c r="B1679" s="828"/>
      <c r="C1679" s="358" t="s">
        <v>387</v>
      </c>
      <c r="D1679" s="1789" t="str">
        <f>'Rekap Panjang Per Prog Per Prov'!AJ8</f>
        <v>Kegiatan Pengembangan dan Penataan Wilayah Administrasi dan Perbatasan</v>
      </c>
      <c r="E1679" s="1789"/>
      <c r="F1679" s="794"/>
      <c r="G1679" s="774"/>
      <c r="H1679" s="759"/>
      <c r="I1679" s="753"/>
      <c r="J1679" s="758"/>
    </row>
    <row r="1680" spans="1:10" s="361" customFormat="1" ht="36" customHeight="1">
      <c r="A1680" s="774"/>
      <c r="B1680" s="1423"/>
      <c r="C1680" s="1424"/>
      <c r="D1680" s="1424" t="s">
        <v>382</v>
      </c>
      <c r="E1680" s="840" t="str">
        <f>'Rekap Panjang Per Prog Per Prov'!AK10</f>
        <v>Koordinasi dan Fasilitasi Penegasan Batas Daerah Secara Pasti di Lapangan antar Daerah Provinsi, Kab/Kota</v>
      </c>
      <c r="F1680" s="797">
        <f>'Rekap Panjang Per Prog Per Prov'!AK171</f>
        <v>450000000</v>
      </c>
      <c r="G1680" s="774"/>
      <c r="H1680" s="759"/>
      <c r="I1680" s="753" t="s">
        <v>748</v>
      </c>
      <c r="J1680" s="1397" t="s">
        <v>605</v>
      </c>
    </row>
    <row r="1681" spans="1:11" s="361" customFormat="1" ht="33" customHeight="1">
      <c r="A1681" s="774"/>
      <c r="B1681" s="828"/>
      <c r="C1681" s="358" t="s">
        <v>388</v>
      </c>
      <c r="D1681" s="1789" t="str">
        <f>'Rekap Panjang Per Prog Per Prov'!AN8</f>
        <v>Kegiatan Pembinaan Ketenteraman, Ketertiban dan Perlindungan Masyarakat</v>
      </c>
      <c r="E1681" s="1789"/>
      <c r="F1681" s="794"/>
      <c r="G1681" s="774"/>
      <c r="H1681" s="759"/>
      <c r="I1681" s="753"/>
      <c r="J1681" s="758"/>
    </row>
    <row r="1682" spans="1:11" s="361" customFormat="1" ht="23.25" customHeight="1">
      <c r="A1682" s="774"/>
      <c r="B1682" s="1423"/>
      <c r="C1682" s="1424"/>
      <c r="D1682" s="1424" t="s">
        <v>382</v>
      </c>
      <c r="E1682" s="840" t="str">
        <f>'Rekap Panjang Per Prog Per Prov'!AN10</f>
        <v>Fasilitasi Pencitraan Satpol PP di Daerah</v>
      </c>
      <c r="F1682" s="797">
        <f>'Rekap Panjang Per Prog Per Prov'!AN171</f>
        <v>350000000</v>
      </c>
      <c r="G1682" s="774"/>
      <c r="H1682" s="781"/>
      <c r="I1682" s="753" t="s">
        <v>727</v>
      </c>
      <c r="J1682" s="761" t="s">
        <v>597</v>
      </c>
    </row>
    <row r="1683" spans="1:11" s="361" customFormat="1">
      <c r="A1683" s="774"/>
      <c r="B1683" s="828"/>
      <c r="C1683" s="358" t="s">
        <v>389</v>
      </c>
      <c r="D1683" s="1789" t="str">
        <f>'Rekap Panjang Per Prog Per Prov'!AP8</f>
        <v>Kegiatan Pembinaan dan Pengembangan Kawasan dan Pertanahan</v>
      </c>
      <c r="E1683" s="1789"/>
      <c r="F1683" s="794"/>
      <c r="G1683" s="774"/>
      <c r="H1683" s="759"/>
      <c r="I1683" s="753"/>
      <c r="J1683" s="758"/>
    </row>
    <row r="1684" spans="1:11" s="361" customFormat="1" ht="48.75" customHeight="1">
      <c r="A1684" s="774"/>
      <c r="B1684" s="1423"/>
      <c r="C1684" s="1424"/>
      <c r="D1684" s="1424" t="s">
        <v>382</v>
      </c>
      <c r="E1684" s="840" t="str">
        <f>'Rekap Panjang Per Prog Per Prov'!AQ10</f>
        <v>Fasilitasi Gubernur terhadap Kabupaten/Kota di Bidang Ekonomi, Industri dan Perdagangan Bebas</v>
      </c>
      <c r="F1684" s="797">
        <f>'Rekap Panjang Per Prog Per Prov'!AQ171</f>
        <v>300000000</v>
      </c>
      <c r="G1684" s="780"/>
      <c r="H1684" s="781"/>
      <c r="I1684" s="753" t="s">
        <v>727</v>
      </c>
      <c r="J1684" s="761" t="s">
        <v>597</v>
      </c>
    </row>
    <row r="1685" spans="1:11" s="361" customFormat="1" ht="16.5">
      <c r="A1685" s="1425"/>
      <c r="B1685" s="1473"/>
      <c r="C1685" s="1474"/>
      <c r="D1685" s="1474"/>
      <c r="E1685" s="1475"/>
      <c r="F1685" s="1333"/>
      <c r="G1685" s="1425"/>
      <c r="H1685" s="823"/>
      <c r="I1685" s="884"/>
      <c r="J1685" s="823"/>
    </row>
    <row r="1686" spans="1:11">
      <c r="F1686" s="990"/>
    </row>
    <row r="1688" spans="1:11">
      <c r="K1688" s="682">
        <f>F12+F57+F105+F160+F210+F261++F311+F363+F413+F465+F519+F567+F578+F631+F688+F742+F795+F843+F901+F953+F1004+F1054+F1109+F1162+F1219+F1267+F1319+F1375+F1428+F1487+F1538+F1591+F1643</f>
        <v>1468803081000</v>
      </c>
    </row>
    <row r="1692" spans="1:11">
      <c r="B1692" s="1658" t="s">
        <v>979</v>
      </c>
    </row>
    <row r="1693" spans="1:11">
      <c r="B1693" s="1658"/>
      <c r="C1693" s="1658" t="s">
        <v>985</v>
      </c>
    </row>
    <row r="1697" spans="1:10">
      <c r="C1697" s="1659" t="s">
        <v>980</v>
      </c>
    </row>
    <row r="1698" spans="1:10">
      <c r="C1698" s="1658" t="s">
        <v>984</v>
      </c>
    </row>
    <row r="1699" spans="1:10">
      <c r="C1699" s="1658" t="s">
        <v>983</v>
      </c>
    </row>
    <row r="1700" spans="1:10">
      <c r="F1700" s="377">
        <f>F12+F57+F105+F160+F210+F261+F311+F363+F413+F465+F519+F567+F578+F631+F688+F742+F795+F843+F901+F953+F1004+F1054+F1109+F1162+F1219+F1267+F1319+F1375+F1428+F1487+F1538+F1591+F1643</f>
        <v>1468803081000</v>
      </c>
    </row>
    <row r="1708" spans="1:10" ht="15">
      <c r="A1708" s="348"/>
      <c r="B1708" s="348"/>
      <c r="C1708" s="348"/>
      <c r="D1708" s="348"/>
      <c r="E1708" s="348"/>
      <c r="F1708" s="377">
        <f>F12+F57+F105+F160+F210+F261+F311+F363+F413+F465+F519+F567+F578+F631+F688+F742+F795+F843+F901+F953+F1004+F1054+F1109+F1162+F1219+F1267+F1319+F1375+F1428+F1487+F1538+F1591+F1643</f>
        <v>1468803081000</v>
      </c>
      <c r="G1708" s="348"/>
    </row>
    <row r="1710" spans="1:10">
      <c r="H1710" s="348"/>
      <c r="I1710" s="348"/>
      <c r="J1710" s="348"/>
    </row>
  </sheetData>
  <mergeCells count="1011">
    <mergeCell ref="D339:E339"/>
    <mergeCell ref="H1319:H1322"/>
    <mergeCell ref="H1375:H1378"/>
    <mergeCell ref="H1428:H1431"/>
    <mergeCell ref="H1538:H1541"/>
    <mergeCell ref="H1591:H1593"/>
    <mergeCell ref="H742:H743"/>
    <mergeCell ref="H688:H691"/>
    <mergeCell ref="H795:H798"/>
    <mergeCell ref="H843:H846"/>
    <mergeCell ref="H901:H903"/>
    <mergeCell ref="H953:H956"/>
    <mergeCell ref="H1054:H1057"/>
    <mergeCell ref="H1109:H1112"/>
    <mergeCell ref="H1219:H1221"/>
    <mergeCell ref="H57:H59"/>
    <mergeCell ref="H105:H108"/>
    <mergeCell ref="H160:H163"/>
    <mergeCell ref="H210:H213"/>
    <mergeCell ref="H261:H264"/>
    <mergeCell ref="H311:H314"/>
    <mergeCell ref="H363:H366"/>
    <mergeCell ref="H413:H415"/>
    <mergeCell ref="H465:H468"/>
    <mergeCell ref="H519:H521"/>
    <mergeCell ref="H567:H570"/>
    <mergeCell ref="H631:H633"/>
    <mergeCell ref="G420:G421"/>
    <mergeCell ref="G429:G430"/>
    <mergeCell ref="G472:G473"/>
    <mergeCell ref="G960:G961"/>
    <mergeCell ref="G969:G970"/>
    <mergeCell ref="G1008:G1009"/>
    <mergeCell ref="G1014:G1015"/>
    <mergeCell ref="G1656:G1657"/>
    <mergeCell ref="G1435:G1436"/>
    <mergeCell ref="G1444:G1445"/>
    <mergeCell ref="G1494:G1495"/>
    <mergeCell ref="G1503:G1504"/>
    <mergeCell ref="G1545:G1546"/>
    <mergeCell ref="G1554:G1555"/>
    <mergeCell ref="G1598:G1599"/>
    <mergeCell ref="G1607:G1608"/>
    <mergeCell ref="G1647:G1648"/>
    <mergeCell ref="G1178:G1179"/>
    <mergeCell ref="G1226:G1227"/>
    <mergeCell ref="G1235:G1236"/>
    <mergeCell ref="G1274:G1275"/>
    <mergeCell ref="G1283:G1284"/>
    <mergeCell ref="G1326:G1327"/>
    <mergeCell ref="G1335:G1336"/>
    <mergeCell ref="G1382:G1383"/>
    <mergeCell ref="G1391:G1392"/>
    <mergeCell ref="G850:G851"/>
    <mergeCell ref="G859:G860"/>
    <mergeCell ref="G908:G909"/>
    <mergeCell ref="G917:G918"/>
    <mergeCell ref="D489:E489"/>
    <mergeCell ref="D527:E527"/>
    <mergeCell ref="C529:E529"/>
    <mergeCell ref="D443:E443"/>
    <mergeCell ref="D1097:E1097"/>
    <mergeCell ref="B1109:E1109"/>
    <mergeCell ref="C1110:E1110"/>
    <mergeCell ref="D1111:E1111"/>
    <mergeCell ref="C1113:E1113"/>
    <mergeCell ref="D1114:E1114"/>
    <mergeCell ref="D1099:E1099"/>
    <mergeCell ref="G481:G482"/>
    <mergeCell ref="G526:G527"/>
    <mergeCell ref="G535:G536"/>
    <mergeCell ref="G568:G569"/>
    <mergeCell ref="G585:G586"/>
    <mergeCell ref="G594:G595"/>
    <mergeCell ref="G635:G636"/>
    <mergeCell ref="G644:G645"/>
    <mergeCell ref="G695:G696"/>
    <mergeCell ref="D513:E513"/>
    <mergeCell ref="D460:E460"/>
    <mergeCell ref="D462:E462"/>
    <mergeCell ref="C506:E506"/>
    <mergeCell ref="B519:E519"/>
    <mergeCell ref="C520:E520"/>
    <mergeCell ref="D494:E494"/>
    <mergeCell ref="D521:E521"/>
    <mergeCell ref="G16:G17"/>
    <mergeCell ref="G61:G62"/>
    <mergeCell ref="G70:G71"/>
    <mergeCell ref="G112:G113"/>
    <mergeCell ref="G121:G122"/>
    <mergeCell ref="G167:G168"/>
    <mergeCell ref="G176:G177"/>
    <mergeCell ref="G217:G218"/>
    <mergeCell ref="G226:G227"/>
    <mergeCell ref="D470:E470"/>
    <mergeCell ref="D130:E130"/>
    <mergeCell ref="B1162:E1162"/>
    <mergeCell ref="D215:E215"/>
    <mergeCell ref="C905:E905"/>
    <mergeCell ref="D906:E906"/>
    <mergeCell ref="C1595:E1595"/>
    <mergeCell ref="G268:G269"/>
    <mergeCell ref="G277:G278"/>
    <mergeCell ref="G318:G319"/>
    <mergeCell ref="G324:G325"/>
    <mergeCell ref="G370:G371"/>
    <mergeCell ref="G379:G380"/>
    <mergeCell ref="G1061:G1062"/>
    <mergeCell ref="G1070:G1071"/>
    <mergeCell ref="G1116:G1117"/>
    <mergeCell ref="G1125:G1126"/>
    <mergeCell ref="G1169:G1170"/>
    <mergeCell ref="G704:G705"/>
    <mergeCell ref="G746:G747"/>
    <mergeCell ref="G755:G756"/>
    <mergeCell ref="G802:G803"/>
    <mergeCell ref="G811:G812"/>
    <mergeCell ref="D354:E354"/>
    <mergeCell ref="C1079:E1079"/>
    <mergeCell ref="D1080:E1080"/>
    <mergeCell ref="D1082:E1082"/>
    <mergeCell ref="D1084:E1084"/>
    <mergeCell ref="D1086:E1086"/>
    <mergeCell ref="D1088:E1088"/>
    <mergeCell ref="D1092:E1092"/>
    <mergeCell ref="C1096:E1096"/>
    <mergeCell ref="D365:E365"/>
    <mergeCell ref="C367:E367"/>
    <mergeCell ref="D368:E368"/>
    <mergeCell ref="C370:E370"/>
    <mergeCell ref="D371:E371"/>
    <mergeCell ref="C373:E373"/>
    <mergeCell ref="B465:E465"/>
    <mergeCell ref="C426:E426"/>
    <mergeCell ref="C481:E481"/>
    <mergeCell ref="D482:E482"/>
    <mergeCell ref="D485:E485"/>
    <mergeCell ref="D487:E487"/>
    <mergeCell ref="C491:E491"/>
    <mergeCell ref="D492:E492"/>
    <mergeCell ref="D496:E496"/>
    <mergeCell ref="D498:E498"/>
    <mergeCell ref="D433:E433"/>
    <mergeCell ref="C438:E438"/>
    <mergeCell ref="D439:E439"/>
    <mergeCell ref="C429:E429"/>
    <mergeCell ref="D427:E427"/>
    <mergeCell ref="D430:E430"/>
    <mergeCell ref="D388:E388"/>
    <mergeCell ref="D107:E107"/>
    <mergeCell ref="D77:E77"/>
    <mergeCell ref="D84:E84"/>
    <mergeCell ref="D86:E86"/>
    <mergeCell ref="C79:E79"/>
    <mergeCell ref="D80:E80"/>
    <mergeCell ref="D180:E180"/>
    <mergeCell ref="C182:E182"/>
    <mergeCell ref="D165:E165"/>
    <mergeCell ref="D1102:E1102"/>
    <mergeCell ref="D1104:E1104"/>
    <mergeCell ref="D1106:E1106"/>
    <mergeCell ref="D341:E341"/>
    <mergeCell ref="D356:E356"/>
    <mergeCell ref="D358:E358"/>
    <mergeCell ref="D344:E344"/>
    <mergeCell ref="B363:E363"/>
    <mergeCell ref="C364:E364"/>
    <mergeCell ref="C423:E423"/>
    <mergeCell ref="D415:E415"/>
    <mergeCell ref="C417:E417"/>
    <mergeCell ref="D418:E418"/>
    <mergeCell ref="C420:E420"/>
    <mergeCell ref="D421:E421"/>
    <mergeCell ref="D374:E374"/>
    <mergeCell ref="D390:E390"/>
    <mergeCell ref="C376:E376"/>
    <mergeCell ref="D377:E377"/>
    <mergeCell ref="D383:E383"/>
    <mergeCell ref="C347:E347"/>
    <mergeCell ref="D348:E348"/>
    <mergeCell ref="D351:E351"/>
    <mergeCell ref="D95:E95"/>
    <mergeCell ref="B105:E105"/>
    <mergeCell ref="C106:E106"/>
    <mergeCell ref="J54:J55"/>
    <mergeCell ref="J51:J52"/>
    <mergeCell ref="J23:J25"/>
    <mergeCell ref="D113:E113"/>
    <mergeCell ref="B10:E10"/>
    <mergeCell ref="B11:E11"/>
    <mergeCell ref="B12:E12"/>
    <mergeCell ref="C61:E61"/>
    <mergeCell ref="D62:E62"/>
    <mergeCell ref="C64:E64"/>
    <mergeCell ref="D65:E65"/>
    <mergeCell ref="D73:E73"/>
    <mergeCell ref="D75:E75"/>
    <mergeCell ref="C58:E58"/>
    <mergeCell ref="D59:E59"/>
    <mergeCell ref="C67:E67"/>
    <mergeCell ref="D68:E68"/>
    <mergeCell ref="C70:E70"/>
    <mergeCell ref="D71:E71"/>
    <mergeCell ref="C13:E13"/>
    <mergeCell ref="D40:E40"/>
    <mergeCell ref="C43:E43"/>
    <mergeCell ref="D44:E44"/>
    <mergeCell ref="D46:E46"/>
    <mergeCell ref="D48:E48"/>
    <mergeCell ref="D50:E50"/>
    <mergeCell ref="D53:E53"/>
    <mergeCell ref="C22:E22"/>
    <mergeCell ref="D23:E23"/>
    <mergeCell ref="C115:E115"/>
    <mergeCell ref="D116:E116"/>
    <mergeCell ref="D125:E125"/>
    <mergeCell ref="D128:E128"/>
    <mergeCell ref="C109:E109"/>
    <mergeCell ref="D110:E110"/>
    <mergeCell ref="C112:E112"/>
    <mergeCell ref="C118:E118"/>
    <mergeCell ref="D119:E119"/>
    <mergeCell ref="C121:E121"/>
    <mergeCell ref="D122:E122"/>
    <mergeCell ref="J123:J124"/>
    <mergeCell ref="D14:E14"/>
    <mergeCell ref="C16:E16"/>
    <mergeCell ref="D17:E17"/>
    <mergeCell ref="D37:E37"/>
    <mergeCell ref="C28:E28"/>
    <mergeCell ref="D29:E29"/>
    <mergeCell ref="D33:E33"/>
    <mergeCell ref="B57:E57"/>
    <mergeCell ref="C19:E19"/>
    <mergeCell ref="D20:E20"/>
    <mergeCell ref="D26:E26"/>
    <mergeCell ref="D35:E35"/>
    <mergeCell ref="D31:E31"/>
    <mergeCell ref="D88:E88"/>
    <mergeCell ref="D91:E91"/>
    <mergeCell ref="D97:E97"/>
    <mergeCell ref="D99:E99"/>
    <mergeCell ref="D101:E101"/>
    <mergeCell ref="D82:E82"/>
    <mergeCell ref="C94:E94"/>
    <mergeCell ref="D168:E168"/>
    <mergeCell ref="C173:E173"/>
    <mergeCell ref="D174:E174"/>
    <mergeCell ref="C176:E176"/>
    <mergeCell ref="D177:E177"/>
    <mergeCell ref="C132:E132"/>
    <mergeCell ref="D141:E141"/>
    <mergeCell ref="D144:E144"/>
    <mergeCell ref="D133:E133"/>
    <mergeCell ref="C167:E167"/>
    <mergeCell ref="C170:E170"/>
    <mergeCell ref="D171:E171"/>
    <mergeCell ref="B160:E160"/>
    <mergeCell ref="C161:E161"/>
    <mergeCell ref="D162:E162"/>
    <mergeCell ref="C164:E164"/>
    <mergeCell ref="D135:E135"/>
    <mergeCell ref="D137:E137"/>
    <mergeCell ref="D139:E139"/>
    <mergeCell ref="C147:E147"/>
    <mergeCell ref="D151:E151"/>
    <mergeCell ref="D154:E154"/>
    <mergeCell ref="D156:E156"/>
    <mergeCell ref="D148:E148"/>
    <mergeCell ref="D224:E224"/>
    <mergeCell ref="D183:E183"/>
    <mergeCell ref="D187:E187"/>
    <mergeCell ref="C211:E211"/>
    <mergeCell ref="D212:E212"/>
    <mergeCell ref="C217:E217"/>
    <mergeCell ref="D218:E218"/>
    <mergeCell ref="D191:E191"/>
    <mergeCell ref="D194:E194"/>
    <mergeCell ref="C197:E197"/>
    <mergeCell ref="D198:E198"/>
    <mergeCell ref="D200:E200"/>
    <mergeCell ref="D203:E203"/>
    <mergeCell ref="D205:E205"/>
    <mergeCell ref="D207:E207"/>
    <mergeCell ref="C220:E220"/>
    <mergeCell ref="D221:E221"/>
    <mergeCell ref="C223:E223"/>
    <mergeCell ref="C214:E214"/>
    <mergeCell ref="D185:E185"/>
    <mergeCell ref="D189:E189"/>
    <mergeCell ref="C262:E262"/>
    <mergeCell ref="D263:E263"/>
    <mergeCell ref="C265:E265"/>
    <mergeCell ref="D266:E266"/>
    <mergeCell ref="C268:E268"/>
    <mergeCell ref="D269:E269"/>
    <mergeCell ref="C271:E271"/>
    <mergeCell ref="C277:E277"/>
    <mergeCell ref="D278:E278"/>
    <mergeCell ref="D272:E272"/>
    <mergeCell ref="C274:E274"/>
    <mergeCell ref="D275:E275"/>
    <mergeCell ref="C226:E226"/>
    <mergeCell ref="C249:E249"/>
    <mergeCell ref="D250:E250"/>
    <mergeCell ref="B261:E261"/>
    <mergeCell ref="D245:E245"/>
    <mergeCell ref="D227:E227"/>
    <mergeCell ref="D229:E229"/>
    <mergeCell ref="D231:E231"/>
    <mergeCell ref="C233:E233"/>
    <mergeCell ref="D234:E234"/>
    <mergeCell ref="D236:E236"/>
    <mergeCell ref="D238:E238"/>
    <mergeCell ref="D240:E240"/>
    <mergeCell ref="D242:E242"/>
    <mergeCell ref="D252:E252"/>
    <mergeCell ref="D256:E256"/>
    <mergeCell ref="D258:E258"/>
    <mergeCell ref="D281:E281"/>
    <mergeCell ref="D283:E283"/>
    <mergeCell ref="C285:E285"/>
    <mergeCell ref="D286:E286"/>
    <mergeCell ref="D337:E337"/>
    <mergeCell ref="D322:E322"/>
    <mergeCell ref="C324:E324"/>
    <mergeCell ref="D325:E325"/>
    <mergeCell ref="D328:E328"/>
    <mergeCell ref="D288:E288"/>
    <mergeCell ref="D290:E290"/>
    <mergeCell ref="D292:E292"/>
    <mergeCell ref="D294:E294"/>
    <mergeCell ref="D297:E297"/>
    <mergeCell ref="C300:E300"/>
    <mergeCell ref="D301:E301"/>
    <mergeCell ref="D304:E304"/>
    <mergeCell ref="D306:E306"/>
    <mergeCell ref="D330:E330"/>
    <mergeCell ref="C312:E312"/>
    <mergeCell ref="D313:E313"/>
    <mergeCell ref="C315:E315"/>
    <mergeCell ref="D316:E316"/>
    <mergeCell ref="C318:E318"/>
    <mergeCell ref="D333:E333"/>
    <mergeCell ref="D335:E335"/>
    <mergeCell ref="D319:E319"/>
    <mergeCell ref="C321:E321"/>
    <mergeCell ref="B311:E311"/>
    <mergeCell ref="C332:E332"/>
    <mergeCell ref="D308:E308"/>
    <mergeCell ref="C379:E379"/>
    <mergeCell ref="D380:E380"/>
    <mergeCell ref="D447:E447"/>
    <mergeCell ref="D441:E441"/>
    <mergeCell ref="C454:E454"/>
    <mergeCell ref="D455:E455"/>
    <mergeCell ref="D450:E450"/>
    <mergeCell ref="D458:E458"/>
    <mergeCell ref="C414:E414"/>
    <mergeCell ref="D424:E424"/>
    <mergeCell ref="C402:E402"/>
    <mergeCell ref="D392:E392"/>
    <mergeCell ref="D445:E445"/>
    <mergeCell ref="D403:E403"/>
    <mergeCell ref="D405:E405"/>
    <mergeCell ref="D408:E408"/>
    <mergeCell ref="D385:E385"/>
    <mergeCell ref="D410:E410"/>
    <mergeCell ref="D394:E394"/>
    <mergeCell ref="D399:E399"/>
    <mergeCell ref="D396:E396"/>
    <mergeCell ref="B413:E413"/>
    <mergeCell ref="C387:E387"/>
    <mergeCell ref="C523:E523"/>
    <mergeCell ref="C532:E532"/>
    <mergeCell ref="C535:E535"/>
    <mergeCell ref="D536:E536"/>
    <mergeCell ref="D500:E500"/>
    <mergeCell ref="D503:E503"/>
    <mergeCell ref="D541:E541"/>
    <mergeCell ref="C543:E543"/>
    <mergeCell ref="D606:E606"/>
    <mergeCell ref="D507:E507"/>
    <mergeCell ref="D509:E509"/>
    <mergeCell ref="D511:E511"/>
    <mergeCell ref="D515:E515"/>
    <mergeCell ref="D546:E546"/>
    <mergeCell ref="D548:E548"/>
    <mergeCell ref="D552:E552"/>
    <mergeCell ref="D555:E555"/>
    <mergeCell ref="C558:E558"/>
    <mergeCell ref="D559:E559"/>
    <mergeCell ref="D561:E561"/>
    <mergeCell ref="D564:E564"/>
    <mergeCell ref="D524:E524"/>
    <mergeCell ref="C526:E526"/>
    <mergeCell ref="D530:E530"/>
    <mergeCell ref="D533:E533"/>
    <mergeCell ref="D544:E544"/>
    <mergeCell ref="D539:E539"/>
    <mergeCell ref="D652:E652"/>
    <mergeCell ref="D550:E550"/>
    <mergeCell ref="B567:E567"/>
    <mergeCell ref="C571:E571"/>
    <mergeCell ref="C568:E568"/>
    <mergeCell ref="D569:E569"/>
    <mergeCell ref="C579:E579"/>
    <mergeCell ref="C582:E582"/>
    <mergeCell ref="D583:E583"/>
    <mergeCell ref="C585:E585"/>
    <mergeCell ref="B578:E578"/>
    <mergeCell ref="D572:E572"/>
    <mergeCell ref="C574:E574"/>
    <mergeCell ref="D575:E575"/>
    <mergeCell ref="D580:E580"/>
    <mergeCell ref="D608:E608"/>
    <mergeCell ref="D719:E719"/>
    <mergeCell ref="D708:E708"/>
    <mergeCell ref="D654:E654"/>
    <mergeCell ref="D642:E642"/>
    <mergeCell ref="D661:E661"/>
    <mergeCell ref="D663:E663"/>
    <mergeCell ref="D645:E645"/>
    <mergeCell ref="D721:E721"/>
    <mergeCell ref="D586:E586"/>
    <mergeCell ref="C588:E588"/>
    <mergeCell ref="D589:E589"/>
    <mergeCell ref="C591:E591"/>
    <mergeCell ref="D592:E592"/>
    <mergeCell ref="C594:E594"/>
    <mergeCell ref="D595:E595"/>
    <mergeCell ref="D598:E598"/>
    <mergeCell ref="D601:E601"/>
    <mergeCell ref="C603:E603"/>
    <mergeCell ref="D604:E604"/>
    <mergeCell ref="D683:E683"/>
    <mergeCell ref="D648:E648"/>
    <mergeCell ref="D656:E656"/>
    <mergeCell ref="D667:E667"/>
    <mergeCell ref="D636:E636"/>
    <mergeCell ref="C638:E638"/>
    <mergeCell ref="D639:E639"/>
    <mergeCell ref="C641:E641"/>
    <mergeCell ref="C632:E632"/>
    <mergeCell ref="D633:E633"/>
    <mergeCell ref="B688:E688"/>
    <mergeCell ref="D670:E670"/>
    <mergeCell ref="B631:E631"/>
    <mergeCell ref="C658:E658"/>
    <mergeCell ref="D659:E659"/>
    <mergeCell ref="C689:E689"/>
    <mergeCell ref="D610:E610"/>
    <mergeCell ref="C635:E635"/>
    <mergeCell ref="C644:E644"/>
    <mergeCell ref="D665:E665"/>
    <mergeCell ref="D835:E835"/>
    <mergeCell ref="D837:E837"/>
    <mergeCell ref="D839:E839"/>
    <mergeCell ref="C844:E844"/>
    <mergeCell ref="D845:E845"/>
    <mergeCell ref="C847:E847"/>
    <mergeCell ref="D848:E848"/>
    <mergeCell ref="D713:E713"/>
    <mergeCell ref="D768:E768"/>
    <mergeCell ref="D715:E715"/>
    <mergeCell ref="C695:E695"/>
    <mergeCell ref="D696:E696"/>
    <mergeCell ref="C698:E698"/>
    <mergeCell ref="D699:E699"/>
    <mergeCell ref="C701:E701"/>
    <mergeCell ref="D702:E702"/>
    <mergeCell ref="C704:E704"/>
    <mergeCell ref="D705:E705"/>
    <mergeCell ref="D717:E717"/>
    <mergeCell ref="D729:E729"/>
    <mergeCell ref="D731:E731"/>
    <mergeCell ref="D734:E734"/>
    <mergeCell ref="D765:E765"/>
    <mergeCell ref="C752:E752"/>
    <mergeCell ref="D753:E753"/>
    <mergeCell ref="C755:E755"/>
    <mergeCell ref="D809:E809"/>
    <mergeCell ref="C811:E811"/>
    <mergeCell ref="C782:E782"/>
    <mergeCell ref="D783:E783"/>
    <mergeCell ref="D785:E785"/>
    <mergeCell ref="D787:E787"/>
    <mergeCell ref="D896:E896"/>
    <mergeCell ref="D876:E876"/>
    <mergeCell ref="D872:E872"/>
    <mergeCell ref="D851:E851"/>
    <mergeCell ref="C853:E853"/>
    <mergeCell ref="D854:E854"/>
    <mergeCell ref="D885:E885"/>
    <mergeCell ref="D874:E874"/>
    <mergeCell ref="D878:E878"/>
    <mergeCell ref="C884:E884"/>
    <mergeCell ref="D860:E860"/>
    <mergeCell ref="D863:E863"/>
    <mergeCell ref="D865:E865"/>
    <mergeCell ref="C869:E869"/>
    <mergeCell ref="D870:E870"/>
    <mergeCell ref="D881:E881"/>
    <mergeCell ref="C856:E856"/>
    <mergeCell ref="D857:E857"/>
    <mergeCell ref="C859:E859"/>
    <mergeCell ref="D888:E888"/>
    <mergeCell ref="D892:E892"/>
    <mergeCell ref="D894:E894"/>
    <mergeCell ref="D867:E867"/>
    <mergeCell ref="D1012:E1012"/>
    <mergeCell ref="D903:E903"/>
    <mergeCell ref="C908:E908"/>
    <mergeCell ref="D909:E909"/>
    <mergeCell ref="B901:E901"/>
    <mergeCell ref="C902:E902"/>
    <mergeCell ref="C911:E911"/>
    <mergeCell ref="C914:E914"/>
    <mergeCell ref="D915:E915"/>
    <mergeCell ref="D912:E912"/>
    <mergeCell ref="D945:E945"/>
    <mergeCell ref="D928:E928"/>
    <mergeCell ref="D930:E930"/>
    <mergeCell ref="D921:E921"/>
    <mergeCell ref="D926:E926"/>
    <mergeCell ref="C917:E917"/>
    <mergeCell ref="D918:E918"/>
    <mergeCell ref="D923:E923"/>
    <mergeCell ref="C925:E925"/>
    <mergeCell ref="D932:E932"/>
    <mergeCell ref="D934:E934"/>
    <mergeCell ref="D937:E937"/>
    <mergeCell ref="C940:E940"/>
    <mergeCell ref="D941:E941"/>
    <mergeCell ref="D943:E943"/>
    <mergeCell ref="C1116:E1116"/>
    <mergeCell ref="D1132:E1132"/>
    <mergeCell ref="C1136:E1136"/>
    <mergeCell ref="D1137:E1137"/>
    <mergeCell ref="D1139:E1139"/>
    <mergeCell ref="D1141:E1141"/>
    <mergeCell ref="D1143:E1143"/>
    <mergeCell ref="D1027:E1027"/>
    <mergeCell ref="D1031:E1031"/>
    <mergeCell ref="D978:E978"/>
    <mergeCell ref="D980:E980"/>
    <mergeCell ref="D982:E982"/>
    <mergeCell ref="D984:E984"/>
    <mergeCell ref="C966:E966"/>
    <mergeCell ref="D967:E967"/>
    <mergeCell ref="D1029:E1029"/>
    <mergeCell ref="B1004:E1004"/>
    <mergeCell ref="C1005:E1005"/>
    <mergeCell ref="D1006:E1006"/>
    <mergeCell ref="C1008:E1008"/>
    <mergeCell ref="D1018:E1018"/>
    <mergeCell ref="D1020:E1020"/>
    <mergeCell ref="D1025:E1025"/>
    <mergeCell ref="D992:E992"/>
    <mergeCell ref="D994:E994"/>
    <mergeCell ref="D996:E996"/>
    <mergeCell ref="D998:E998"/>
    <mergeCell ref="D1001:E1001"/>
    <mergeCell ref="D1009:E1009"/>
    <mergeCell ref="C1011:E1011"/>
    <mergeCell ref="C1014:E1014"/>
    <mergeCell ref="C991:E991"/>
    <mergeCell ref="D1049:E1049"/>
    <mergeCell ref="D1041:E1041"/>
    <mergeCell ref="D1034:E1034"/>
    <mergeCell ref="C1038:E1038"/>
    <mergeCell ref="D1039:E1039"/>
    <mergeCell ref="D1044:E1044"/>
    <mergeCell ref="D1046:E1046"/>
    <mergeCell ref="D1077:E1077"/>
    <mergeCell ref="C1061:E1061"/>
    <mergeCell ref="D1062:E1062"/>
    <mergeCell ref="C1064:E1064"/>
    <mergeCell ref="D1065:E1065"/>
    <mergeCell ref="C1067:E1067"/>
    <mergeCell ref="D1068:E1068"/>
    <mergeCell ref="C1070:E1070"/>
    <mergeCell ref="D1071:E1071"/>
    <mergeCell ref="C1055:E1055"/>
    <mergeCell ref="D1056:E1056"/>
    <mergeCell ref="C1058:E1058"/>
    <mergeCell ref="D1059:E1059"/>
    <mergeCell ref="D1073:E1073"/>
    <mergeCell ref="D1075:E1075"/>
    <mergeCell ref="B1054:E1054"/>
    <mergeCell ref="D1145:E1145"/>
    <mergeCell ref="C1152:E1152"/>
    <mergeCell ref="D1153:E1153"/>
    <mergeCell ref="D1155:E1155"/>
    <mergeCell ref="D1157:E1157"/>
    <mergeCell ref="D1117:E1117"/>
    <mergeCell ref="C1119:E1119"/>
    <mergeCell ref="D1120:E1120"/>
    <mergeCell ref="D1129:E1129"/>
    <mergeCell ref="D1123:E1123"/>
    <mergeCell ref="C1125:E1125"/>
    <mergeCell ref="D1126:E1126"/>
    <mergeCell ref="D1134:E1134"/>
    <mergeCell ref="C1122:E1122"/>
    <mergeCell ref="D1211:E1211"/>
    <mergeCell ref="D1213:E1213"/>
    <mergeCell ref="D1216:E1216"/>
    <mergeCell ref="C1163:E1163"/>
    <mergeCell ref="D1159:E1159"/>
    <mergeCell ref="D1149:E1149"/>
    <mergeCell ref="C1220:E1220"/>
    <mergeCell ref="D1221:E1221"/>
    <mergeCell ref="D1501:E1501"/>
    <mergeCell ref="C1388:E1388"/>
    <mergeCell ref="D1389:E1389"/>
    <mergeCell ref="C1223:E1223"/>
    <mergeCell ref="D1224:E1224"/>
    <mergeCell ref="C1226:E1226"/>
    <mergeCell ref="D1227:E1227"/>
    <mergeCell ref="C1229:E1229"/>
    <mergeCell ref="B1267:E1267"/>
    <mergeCell ref="C1271:E1271"/>
    <mergeCell ref="D1272:E1272"/>
    <mergeCell ref="C1274:E1274"/>
    <mergeCell ref="D1230:E1230"/>
    <mergeCell ref="D1239:E1239"/>
    <mergeCell ref="D1241:E1241"/>
    <mergeCell ref="C1243:E1243"/>
    <mergeCell ref="D1244:E1244"/>
    <mergeCell ref="D1419:E1419"/>
    <mergeCell ref="D1421:E1421"/>
    <mergeCell ref="D1423:E1423"/>
    <mergeCell ref="D1425:E1425"/>
    <mergeCell ref="D1474:E1474"/>
    <mergeCell ref="D1477:E1477"/>
    <mergeCell ref="D1479:E1479"/>
    <mergeCell ref="D1482:E1482"/>
    <mergeCell ref="C1488:E1488"/>
    <mergeCell ref="D1489:E1489"/>
    <mergeCell ref="C1491:E1491"/>
    <mergeCell ref="C1470:E1470"/>
    <mergeCell ref="B1487:E1487"/>
    <mergeCell ref="C1503:E1503"/>
    <mergeCell ref="D1504:E1504"/>
    <mergeCell ref="D1495:E1495"/>
    <mergeCell ref="C1497:E1497"/>
    <mergeCell ref="D1498:E1498"/>
    <mergeCell ref="D1507:E1507"/>
    <mergeCell ref="D1442:E1442"/>
    <mergeCell ref="C1444:E1444"/>
    <mergeCell ref="D1445:E1445"/>
    <mergeCell ref="C1500:E1500"/>
    <mergeCell ref="D1512:E1512"/>
    <mergeCell ref="D1514:E1514"/>
    <mergeCell ref="D1516:E1516"/>
    <mergeCell ref="D1518:E1518"/>
    <mergeCell ref="B1428:E1428"/>
    <mergeCell ref="D1436:E1436"/>
    <mergeCell ref="C1438:E1438"/>
    <mergeCell ref="D1439:E1439"/>
    <mergeCell ref="D1448:E1448"/>
    <mergeCell ref="D1452:E1452"/>
    <mergeCell ref="C1454:E1454"/>
    <mergeCell ref="D1455:E1455"/>
    <mergeCell ref="D1457:E1457"/>
    <mergeCell ref="D1459:E1459"/>
    <mergeCell ref="D1461:E1461"/>
    <mergeCell ref="D1463:E1463"/>
    <mergeCell ref="D1467:E1467"/>
    <mergeCell ref="C1429:E1429"/>
    <mergeCell ref="D1430:E1430"/>
    <mergeCell ref="C1432:E1432"/>
    <mergeCell ref="D1433:E1433"/>
    <mergeCell ref="C1435:E1435"/>
    <mergeCell ref="D1492:E1492"/>
    <mergeCell ref="C1494:E1494"/>
    <mergeCell ref="D1471:E1471"/>
    <mergeCell ref="D1509:E1509"/>
    <mergeCell ref="C1511:E1511"/>
    <mergeCell ref="D1450:E1450"/>
    <mergeCell ref="D1402:E1402"/>
    <mergeCell ref="D1404:E1404"/>
    <mergeCell ref="D1406:E1406"/>
    <mergeCell ref="D1408:E1408"/>
    <mergeCell ref="C466:E466"/>
    <mergeCell ref="D467:E467"/>
    <mergeCell ref="C469:E469"/>
    <mergeCell ref="C472:E472"/>
    <mergeCell ref="D473:E473"/>
    <mergeCell ref="C475:E475"/>
    <mergeCell ref="D476:E476"/>
    <mergeCell ref="C478:E478"/>
    <mergeCell ref="D479:E479"/>
    <mergeCell ref="D612:E612"/>
    <mergeCell ref="D616:E616"/>
    <mergeCell ref="C620:E620"/>
    <mergeCell ref="D621:E621"/>
    <mergeCell ref="D623:E623"/>
    <mergeCell ref="D625:E625"/>
    <mergeCell ref="D710:E710"/>
    <mergeCell ref="C712:E712"/>
    <mergeCell ref="D627:E627"/>
    <mergeCell ref="D1349:E1349"/>
    <mergeCell ref="D1351:E1351"/>
    <mergeCell ref="D1353:E1353"/>
    <mergeCell ref="D1263:E1263"/>
    <mergeCell ref="C1232:E1232"/>
    <mergeCell ref="D1233:E1233"/>
    <mergeCell ref="B1219:E1219"/>
    <mergeCell ref="D1209:E1209"/>
    <mergeCell ref="C1206:E1206"/>
    <mergeCell ref="D1207:E1207"/>
    <mergeCell ref="D690:E690"/>
    <mergeCell ref="C692:E692"/>
    <mergeCell ref="D693:E693"/>
    <mergeCell ref="C673:E673"/>
    <mergeCell ref="D674:E674"/>
    <mergeCell ref="D676:E676"/>
    <mergeCell ref="D679:E679"/>
    <mergeCell ref="D681:E681"/>
    <mergeCell ref="D1199:E1199"/>
    <mergeCell ref="D1182:E1182"/>
    <mergeCell ref="B843:E843"/>
    <mergeCell ref="C850:E850"/>
    <mergeCell ref="D825:E825"/>
    <mergeCell ref="D947:E947"/>
    <mergeCell ref="D950:E950"/>
    <mergeCell ref="C1022:E1022"/>
    <mergeCell ref="D1023:E1023"/>
    <mergeCell ref="B953:E953"/>
    <mergeCell ref="C954:E954"/>
    <mergeCell ref="D955:E955"/>
    <mergeCell ref="C957:E957"/>
    <mergeCell ref="D958:E958"/>
    <mergeCell ref="C960:E960"/>
    <mergeCell ref="D1193:E1193"/>
    <mergeCell ref="D1195:E1195"/>
    <mergeCell ref="C816:E816"/>
    <mergeCell ref="D738:E738"/>
    <mergeCell ref="C796:E796"/>
    <mergeCell ref="D797:E797"/>
    <mergeCell ref="C799:E799"/>
    <mergeCell ref="D800:E800"/>
    <mergeCell ref="C802:E802"/>
    <mergeCell ref="D803:E803"/>
    <mergeCell ref="C805:E805"/>
    <mergeCell ref="D806:E806"/>
    <mergeCell ref="B795:E795"/>
    <mergeCell ref="C746:E746"/>
    <mergeCell ref="D747:E747"/>
    <mergeCell ref="C749:E749"/>
    <mergeCell ref="D750:E750"/>
    <mergeCell ref="D759:E759"/>
    <mergeCell ref="D763:E763"/>
    <mergeCell ref="C808:E808"/>
    <mergeCell ref="D772:E772"/>
    <mergeCell ref="D770:E770"/>
    <mergeCell ref="B742:E742"/>
    <mergeCell ref="C743:E743"/>
    <mergeCell ref="D744:E744"/>
    <mergeCell ref="C767:E767"/>
    <mergeCell ref="D774:E774"/>
    <mergeCell ref="D778:E778"/>
    <mergeCell ref="D789:E789"/>
    <mergeCell ref="D791:E791"/>
    <mergeCell ref="D756:E756"/>
    <mergeCell ref="D1256:E1256"/>
    <mergeCell ref="C1259:E1259"/>
    <mergeCell ref="D736:E736"/>
    <mergeCell ref="D961:E961"/>
    <mergeCell ref="C963:E963"/>
    <mergeCell ref="D964:E964"/>
    <mergeCell ref="C969:E969"/>
    <mergeCell ref="D970:E970"/>
    <mergeCell ref="D973:E973"/>
    <mergeCell ref="C975:E975"/>
    <mergeCell ref="D976:E976"/>
    <mergeCell ref="D987:E987"/>
    <mergeCell ref="D1015:E1015"/>
    <mergeCell ref="C831:E831"/>
    <mergeCell ref="D832:E832"/>
    <mergeCell ref="D1202:E1202"/>
    <mergeCell ref="D1186:E1186"/>
    <mergeCell ref="C1190:E1190"/>
    <mergeCell ref="D1191:E1191"/>
    <mergeCell ref="D1188:E1188"/>
    <mergeCell ref="D1164:E1164"/>
    <mergeCell ref="C1166:E1166"/>
    <mergeCell ref="D1167:E1167"/>
    <mergeCell ref="D1170:E1170"/>
    <mergeCell ref="D1173:E1173"/>
    <mergeCell ref="C1175:E1175"/>
    <mergeCell ref="D1176:E1176"/>
    <mergeCell ref="C1178:E1178"/>
    <mergeCell ref="D1179:E1179"/>
    <mergeCell ref="C1169:E1169"/>
    <mergeCell ref="C1172:E1172"/>
    <mergeCell ref="D1184:E1184"/>
    <mergeCell ref="D1583:E1583"/>
    <mergeCell ref="D1586:E1586"/>
    <mergeCell ref="D1197:E1197"/>
    <mergeCell ref="D1561:E1561"/>
    <mergeCell ref="C1563:E1563"/>
    <mergeCell ref="D1520:E1520"/>
    <mergeCell ref="D1524:E1524"/>
    <mergeCell ref="C1527:E1527"/>
    <mergeCell ref="D1528:E1528"/>
    <mergeCell ref="D1531:E1531"/>
    <mergeCell ref="D1533:E1533"/>
    <mergeCell ref="D1535:E1535"/>
    <mergeCell ref="C1539:E1539"/>
    <mergeCell ref="B1538:E1538"/>
    <mergeCell ref="D1540:E1540"/>
    <mergeCell ref="C1542:E1542"/>
    <mergeCell ref="D1543:E1543"/>
    <mergeCell ref="C1545:E1545"/>
    <mergeCell ref="D1546:E1546"/>
    <mergeCell ref="C1548:E1548"/>
    <mergeCell ref="D1549:E1549"/>
    <mergeCell ref="D1557:E1557"/>
    <mergeCell ref="D1559:E1559"/>
    <mergeCell ref="C1551:E1551"/>
    <mergeCell ref="D1552:E1552"/>
    <mergeCell ref="C1554:E1554"/>
    <mergeCell ref="D1555:E1555"/>
    <mergeCell ref="D1250:E1250"/>
    <mergeCell ref="C1291:E1291"/>
    <mergeCell ref="D1292:E1292"/>
    <mergeCell ref="D1294:E1294"/>
    <mergeCell ref="D1252:E1252"/>
    <mergeCell ref="C1617:E1617"/>
    <mergeCell ref="D1618:E1618"/>
    <mergeCell ref="D1620:E1620"/>
    <mergeCell ref="D1622:E1622"/>
    <mergeCell ref="D1626:E1626"/>
    <mergeCell ref="D1629:E1629"/>
    <mergeCell ref="C1592:E1592"/>
    <mergeCell ref="D1593:E1593"/>
    <mergeCell ref="C1598:E1598"/>
    <mergeCell ref="C1601:E1601"/>
    <mergeCell ref="C1631:E1631"/>
    <mergeCell ref="D1632:E1632"/>
    <mergeCell ref="D1634:E1634"/>
    <mergeCell ref="D1637:E1637"/>
    <mergeCell ref="D1639:E1639"/>
    <mergeCell ref="C1607:E1607"/>
    <mergeCell ref="D1608:E1608"/>
    <mergeCell ref="D1615:E1615"/>
    <mergeCell ref="D1624:E1624"/>
    <mergeCell ref="D1599:E1599"/>
    <mergeCell ref="D1596:E1596"/>
    <mergeCell ref="C1277:E1277"/>
    <mergeCell ref="D1278:E1278"/>
    <mergeCell ref="D1287:E1287"/>
    <mergeCell ref="D1289:E1289"/>
    <mergeCell ref="D1679:E1679"/>
    <mergeCell ref="D1681:E1681"/>
    <mergeCell ref="C1644:E1644"/>
    <mergeCell ref="D1645:E1645"/>
    <mergeCell ref="C1647:E1647"/>
    <mergeCell ref="D1648:E1648"/>
    <mergeCell ref="C1650:E1650"/>
    <mergeCell ref="D1651:E1651"/>
    <mergeCell ref="C1653:E1653"/>
    <mergeCell ref="D1654:E1654"/>
    <mergeCell ref="D1659:E1659"/>
    <mergeCell ref="C1661:E1661"/>
    <mergeCell ref="D1662:E1662"/>
    <mergeCell ref="D1664:E1664"/>
    <mergeCell ref="D1666:E1666"/>
    <mergeCell ref="D1668:E1668"/>
    <mergeCell ref="D1670:E1670"/>
    <mergeCell ref="D1673:E1673"/>
    <mergeCell ref="C1675:E1675"/>
    <mergeCell ref="C1579:E1579"/>
    <mergeCell ref="D1580:E1580"/>
    <mergeCell ref="B1643:E1643"/>
    <mergeCell ref="B1591:E1591"/>
    <mergeCell ref="D1602:E1602"/>
    <mergeCell ref="C1604:E1604"/>
    <mergeCell ref="D1605:E1605"/>
    <mergeCell ref="D1610:E1610"/>
    <mergeCell ref="D1613:E1613"/>
    <mergeCell ref="J1505:J1506"/>
    <mergeCell ref="J1611:J1612"/>
    <mergeCell ref="J1285:J1286"/>
    <mergeCell ref="J650:J651"/>
    <mergeCell ref="J1127:J1128"/>
    <mergeCell ref="J1261:J1262"/>
    <mergeCell ref="C1379:E1379"/>
    <mergeCell ref="D1380:E1380"/>
    <mergeCell ref="C1382:E1382"/>
    <mergeCell ref="D1383:E1383"/>
    <mergeCell ref="D1588:E1588"/>
    <mergeCell ref="D1676:E1676"/>
    <mergeCell ref="C1656:E1656"/>
    <mergeCell ref="D1657:E1657"/>
    <mergeCell ref="D1564:E1564"/>
    <mergeCell ref="D1566:E1566"/>
    <mergeCell ref="D1568:E1568"/>
    <mergeCell ref="D1570:E1570"/>
    <mergeCell ref="D1572:E1572"/>
    <mergeCell ref="D1575:E1575"/>
    <mergeCell ref="J760:J762"/>
    <mergeCell ref="J1340:J1341"/>
    <mergeCell ref="C1235:E1235"/>
    <mergeCell ref="D1236:E1236"/>
    <mergeCell ref="C1280:E1280"/>
    <mergeCell ref="D1281:E1281"/>
    <mergeCell ref="C1283:E1283"/>
    <mergeCell ref="D1284:E1284"/>
    <mergeCell ref="C1332:E1332"/>
    <mergeCell ref="C1268:E1268"/>
    <mergeCell ref="D1269:E1269"/>
    <mergeCell ref="D1298:E1298"/>
    <mergeCell ref="J381:J382"/>
    <mergeCell ref="J431:J432"/>
    <mergeCell ref="J483:J484"/>
    <mergeCell ref="J537:J538"/>
    <mergeCell ref="J596:J597"/>
    <mergeCell ref="J1130:J1131"/>
    <mergeCell ref="J861:J862"/>
    <mergeCell ref="J919:J920"/>
    <mergeCell ref="J971:J972"/>
    <mergeCell ref="J1016:J1017"/>
    <mergeCell ref="J1446:J1447"/>
    <mergeCell ref="J833:J834"/>
    <mergeCell ref="J436:J437"/>
    <mergeCell ref="J599:J600"/>
    <mergeCell ref="D1260:E1260"/>
    <mergeCell ref="D1315:E1315"/>
    <mergeCell ref="D1246:E1246"/>
    <mergeCell ref="D1248:E1248"/>
    <mergeCell ref="C1376:E1376"/>
    <mergeCell ref="C1391:E1391"/>
    <mergeCell ref="J646:J647"/>
    <mergeCell ref="J706:J707"/>
    <mergeCell ref="J757:J758"/>
    <mergeCell ref="J792:J793"/>
    <mergeCell ref="J1364:J1365"/>
    <mergeCell ref="J1393:J1394"/>
    <mergeCell ref="D1300:E1300"/>
    <mergeCell ref="C1326:E1326"/>
    <mergeCell ref="D1327:E1327"/>
    <mergeCell ref="C1329:E1329"/>
    <mergeCell ref="D1330:E1330"/>
    <mergeCell ref="D1275:E1275"/>
    <mergeCell ref="J178:J179"/>
    <mergeCell ref="D1324:E1324"/>
    <mergeCell ref="D1412:E1412"/>
    <mergeCell ref="D1339:E1339"/>
    <mergeCell ref="D1342:E1342"/>
    <mergeCell ref="C1346:E1346"/>
    <mergeCell ref="D1347:E1347"/>
    <mergeCell ref="D1386:E1386"/>
    <mergeCell ref="D1395:E1395"/>
    <mergeCell ref="D1397:E1397"/>
    <mergeCell ref="C1399:E1399"/>
    <mergeCell ref="D1400:E1400"/>
    <mergeCell ref="D1363:E1363"/>
    <mergeCell ref="J1237:J1238"/>
    <mergeCell ref="C1385:E1385"/>
    <mergeCell ref="D1296:E1296"/>
    <mergeCell ref="D1303:E1303"/>
    <mergeCell ref="D724:E724"/>
    <mergeCell ref="C728:E728"/>
    <mergeCell ref="D812:E812"/>
    <mergeCell ref="D435:E435"/>
    <mergeCell ref="D1355:E1355"/>
    <mergeCell ref="D1358:E1358"/>
    <mergeCell ref="C1362:E1362"/>
    <mergeCell ref="D1333:E1333"/>
    <mergeCell ref="C1335:E1335"/>
    <mergeCell ref="D1336:E1336"/>
    <mergeCell ref="D1344:E1344"/>
    <mergeCell ref="J279:J280"/>
    <mergeCell ref="J302:J303"/>
    <mergeCell ref="J326:J327"/>
    <mergeCell ref="J349:J350"/>
    <mergeCell ref="A5:G5"/>
    <mergeCell ref="A6:G6"/>
    <mergeCell ref="A8:G8"/>
    <mergeCell ref="D1683:E1683"/>
    <mergeCell ref="J149:J150"/>
    <mergeCell ref="D814:E814"/>
    <mergeCell ref="J1180:J1181"/>
    <mergeCell ref="J1308:J1309"/>
    <mergeCell ref="J1337:J1338"/>
    <mergeCell ref="D817:E817"/>
    <mergeCell ref="D819:E819"/>
    <mergeCell ref="D821:E821"/>
    <mergeCell ref="D823:E823"/>
    <mergeCell ref="D828:E828"/>
    <mergeCell ref="D1392:E1392"/>
    <mergeCell ref="C1441:E1441"/>
    <mergeCell ref="C1306:E1306"/>
    <mergeCell ref="D1307:E1307"/>
    <mergeCell ref="D1310:E1310"/>
    <mergeCell ref="B1319:E1319"/>
    <mergeCell ref="C1320:E1320"/>
    <mergeCell ref="D1321:E1321"/>
    <mergeCell ref="C1323:E1323"/>
    <mergeCell ref="B1375:E1375"/>
    <mergeCell ref="D1372:E1372"/>
    <mergeCell ref="D1366:E1366"/>
    <mergeCell ref="D1368:E1368"/>
    <mergeCell ref="D1370:E1370"/>
    <mergeCell ref="C1415:E1415"/>
    <mergeCell ref="D1416:E1416"/>
    <mergeCell ref="D1313:E1313"/>
    <mergeCell ref="D1377:E1377"/>
  </mergeCells>
  <printOptions horizontalCentered="1"/>
  <pageMargins left="0.27559055118110237" right="0.39370078740157483" top="0.39370078740157483" bottom="0.39370078740157483" header="0.51181102362204722" footer="0.19685039370078741"/>
  <pageSetup paperSize="258" scale="70" orientation="portrait" r:id="rId1"/>
  <headerFooter alignWithMargins="0">
    <oddFooter>&amp;C- &amp;P -</oddFooter>
  </headerFooter>
  <rowBreaks count="2" manualBreakCount="2">
    <brk id="709" max="7" man="1"/>
    <brk id="849" max="7" man="1"/>
  </rowBreaks>
  <drawing r:id="rId2"/>
</worksheet>
</file>

<file path=xl/worksheets/sheet20.xml><?xml version="1.0" encoding="utf-8"?>
<worksheet xmlns="http://schemas.openxmlformats.org/spreadsheetml/2006/main" xmlns:r="http://schemas.openxmlformats.org/officeDocument/2006/relationships">
  <sheetPr>
    <tabColor theme="6" tint="-0.249977111117893"/>
  </sheetPr>
  <dimension ref="A5:AA517"/>
  <sheetViews>
    <sheetView tabSelected="1" view="pageBreakPreview" zoomScale="70" zoomScaleSheetLayoutView="70" workbookViewId="0">
      <selection activeCell="D13" sqref="D13:F13"/>
    </sheetView>
  </sheetViews>
  <sheetFormatPr defaultRowHeight="16.5"/>
  <cols>
    <col min="1" max="1" width="6.7109375" style="401" customWidth="1"/>
    <col min="2" max="4" width="3.5703125" style="402" customWidth="1"/>
    <col min="5" max="5" width="2.7109375" style="402" customWidth="1"/>
    <col min="6" max="6" width="55.42578125" style="402" customWidth="1"/>
    <col min="7" max="7" width="27.7109375" style="402" customWidth="1"/>
    <col min="8" max="8" width="20.7109375" style="403" customWidth="1"/>
    <col min="9" max="10" width="16.85546875" style="404" hidden="1" customWidth="1"/>
    <col min="11" max="11" width="23.7109375" style="897" hidden="1" customWidth="1"/>
    <col min="12" max="12" width="19.5703125" style="897" hidden="1" customWidth="1"/>
    <col min="13" max="13" width="20.42578125" style="1031" bestFit="1" customWidth="1"/>
    <col min="14" max="27" width="9.140625" style="1031"/>
    <col min="28" max="259" width="9.140625" style="342"/>
    <col min="260" max="260" width="6.5703125" style="342" customWidth="1"/>
    <col min="261" max="263" width="3.5703125" style="342" customWidth="1"/>
    <col min="264" max="264" width="2.7109375" style="342" customWidth="1"/>
    <col min="265" max="265" width="56.7109375" style="342" customWidth="1"/>
    <col min="266" max="266" width="27.5703125" style="342" customWidth="1"/>
    <col min="267" max="267" width="21.28515625" style="342" customWidth="1"/>
    <col min="268" max="268" width="0" style="342" hidden="1" customWidth="1"/>
    <col min="269" max="269" width="20.140625" style="342" bestFit="1" customWidth="1"/>
    <col min="270" max="515" width="9.140625" style="342"/>
    <col min="516" max="516" width="6.5703125" style="342" customWidth="1"/>
    <col min="517" max="519" width="3.5703125" style="342" customWidth="1"/>
    <col min="520" max="520" width="2.7109375" style="342" customWidth="1"/>
    <col min="521" max="521" width="56.7109375" style="342" customWidth="1"/>
    <col min="522" max="522" width="27.5703125" style="342" customWidth="1"/>
    <col min="523" max="523" width="21.28515625" style="342" customWidth="1"/>
    <col min="524" max="524" width="0" style="342" hidden="1" customWidth="1"/>
    <col min="525" max="525" width="20.140625" style="342" bestFit="1" customWidth="1"/>
    <col min="526" max="771" width="9.140625" style="342"/>
    <col min="772" max="772" width="6.5703125" style="342" customWidth="1"/>
    <col min="773" max="775" width="3.5703125" style="342" customWidth="1"/>
    <col min="776" max="776" width="2.7109375" style="342" customWidth="1"/>
    <col min="777" max="777" width="56.7109375" style="342" customWidth="1"/>
    <col min="778" max="778" width="27.5703125" style="342" customWidth="1"/>
    <col min="779" max="779" width="21.28515625" style="342" customWidth="1"/>
    <col min="780" max="780" width="0" style="342" hidden="1" customWidth="1"/>
    <col min="781" max="781" width="20.140625" style="342" bestFit="1" customWidth="1"/>
    <col min="782" max="1027" width="9.140625" style="342"/>
    <col min="1028" max="1028" width="6.5703125" style="342" customWidth="1"/>
    <col min="1029" max="1031" width="3.5703125" style="342" customWidth="1"/>
    <col min="1032" max="1032" width="2.7109375" style="342" customWidth="1"/>
    <col min="1033" max="1033" width="56.7109375" style="342" customWidth="1"/>
    <col min="1034" max="1034" width="27.5703125" style="342" customWidth="1"/>
    <col min="1035" max="1035" width="21.28515625" style="342" customWidth="1"/>
    <col min="1036" max="1036" width="0" style="342" hidden="1" customWidth="1"/>
    <col min="1037" max="1037" width="20.140625" style="342" bestFit="1" customWidth="1"/>
    <col min="1038" max="1283" width="9.140625" style="342"/>
    <col min="1284" max="1284" width="6.5703125" style="342" customWidth="1"/>
    <col min="1285" max="1287" width="3.5703125" style="342" customWidth="1"/>
    <col min="1288" max="1288" width="2.7109375" style="342" customWidth="1"/>
    <col min="1289" max="1289" width="56.7109375" style="342" customWidth="1"/>
    <col min="1290" max="1290" width="27.5703125" style="342" customWidth="1"/>
    <col min="1291" max="1291" width="21.28515625" style="342" customWidth="1"/>
    <col min="1292" max="1292" width="0" style="342" hidden="1" customWidth="1"/>
    <col min="1293" max="1293" width="20.140625" style="342" bestFit="1" customWidth="1"/>
    <col min="1294" max="1539" width="9.140625" style="342"/>
    <col min="1540" max="1540" width="6.5703125" style="342" customWidth="1"/>
    <col min="1541" max="1543" width="3.5703125" style="342" customWidth="1"/>
    <col min="1544" max="1544" width="2.7109375" style="342" customWidth="1"/>
    <col min="1545" max="1545" width="56.7109375" style="342" customWidth="1"/>
    <col min="1546" max="1546" width="27.5703125" style="342" customWidth="1"/>
    <col min="1547" max="1547" width="21.28515625" style="342" customWidth="1"/>
    <col min="1548" max="1548" width="0" style="342" hidden="1" customWidth="1"/>
    <col min="1549" max="1549" width="20.140625" style="342" bestFit="1" customWidth="1"/>
    <col min="1550" max="1795" width="9.140625" style="342"/>
    <col min="1796" max="1796" width="6.5703125" style="342" customWidth="1"/>
    <col min="1797" max="1799" width="3.5703125" style="342" customWidth="1"/>
    <col min="1800" max="1800" width="2.7109375" style="342" customWidth="1"/>
    <col min="1801" max="1801" width="56.7109375" style="342" customWidth="1"/>
    <col min="1802" max="1802" width="27.5703125" style="342" customWidth="1"/>
    <col min="1803" max="1803" width="21.28515625" style="342" customWidth="1"/>
    <col min="1804" max="1804" width="0" style="342" hidden="1" customWidth="1"/>
    <col min="1805" max="1805" width="20.140625" style="342" bestFit="1" customWidth="1"/>
    <col min="1806" max="2051" width="9.140625" style="342"/>
    <col min="2052" max="2052" width="6.5703125" style="342" customWidth="1"/>
    <col min="2053" max="2055" width="3.5703125" style="342" customWidth="1"/>
    <col min="2056" max="2056" width="2.7109375" style="342" customWidth="1"/>
    <col min="2057" max="2057" width="56.7109375" style="342" customWidth="1"/>
    <col min="2058" max="2058" width="27.5703125" style="342" customWidth="1"/>
    <col min="2059" max="2059" width="21.28515625" style="342" customWidth="1"/>
    <col min="2060" max="2060" width="0" style="342" hidden="1" customWidth="1"/>
    <col min="2061" max="2061" width="20.140625" style="342" bestFit="1" customWidth="1"/>
    <col min="2062" max="2307" width="9.140625" style="342"/>
    <col min="2308" max="2308" width="6.5703125" style="342" customWidth="1"/>
    <col min="2309" max="2311" width="3.5703125" style="342" customWidth="1"/>
    <col min="2312" max="2312" width="2.7109375" style="342" customWidth="1"/>
    <col min="2313" max="2313" width="56.7109375" style="342" customWidth="1"/>
    <col min="2314" max="2314" width="27.5703125" style="342" customWidth="1"/>
    <col min="2315" max="2315" width="21.28515625" style="342" customWidth="1"/>
    <col min="2316" max="2316" width="0" style="342" hidden="1" customWidth="1"/>
    <col min="2317" max="2317" width="20.140625" style="342" bestFit="1" customWidth="1"/>
    <col min="2318" max="2563" width="9.140625" style="342"/>
    <col min="2564" max="2564" width="6.5703125" style="342" customWidth="1"/>
    <col min="2565" max="2567" width="3.5703125" style="342" customWidth="1"/>
    <col min="2568" max="2568" width="2.7109375" style="342" customWidth="1"/>
    <col min="2569" max="2569" width="56.7109375" style="342" customWidth="1"/>
    <col min="2570" max="2570" width="27.5703125" style="342" customWidth="1"/>
    <col min="2571" max="2571" width="21.28515625" style="342" customWidth="1"/>
    <col min="2572" max="2572" width="0" style="342" hidden="1" customWidth="1"/>
    <col min="2573" max="2573" width="20.140625" style="342" bestFit="1" customWidth="1"/>
    <col min="2574" max="2819" width="9.140625" style="342"/>
    <col min="2820" max="2820" width="6.5703125" style="342" customWidth="1"/>
    <col min="2821" max="2823" width="3.5703125" style="342" customWidth="1"/>
    <col min="2824" max="2824" width="2.7109375" style="342" customWidth="1"/>
    <col min="2825" max="2825" width="56.7109375" style="342" customWidth="1"/>
    <col min="2826" max="2826" width="27.5703125" style="342" customWidth="1"/>
    <col min="2827" max="2827" width="21.28515625" style="342" customWidth="1"/>
    <col min="2828" max="2828" width="0" style="342" hidden="1" customWidth="1"/>
    <col min="2829" max="2829" width="20.140625" style="342" bestFit="1" customWidth="1"/>
    <col min="2830" max="3075" width="9.140625" style="342"/>
    <col min="3076" max="3076" width="6.5703125" style="342" customWidth="1"/>
    <col min="3077" max="3079" width="3.5703125" style="342" customWidth="1"/>
    <col min="3080" max="3080" width="2.7109375" style="342" customWidth="1"/>
    <col min="3081" max="3081" width="56.7109375" style="342" customWidth="1"/>
    <col min="3082" max="3082" width="27.5703125" style="342" customWidth="1"/>
    <col min="3083" max="3083" width="21.28515625" style="342" customWidth="1"/>
    <col min="3084" max="3084" width="0" style="342" hidden="1" customWidth="1"/>
    <col min="3085" max="3085" width="20.140625" style="342" bestFit="1" customWidth="1"/>
    <col min="3086" max="3331" width="9.140625" style="342"/>
    <col min="3332" max="3332" width="6.5703125" style="342" customWidth="1"/>
    <col min="3333" max="3335" width="3.5703125" style="342" customWidth="1"/>
    <col min="3336" max="3336" width="2.7109375" style="342" customWidth="1"/>
    <col min="3337" max="3337" width="56.7109375" style="342" customWidth="1"/>
    <col min="3338" max="3338" width="27.5703125" style="342" customWidth="1"/>
    <col min="3339" max="3339" width="21.28515625" style="342" customWidth="1"/>
    <col min="3340" max="3340" width="0" style="342" hidden="1" customWidth="1"/>
    <col min="3341" max="3341" width="20.140625" style="342" bestFit="1" customWidth="1"/>
    <col min="3342" max="3587" width="9.140625" style="342"/>
    <col min="3588" max="3588" width="6.5703125" style="342" customWidth="1"/>
    <col min="3589" max="3591" width="3.5703125" style="342" customWidth="1"/>
    <col min="3592" max="3592" width="2.7109375" style="342" customWidth="1"/>
    <col min="3593" max="3593" width="56.7109375" style="342" customWidth="1"/>
    <col min="3594" max="3594" width="27.5703125" style="342" customWidth="1"/>
    <col min="3595" max="3595" width="21.28515625" style="342" customWidth="1"/>
    <col min="3596" max="3596" width="0" style="342" hidden="1" customWidth="1"/>
    <col min="3597" max="3597" width="20.140625" style="342" bestFit="1" customWidth="1"/>
    <col min="3598" max="3843" width="9.140625" style="342"/>
    <col min="3844" max="3844" width="6.5703125" style="342" customWidth="1"/>
    <col min="3845" max="3847" width="3.5703125" style="342" customWidth="1"/>
    <col min="3848" max="3848" width="2.7109375" style="342" customWidth="1"/>
    <col min="3849" max="3849" width="56.7109375" style="342" customWidth="1"/>
    <col min="3850" max="3850" width="27.5703125" style="342" customWidth="1"/>
    <col min="3851" max="3851" width="21.28515625" style="342" customWidth="1"/>
    <col min="3852" max="3852" width="0" style="342" hidden="1" customWidth="1"/>
    <col min="3853" max="3853" width="20.140625" style="342" bestFit="1" customWidth="1"/>
    <col min="3854" max="4099" width="9.140625" style="342"/>
    <col min="4100" max="4100" width="6.5703125" style="342" customWidth="1"/>
    <col min="4101" max="4103" width="3.5703125" style="342" customWidth="1"/>
    <col min="4104" max="4104" width="2.7109375" style="342" customWidth="1"/>
    <col min="4105" max="4105" width="56.7109375" style="342" customWidth="1"/>
    <col min="4106" max="4106" width="27.5703125" style="342" customWidth="1"/>
    <col min="4107" max="4107" width="21.28515625" style="342" customWidth="1"/>
    <col min="4108" max="4108" width="0" style="342" hidden="1" customWidth="1"/>
    <col min="4109" max="4109" width="20.140625" style="342" bestFit="1" customWidth="1"/>
    <col min="4110" max="4355" width="9.140625" style="342"/>
    <col min="4356" max="4356" width="6.5703125" style="342" customWidth="1"/>
    <col min="4357" max="4359" width="3.5703125" style="342" customWidth="1"/>
    <col min="4360" max="4360" width="2.7109375" style="342" customWidth="1"/>
    <col min="4361" max="4361" width="56.7109375" style="342" customWidth="1"/>
    <col min="4362" max="4362" width="27.5703125" style="342" customWidth="1"/>
    <col min="4363" max="4363" width="21.28515625" style="342" customWidth="1"/>
    <col min="4364" max="4364" width="0" style="342" hidden="1" customWidth="1"/>
    <col min="4365" max="4365" width="20.140625" style="342" bestFit="1" customWidth="1"/>
    <col min="4366" max="4611" width="9.140625" style="342"/>
    <col min="4612" max="4612" width="6.5703125" style="342" customWidth="1"/>
    <col min="4613" max="4615" width="3.5703125" style="342" customWidth="1"/>
    <col min="4616" max="4616" width="2.7109375" style="342" customWidth="1"/>
    <col min="4617" max="4617" width="56.7109375" style="342" customWidth="1"/>
    <col min="4618" max="4618" width="27.5703125" style="342" customWidth="1"/>
    <col min="4619" max="4619" width="21.28515625" style="342" customWidth="1"/>
    <col min="4620" max="4620" width="0" style="342" hidden="1" customWidth="1"/>
    <col min="4621" max="4621" width="20.140625" style="342" bestFit="1" customWidth="1"/>
    <col min="4622" max="4867" width="9.140625" style="342"/>
    <col min="4868" max="4868" width="6.5703125" style="342" customWidth="1"/>
    <col min="4869" max="4871" width="3.5703125" style="342" customWidth="1"/>
    <col min="4872" max="4872" width="2.7109375" style="342" customWidth="1"/>
    <col min="4873" max="4873" width="56.7109375" style="342" customWidth="1"/>
    <col min="4874" max="4874" width="27.5703125" style="342" customWidth="1"/>
    <col min="4875" max="4875" width="21.28515625" style="342" customWidth="1"/>
    <col min="4876" max="4876" width="0" style="342" hidden="1" customWidth="1"/>
    <col min="4877" max="4877" width="20.140625" style="342" bestFit="1" customWidth="1"/>
    <col min="4878" max="5123" width="9.140625" style="342"/>
    <col min="5124" max="5124" width="6.5703125" style="342" customWidth="1"/>
    <col min="5125" max="5127" width="3.5703125" style="342" customWidth="1"/>
    <col min="5128" max="5128" width="2.7109375" style="342" customWidth="1"/>
    <col min="5129" max="5129" width="56.7109375" style="342" customWidth="1"/>
    <col min="5130" max="5130" width="27.5703125" style="342" customWidth="1"/>
    <col min="5131" max="5131" width="21.28515625" style="342" customWidth="1"/>
    <col min="5132" max="5132" width="0" style="342" hidden="1" customWidth="1"/>
    <col min="5133" max="5133" width="20.140625" style="342" bestFit="1" customWidth="1"/>
    <col min="5134" max="5379" width="9.140625" style="342"/>
    <col min="5380" max="5380" width="6.5703125" style="342" customWidth="1"/>
    <col min="5381" max="5383" width="3.5703125" style="342" customWidth="1"/>
    <col min="5384" max="5384" width="2.7109375" style="342" customWidth="1"/>
    <col min="5385" max="5385" width="56.7109375" style="342" customWidth="1"/>
    <col min="5386" max="5386" width="27.5703125" style="342" customWidth="1"/>
    <col min="5387" max="5387" width="21.28515625" style="342" customWidth="1"/>
    <col min="5388" max="5388" width="0" style="342" hidden="1" customWidth="1"/>
    <col min="5389" max="5389" width="20.140625" style="342" bestFit="1" customWidth="1"/>
    <col min="5390" max="5635" width="9.140625" style="342"/>
    <col min="5636" max="5636" width="6.5703125" style="342" customWidth="1"/>
    <col min="5637" max="5639" width="3.5703125" style="342" customWidth="1"/>
    <col min="5640" max="5640" width="2.7109375" style="342" customWidth="1"/>
    <col min="5641" max="5641" width="56.7109375" style="342" customWidth="1"/>
    <col min="5642" max="5642" width="27.5703125" style="342" customWidth="1"/>
    <col min="5643" max="5643" width="21.28515625" style="342" customWidth="1"/>
    <col min="5644" max="5644" width="0" style="342" hidden="1" customWidth="1"/>
    <col min="5645" max="5645" width="20.140625" style="342" bestFit="1" customWidth="1"/>
    <col min="5646" max="5891" width="9.140625" style="342"/>
    <col min="5892" max="5892" width="6.5703125" style="342" customWidth="1"/>
    <col min="5893" max="5895" width="3.5703125" style="342" customWidth="1"/>
    <col min="5896" max="5896" width="2.7109375" style="342" customWidth="1"/>
    <col min="5897" max="5897" width="56.7109375" style="342" customWidth="1"/>
    <col min="5898" max="5898" width="27.5703125" style="342" customWidth="1"/>
    <col min="5899" max="5899" width="21.28515625" style="342" customWidth="1"/>
    <col min="5900" max="5900" width="0" style="342" hidden="1" customWidth="1"/>
    <col min="5901" max="5901" width="20.140625" style="342" bestFit="1" customWidth="1"/>
    <col min="5902" max="6147" width="9.140625" style="342"/>
    <col min="6148" max="6148" width="6.5703125" style="342" customWidth="1"/>
    <col min="6149" max="6151" width="3.5703125" style="342" customWidth="1"/>
    <col min="6152" max="6152" width="2.7109375" style="342" customWidth="1"/>
    <col min="6153" max="6153" width="56.7109375" style="342" customWidth="1"/>
    <col min="6154" max="6154" width="27.5703125" style="342" customWidth="1"/>
    <col min="6155" max="6155" width="21.28515625" style="342" customWidth="1"/>
    <col min="6156" max="6156" width="0" style="342" hidden="1" customWidth="1"/>
    <col min="6157" max="6157" width="20.140625" style="342" bestFit="1" customWidth="1"/>
    <col min="6158" max="6403" width="9.140625" style="342"/>
    <col min="6404" max="6404" width="6.5703125" style="342" customWidth="1"/>
    <col min="6405" max="6407" width="3.5703125" style="342" customWidth="1"/>
    <col min="6408" max="6408" width="2.7109375" style="342" customWidth="1"/>
    <col min="6409" max="6409" width="56.7109375" style="342" customWidth="1"/>
    <col min="6410" max="6410" width="27.5703125" style="342" customWidth="1"/>
    <col min="6411" max="6411" width="21.28515625" style="342" customWidth="1"/>
    <col min="6412" max="6412" width="0" style="342" hidden="1" customWidth="1"/>
    <col min="6413" max="6413" width="20.140625" style="342" bestFit="1" customWidth="1"/>
    <col min="6414" max="6659" width="9.140625" style="342"/>
    <col min="6660" max="6660" width="6.5703125" style="342" customWidth="1"/>
    <col min="6661" max="6663" width="3.5703125" style="342" customWidth="1"/>
    <col min="6664" max="6664" width="2.7109375" style="342" customWidth="1"/>
    <col min="6665" max="6665" width="56.7109375" style="342" customWidth="1"/>
    <col min="6666" max="6666" width="27.5703125" style="342" customWidth="1"/>
    <col min="6667" max="6667" width="21.28515625" style="342" customWidth="1"/>
    <col min="6668" max="6668" width="0" style="342" hidden="1" customWidth="1"/>
    <col min="6669" max="6669" width="20.140625" style="342" bestFit="1" customWidth="1"/>
    <col min="6670" max="6915" width="9.140625" style="342"/>
    <col min="6916" max="6916" width="6.5703125" style="342" customWidth="1"/>
    <col min="6917" max="6919" width="3.5703125" style="342" customWidth="1"/>
    <col min="6920" max="6920" width="2.7109375" style="342" customWidth="1"/>
    <col min="6921" max="6921" width="56.7109375" style="342" customWidth="1"/>
    <col min="6922" max="6922" width="27.5703125" style="342" customWidth="1"/>
    <col min="6923" max="6923" width="21.28515625" style="342" customWidth="1"/>
    <col min="6924" max="6924" width="0" style="342" hidden="1" customWidth="1"/>
    <col min="6925" max="6925" width="20.140625" style="342" bestFit="1" customWidth="1"/>
    <col min="6926" max="7171" width="9.140625" style="342"/>
    <col min="7172" max="7172" width="6.5703125" style="342" customWidth="1"/>
    <col min="7173" max="7175" width="3.5703125" style="342" customWidth="1"/>
    <col min="7176" max="7176" width="2.7109375" style="342" customWidth="1"/>
    <col min="7177" max="7177" width="56.7109375" style="342" customWidth="1"/>
    <col min="7178" max="7178" width="27.5703125" style="342" customWidth="1"/>
    <col min="7179" max="7179" width="21.28515625" style="342" customWidth="1"/>
    <col min="7180" max="7180" width="0" style="342" hidden="1" customWidth="1"/>
    <col min="7181" max="7181" width="20.140625" style="342" bestFit="1" customWidth="1"/>
    <col min="7182" max="7427" width="9.140625" style="342"/>
    <col min="7428" max="7428" width="6.5703125" style="342" customWidth="1"/>
    <col min="7429" max="7431" width="3.5703125" style="342" customWidth="1"/>
    <col min="7432" max="7432" width="2.7109375" style="342" customWidth="1"/>
    <col min="7433" max="7433" width="56.7109375" style="342" customWidth="1"/>
    <col min="7434" max="7434" width="27.5703125" style="342" customWidth="1"/>
    <col min="7435" max="7435" width="21.28515625" style="342" customWidth="1"/>
    <col min="7436" max="7436" width="0" style="342" hidden="1" customWidth="1"/>
    <col min="7437" max="7437" width="20.140625" style="342" bestFit="1" customWidth="1"/>
    <col min="7438" max="7683" width="9.140625" style="342"/>
    <col min="7684" max="7684" width="6.5703125" style="342" customWidth="1"/>
    <col min="7685" max="7687" width="3.5703125" style="342" customWidth="1"/>
    <col min="7688" max="7688" width="2.7109375" style="342" customWidth="1"/>
    <col min="7689" max="7689" width="56.7109375" style="342" customWidth="1"/>
    <col min="7690" max="7690" width="27.5703125" style="342" customWidth="1"/>
    <col min="7691" max="7691" width="21.28515625" style="342" customWidth="1"/>
    <col min="7692" max="7692" width="0" style="342" hidden="1" customWidth="1"/>
    <col min="7693" max="7693" width="20.140625" style="342" bestFit="1" customWidth="1"/>
    <col min="7694" max="7939" width="9.140625" style="342"/>
    <col min="7940" max="7940" width="6.5703125" style="342" customWidth="1"/>
    <col min="7941" max="7943" width="3.5703125" style="342" customWidth="1"/>
    <col min="7944" max="7944" width="2.7109375" style="342" customWidth="1"/>
    <col min="7945" max="7945" width="56.7109375" style="342" customWidth="1"/>
    <col min="7946" max="7946" width="27.5703125" style="342" customWidth="1"/>
    <col min="7947" max="7947" width="21.28515625" style="342" customWidth="1"/>
    <col min="7948" max="7948" width="0" style="342" hidden="1" customWidth="1"/>
    <col min="7949" max="7949" width="20.140625" style="342" bestFit="1" customWidth="1"/>
    <col min="7950" max="8195" width="9.140625" style="342"/>
    <col min="8196" max="8196" width="6.5703125" style="342" customWidth="1"/>
    <col min="8197" max="8199" width="3.5703125" style="342" customWidth="1"/>
    <col min="8200" max="8200" width="2.7109375" style="342" customWidth="1"/>
    <col min="8201" max="8201" width="56.7109375" style="342" customWidth="1"/>
    <col min="8202" max="8202" width="27.5703125" style="342" customWidth="1"/>
    <col min="8203" max="8203" width="21.28515625" style="342" customWidth="1"/>
    <col min="8204" max="8204" width="0" style="342" hidden="1" customWidth="1"/>
    <col min="8205" max="8205" width="20.140625" style="342" bestFit="1" customWidth="1"/>
    <col min="8206" max="8451" width="9.140625" style="342"/>
    <col min="8452" max="8452" width="6.5703125" style="342" customWidth="1"/>
    <col min="8453" max="8455" width="3.5703125" style="342" customWidth="1"/>
    <col min="8456" max="8456" width="2.7109375" style="342" customWidth="1"/>
    <col min="8457" max="8457" width="56.7109375" style="342" customWidth="1"/>
    <col min="8458" max="8458" width="27.5703125" style="342" customWidth="1"/>
    <col min="8459" max="8459" width="21.28515625" style="342" customWidth="1"/>
    <col min="8460" max="8460" width="0" style="342" hidden="1" customWidth="1"/>
    <col min="8461" max="8461" width="20.140625" style="342" bestFit="1" customWidth="1"/>
    <col min="8462" max="8707" width="9.140625" style="342"/>
    <col min="8708" max="8708" width="6.5703125" style="342" customWidth="1"/>
    <col min="8709" max="8711" width="3.5703125" style="342" customWidth="1"/>
    <col min="8712" max="8712" width="2.7109375" style="342" customWidth="1"/>
    <col min="8713" max="8713" width="56.7109375" style="342" customWidth="1"/>
    <col min="8714" max="8714" width="27.5703125" style="342" customWidth="1"/>
    <col min="8715" max="8715" width="21.28515625" style="342" customWidth="1"/>
    <col min="8716" max="8716" width="0" style="342" hidden="1" customWidth="1"/>
    <col min="8717" max="8717" width="20.140625" style="342" bestFit="1" customWidth="1"/>
    <col min="8718" max="8963" width="9.140625" style="342"/>
    <col min="8964" max="8964" width="6.5703125" style="342" customWidth="1"/>
    <col min="8965" max="8967" width="3.5703125" style="342" customWidth="1"/>
    <col min="8968" max="8968" width="2.7109375" style="342" customWidth="1"/>
    <col min="8969" max="8969" width="56.7109375" style="342" customWidth="1"/>
    <col min="8970" max="8970" width="27.5703125" style="342" customWidth="1"/>
    <col min="8971" max="8971" width="21.28515625" style="342" customWidth="1"/>
    <col min="8972" max="8972" width="0" style="342" hidden="1" customWidth="1"/>
    <col min="8973" max="8973" width="20.140625" style="342" bestFit="1" customWidth="1"/>
    <col min="8974" max="9219" width="9.140625" style="342"/>
    <col min="9220" max="9220" width="6.5703125" style="342" customWidth="1"/>
    <col min="9221" max="9223" width="3.5703125" style="342" customWidth="1"/>
    <col min="9224" max="9224" width="2.7109375" style="342" customWidth="1"/>
    <col min="9225" max="9225" width="56.7109375" style="342" customWidth="1"/>
    <col min="9226" max="9226" width="27.5703125" style="342" customWidth="1"/>
    <col min="9227" max="9227" width="21.28515625" style="342" customWidth="1"/>
    <col min="9228" max="9228" width="0" style="342" hidden="1" customWidth="1"/>
    <col min="9229" max="9229" width="20.140625" style="342" bestFit="1" customWidth="1"/>
    <col min="9230" max="9475" width="9.140625" style="342"/>
    <col min="9476" max="9476" width="6.5703125" style="342" customWidth="1"/>
    <col min="9477" max="9479" width="3.5703125" style="342" customWidth="1"/>
    <col min="9480" max="9480" width="2.7109375" style="342" customWidth="1"/>
    <col min="9481" max="9481" width="56.7109375" style="342" customWidth="1"/>
    <col min="9482" max="9482" width="27.5703125" style="342" customWidth="1"/>
    <col min="9483" max="9483" width="21.28515625" style="342" customWidth="1"/>
    <col min="9484" max="9484" width="0" style="342" hidden="1" customWidth="1"/>
    <col min="9485" max="9485" width="20.140625" style="342" bestFit="1" customWidth="1"/>
    <col min="9486" max="9731" width="9.140625" style="342"/>
    <col min="9732" max="9732" width="6.5703125" style="342" customWidth="1"/>
    <col min="9733" max="9735" width="3.5703125" style="342" customWidth="1"/>
    <col min="9736" max="9736" width="2.7109375" style="342" customWidth="1"/>
    <col min="9737" max="9737" width="56.7109375" style="342" customWidth="1"/>
    <col min="9738" max="9738" width="27.5703125" style="342" customWidth="1"/>
    <col min="9739" max="9739" width="21.28515625" style="342" customWidth="1"/>
    <col min="9740" max="9740" width="0" style="342" hidden="1" customWidth="1"/>
    <col min="9741" max="9741" width="20.140625" style="342" bestFit="1" customWidth="1"/>
    <col min="9742" max="9987" width="9.140625" style="342"/>
    <col min="9988" max="9988" width="6.5703125" style="342" customWidth="1"/>
    <col min="9989" max="9991" width="3.5703125" style="342" customWidth="1"/>
    <col min="9992" max="9992" width="2.7109375" style="342" customWidth="1"/>
    <col min="9993" max="9993" width="56.7109375" style="342" customWidth="1"/>
    <col min="9994" max="9994" width="27.5703125" style="342" customWidth="1"/>
    <col min="9995" max="9995" width="21.28515625" style="342" customWidth="1"/>
    <col min="9996" max="9996" width="0" style="342" hidden="1" customWidth="1"/>
    <col min="9997" max="9997" width="20.140625" style="342" bestFit="1" customWidth="1"/>
    <col min="9998" max="10243" width="9.140625" style="342"/>
    <col min="10244" max="10244" width="6.5703125" style="342" customWidth="1"/>
    <col min="10245" max="10247" width="3.5703125" style="342" customWidth="1"/>
    <col min="10248" max="10248" width="2.7109375" style="342" customWidth="1"/>
    <col min="10249" max="10249" width="56.7109375" style="342" customWidth="1"/>
    <col min="10250" max="10250" width="27.5703125" style="342" customWidth="1"/>
    <col min="10251" max="10251" width="21.28515625" style="342" customWidth="1"/>
    <col min="10252" max="10252" width="0" style="342" hidden="1" customWidth="1"/>
    <col min="10253" max="10253" width="20.140625" style="342" bestFit="1" customWidth="1"/>
    <col min="10254" max="10499" width="9.140625" style="342"/>
    <col min="10500" max="10500" width="6.5703125" style="342" customWidth="1"/>
    <col min="10501" max="10503" width="3.5703125" style="342" customWidth="1"/>
    <col min="10504" max="10504" width="2.7109375" style="342" customWidth="1"/>
    <col min="10505" max="10505" width="56.7109375" style="342" customWidth="1"/>
    <col min="10506" max="10506" width="27.5703125" style="342" customWidth="1"/>
    <col min="10507" max="10507" width="21.28515625" style="342" customWidth="1"/>
    <col min="10508" max="10508" width="0" style="342" hidden="1" customWidth="1"/>
    <col min="10509" max="10509" width="20.140625" style="342" bestFit="1" customWidth="1"/>
    <col min="10510" max="10755" width="9.140625" style="342"/>
    <col min="10756" max="10756" width="6.5703125" style="342" customWidth="1"/>
    <col min="10757" max="10759" width="3.5703125" style="342" customWidth="1"/>
    <col min="10760" max="10760" width="2.7109375" style="342" customWidth="1"/>
    <col min="10761" max="10761" width="56.7109375" style="342" customWidth="1"/>
    <col min="10762" max="10762" width="27.5703125" style="342" customWidth="1"/>
    <col min="10763" max="10763" width="21.28515625" style="342" customWidth="1"/>
    <col min="10764" max="10764" width="0" style="342" hidden="1" customWidth="1"/>
    <col min="10765" max="10765" width="20.140625" style="342" bestFit="1" customWidth="1"/>
    <col min="10766" max="11011" width="9.140625" style="342"/>
    <col min="11012" max="11012" width="6.5703125" style="342" customWidth="1"/>
    <col min="11013" max="11015" width="3.5703125" style="342" customWidth="1"/>
    <col min="11016" max="11016" width="2.7109375" style="342" customWidth="1"/>
    <col min="11017" max="11017" width="56.7109375" style="342" customWidth="1"/>
    <col min="11018" max="11018" width="27.5703125" style="342" customWidth="1"/>
    <col min="11019" max="11019" width="21.28515625" style="342" customWidth="1"/>
    <col min="11020" max="11020" width="0" style="342" hidden="1" customWidth="1"/>
    <col min="11021" max="11021" width="20.140625" style="342" bestFit="1" customWidth="1"/>
    <col min="11022" max="11267" width="9.140625" style="342"/>
    <col min="11268" max="11268" width="6.5703125" style="342" customWidth="1"/>
    <col min="11269" max="11271" width="3.5703125" style="342" customWidth="1"/>
    <col min="11272" max="11272" width="2.7109375" style="342" customWidth="1"/>
    <col min="11273" max="11273" width="56.7109375" style="342" customWidth="1"/>
    <col min="11274" max="11274" width="27.5703125" style="342" customWidth="1"/>
    <col min="11275" max="11275" width="21.28515625" style="342" customWidth="1"/>
    <col min="11276" max="11276" width="0" style="342" hidden="1" customWidth="1"/>
    <col min="11277" max="11277" width="20.140625" style="342" bestFit="1" customWidth="1"/>
    <col min="11278" max="11523" width="9.140625" style="342"/>
    <col min="11524" max="11524" width="6.5703125" style="342" customWidth="1"/>
    <col min="11525" max="11527" width="3.5703125" style="342" customWidth="1"/>
    <col min="11528" max="11528" width="2.7109375" style="342" customWidth="1"/>
    <col min="11529" max="11529" width="56.7109375" style="342" customWidth="1"/>
    <col min="11530" max="11530" width="27.5703125" style="342" customWidth="1"/>
    <col min="11531" max="11531" width="21.28515625" style="342" customWidth="1"/>
    <col min="11532" max="11532" width="0" style="342" hidden="1" customWidth="1"/>
    <col min="11533" max="11533" width="20.140625" style="342" bestFit="1" customWidth="1"/>
    <col min="11534" max="11779" width="9.140625" style="342"/>
    <col min="11780" max="11780" width="6.5703125" style="342" customWidth="1"/>
    <col min="11781" max="11783" width="3.5703125" style="342" customWidth="1"/>
    <col min="11784" max="11784" width="2.7109375" style="342" customWidth="1"/>
    <col min="11785" max="11785" width="56.7109375" style="342" customWidth="1"/>
    <col min="11786" max="11786" width="27.5703125" style="342" customWidth="1"/>
    <col min="11787" max="11787" width="21.28515625" style="342" customWidth="1"/>
    <col min="11788" max="11788" width="0" style="342" hidden="1" customWidth="1"/>
    <col min="11789" max="11789" width="20.140625" style="342" bestFit="1" customWidth="1"/>
    <col min="11790" max="12035" width="9.140625" style="342"/>
    <col min="12036" max="12036" width="6.5703125" style="342" customWidth="1"/>
    <col min="12037" max="12039" width="3.5703125" style="342" customWidth="1"/>
    <col min="12040" max="12040" width="2.7109375" style="342" customWidth="1"/>
    <col min="12041" max="12041" width="56.7109375" style="342" customWidth="1"/>
    <col min="12042" max="12042" width="27.5703125" style="342" customWidth="1"/>
    <col min="12043" max="12043" width="21.28515625" style="342" customWidth="1"/>
    <col min="12044" max="12044" width="0" style="342" hidden="1" customWidth="1"/>
    <col min="12045" max="12045" width="20.140625" style="342" bestFit="1" customWidth="1"/>
    <col min="12046" max="12291" width="9.140625" style="342"/>
    <col min="12292" max="12292" width="6.5703125" style="342" customWidth="1"/>
    <col min="12293" max="12295" width="3.5703125" style="342" customWidth="1"/>
    <col min="12296" max="12296" width="2.7109375" style="342" customWidth="1"/>
    <col min="12297" max="12297" width="56.7109375" style="342" customWidth="1"/>
    <col min="12298" max="12298" width="27.5703125" style="342" customWidth="1"/>
    <col min="12299" max="12299" width="21.28515625" style="342" customWidth="1"/>
    <col min="12300" max="12300" width="0" style="342" hidden="1" customWidth="1"/>
    <col min="12301" max="12301" width="20.140625" style="342" bestFit="1" customWidth="1"/>
    <col min="12302" max="12547" width="9.140625" style="342"/>
    <col min="12548" max="12548" width="6.5703125" style="342" customWidth="1"/>
    <col min="12549" max="12551" width="3.5703125" style="342" customWidth="1"/>
    <col min="12552" max="12552" width="2.7109375" style="342" customWidth="1"/>
    <col min="12553" max="12553" width="56.7109375" style="342" customWidth="1"/>
    <col min="12554" max="12554" width="27.5703125" style="342" customWidth="1"/>
    <col min="12555" max="12555" width="21.28515625" style="342" customWidth="1"/>
    <col min="12556" max="12556" width="0" style="342" hidden="1" customWidth="1"/>
    <col min="12557" max="12557" width="20.140625" style="342" bestFit="1" customWidth="1"/>
    <col min="12558" max="12803" width="9.140625" style="342"/>
    <col min="12804" max="12804" width="6.5703125" style="342" customWidth="1"/>
    <col min="12805" max="12807" width="3.5703125" style="342" customWidth="1"/>
    <col min="12808" max="12808" width="2.7109375" style="342" customWidth="1"/>
    <col min="12809" max="12809" width="56.7109375" style="342" customWidth="1"/>
    <col min="12810" max="12810" width="27.5703125" style="342" customWidth="1"/>
    <col min="12811" max="12811" width="21.28515625" style="342" customWidth="1"/>
    <col min="12812" max="12812" width="0" style="342" hidden="1" customWidth="1"/>
    <col min="12813" max="12813" width="20.140625" style="342" bestFit="1" customWidth="1"/>
    <col min="12814" max="13059" width="9.140625" style="342"/>
    <col min="13060" max="13060" width="6.5703125" style="342" customWidth="1"/>
    <col min="13061" max="13063" width="3.5703125" style="342" customWidth="1"/>
    <col min="13064" max="13064" width="2.7109375" style="342" customWidth="1"/>
    <col min="13065" max="13065" width="56.7109375" style="342" customWidth="1"/>
    <col min="13066" max="13066" width="27.5703125" style="342" customWidth="1"/>
    <col min="13067" max="13067" width="21.28515625" style="342" customWidth="1"/>
    <col min="13068" max="13068" width="0" style="342" hidden="1" customWidth="1"/>
    <col min="13069" max="13069" width="20.140625" style="342" bestFit="1" customWidth="1"/>
    <col min="13070" max="13315" width="9.140625" style="342"/>
    <col min="13316" max="13316" width="6.5703125" style="342" customWidth="1"/>
    <col min="13317" max="13319" width="3.5703125" style="342" customWidth="1"/>
    <col min="13320" max="13320" width="2.7109375" style="342" customWidth="1"/>
    <col min="13321" max="13321" width="56.7109375" style="342" customWidth="1"/>
    <col min="13322" max="13322" width="27.5703125" style="342" customWidth="1"/>
    <col min="13323" max="13323" width="21.28515625" style="342" customWidth="1"/>
    <col min="13324" max="13324" width="0" style="342" hidden="1" customWidth="1"/>
    <col min="13325" max="13325" width="20.140625" style="342" bestFit="1" customWidth="1"/>
    <col min="13326" max="13571" width="9.140625" style="342"/>
    <col min="13572" max="13572" width="6.5703125" style="342" customWidth="1"/>
    <col min="13573" max="13575" width="3.5703125" style="342" customWidth="1"/>
    <col min="13576" max="13576" width="2.7109375" style="342" customWidth="1"/>
    <col min="13577" max="13577" width="56.7109375" style="342" customWidth="1"/>
    <col min="13578" max="13578" width="27.5703125" style="342" customWidth="1"/>
    <col min="13579" max="13579" width="21.28515625" style="342" customWidth="1"/>
    <col min="13580" max="13580" width="0" style="342" hidden="1" customWidth="1"/>
    <col min="13581" max="13581" width="20.140625" style="342" bestFit="1" customWidth="1"/>
    <col min="13582" max="13827" width="9.140625" style="342"/>
    <col min="13828" max="13828" width="6.5703125" style="342" customWidth="1"/>
    <col min="13829" max="13831" width="3.5703125" style="342" customWidth="1"/>
    <col min="13832" max="13832" width="2.7109375" style="342" customWidth="1"/>
    <col min="13833" max="13833" width="56.7109375" style="342" customWidth="1"/>
    <col min="13834" max="13834" width="27.5703125" style="342" customWidth="1"/>
    <col min="13835" max="13835" width="21.28515625" style="342" customWidth="1"/>
    <col min="13836" max="13836" width="0" style="342" hidden="1" customWidth="1"/>
    <col min="13837" max="13837" width="20.140625" style="342" bestFit="1" customWidth="1"/>
    <col min="13838" max="14083" width="9.140625" style="342"/>
    <col min="14084" max="14084" width="6.5703125" style="342" customWidth="1"/>
    <col min="14085" max="14087" width="3.5703125" style="342" customWidth="1"/>
    <col min="14088" max="14088" width="2.7109375" style="342" customWidth="1"/>
    <col min="14089" max="14089" width="56.7109375" style="342" customWidth="1"/>
    <col min="14090" max="14090" width="27.5703125" style="342" customWidth="1"/>
    <col min="14091" max="14091" width="21.28515625" style="342" customWidth="1"/>
    <col min="14092" max="14092" width="0" style="342" hidden="1" customWidth="1"/>
    <col min="14093" max="14093" width="20.140625" style="342" bestFit="1" customWidth="1"/>
    <col min="14094" max="14339" width="9.140625" style="342"/>
    <col min="14340" max="14340" width="6.5703125" style="342" customWidth="1"/>
    <col min="14341" max="14343" width="3.5703125" style="342" customWidth="1"/>
    <col min="14344" max="14344" width="2.7109375" style="342" customWidth="1"/>
    <col min="14345" max="14345" width="56.7109375" style="342" customWidth="1"/>
    <col min="14346" max="14346" width="27.5703125" style="342" customWidth="1"/>
    <col min="14347" max="14347" width="21.28515625" style="342" customWidth="1"/>
    <col min="14348" max="14348" width="0" style="342" hidden="1" customWidth="1"/>
    <col min="14349" max="14349" width="20.140625" style="342" bestFit="1" customWidth="1"/>
    <col min="14350" max="14595" width="9.140625" style="342"/>
    <col min="14596" max="14596" width="6.5703125" style="342" customWidth="1"/>
    <col min="14597" max="14599" width="3.5703125" style="342" customWidth="1"/>
    <col min="14600" max="14600" width="2.7109375" style="342" customWidth="1"/>
    <col min="14601" max="14601" width="56.7109375" style="342" customWidth="1"/>
    <col min="14602" max="14602" width="27.5703125" style="342" customWidth="1"/>
    <col min="14603" max="14603" width="21.28515625" style="342" customWidth="1"/>
    <col min="14604" max="14604" width="0" style="342" hidden="1" customWidth="1"/>
    <col min="14605" max="14605" width="20.140625" style="342" bestFit="1" customWidth="1"/>
    <col min="14606" max="14851" width="9.140625" style="342"/>
    <col min="14852" max="14852" width="6.5703125" style="342" customWidth="1"/>
    <col min="14853" max="14855" width="3.5703125" style="342" customWidth="1"/>
    <col min="14856" max="14856" width="2.7109375" style="342" customWidth="1"/>
    <col min="14857" max="14857" width="56.7109375" style="342" customWidth="1"/>
    <col min="14858" max="14858" width="27.5703125" style="342" customWidth="1"/>
    <col min="14859" max="14859" width="21.28515625" style="342" customWidth="1"/>
    <col min="14860" max="14860" width="0" style="342" hidden="1" customWidth="1"/>
    <col min="14861" max="14861" width="20.140625" style="342" bestFit="1" customWidth="1"/>
    <col min="14862" max="15107" width="9.140625" style="342"/>
    <col min="15108" max="15108" width="6.5703125" style="342" customWidth="1"/>
    <col min="15109" max="15111" width="3.5703125" style="342" customWidth="1"/>
    <col min="15112" max="15112" width="2.7109375" style="342" customWidth="1"/>
    <col min="15113" max="15113" width="56.7109375" style="342" customWidth="1"/>
    <col min="15114" max="15114" width="27.5703125" style="342" customWidth="1"/>
    <col min="15115" max="15115" width="21.28515625" style="342" customWidth="1"/>
    <col min="15116" max="15116" width="0" style="342" hidden="1" customWidth="1"/>
    <col min="15117" max="15117" width="20.140625" style="342" bestFit="1" customWidth="1"/>
    <col min="15118" max="15363" width="9.140625" style="342"/>
    <col min="15364" max="15364" width="6.5703125" style="342" customWidth="1"/>
    <col min="15365" max="15367" width="3.5703125" style="342" customWidth="1"/>
    <col min="15368" max="15368" width="2.7109375" style="342" customWidth="1"/>
    <col min="15369" max="15369" width="56.7109375" style="342" customWidth="1"/>
    <col min="15370" max="15370" width="27.5703125" style="342" customWidth="1"/>
    <col min="15371" max="15371" width="21.28515625" style="342" customWidth="1"/>
    <col min="15372" max="15372" width="0" style="342" hidden="1" customWidth="1"/>
    <col min="15373" max="15373" width="20.140625" style="342" bestFit="1" customWidth="1"/>
    <col min="15374" max="15619" width="9.140625" style="342"/>
    <col min="15620" max="15620" width="6.5703125" style="342" customWidth="1"/>
    <col min="15621" max="15623" width="3.5703125" style="342" customWidth="1"/>
    <col min="15624" max="15624" width="2.7109375" style="342" customWidth="1"/>
    <col min="15625" max="15625" width="56.7109375" style="342" customWidth="1"/>
    <col min="15626" max="15626" width="27.5703125" style="342" customWidth="1"/>
    <col min="15627" max="15627" width="21.28515625" style="342" customWidth="1"/>
    <col min="15628" max="15628" width="0" style="342" hidden="1" customWidth="1"/>
    <col min="15629" max="15629" width="20.140625" style="342" bestFit="1" customWidth="1"/>
    <col min="15630" max="15875" width="9.140625" style="342"/>
    <col min="15876" max="15876" width="6.5703125" style="342" customWidth="1"/>
    <col min="15877" max="15879" width="3.5703125" style="342" customWidth="1"/>
    <col min="15880" max="15880" width="2.7109375" style="342" customWidth="1"/>
    <col min="15881" max="15881" width="56.7109375" style="342" customWidth="1"/>
    <col min="15882" max="15882" width="27.5703125" style="342" customWidth="1"/>
    <col min="15883" max="15883" width="21.28515625" style="342" customWidth="1"/>
    <col min="15884" max="15884" width="0" style="342" hidden="1" customWidth="1"/>
    <col min="15885" max="15885" width="20.140625" style="342" bestFit="1" customWidth="1"/>
    <col min="15886" max="16131" width="9.140625" style="342"/>
    <col min="16132" max="16132" width="6.5703125" style="342" customWidth="1"/>
    <col min="16133" max="16135" width="3.5703125" style="342" customWidth="1"/>
    <col min="16136" max="16136" width="2.7109375" style="342" customWidth="1"/>
    <col min="16137" max="16137" width="56.7109375" style="342" customWidth="1"/>
    <col min="16138" max="16138" width="27.5703125" style="342" customWidth="1"/>
    <col min="16139" max="16139" width="21.28515625" style="342" customWidth="1"/>
    <col min="16140" max="16140" width="0" style="342" hidden="1" customWidth="1"/>
    <col min="16141" max="16141" width="20.140625" style="342" bestFit="1" customWidth="1"/>
    <col min="16142" max="16384" width="9.140625" style="342"/>
  </cols>
  <sheetData>
    <row r="5" spans="1:27" s="405" customFormat="1" ht="17.25" customHeight="1">
      <c r="A5" s="1788" t="s">
        <v>524</v>
      </c>
      <c r="B5" s="1788"/>
      <c r="C5" s="1788"/>
      <c r="D5" s="1788"/>
      <c r="E5" s="1788"/>
      <c r="F5" s="1788"/>
      <c r="G5" s="1788"/>
      <c r="H5" s="1788"/>
      <c r="I5" s="347"/>
      <c r="J5" s="347"/>
      <c r="K5" s="347"/>
      <c r="L5" s="347"/>
      <c r="M5" s="1032"/>
      <c r="N5" s="1032"/>
      <c r="O5" s="1032"/>
      <c r="P5" s="1032"/>
      <c r="Q5" s="1032"/>
      <c r="R5" s="1032"/>
      <c r="S5" s="1032"/>
      <c r="T5" s="1032"/>
      <c r="U5" s="1032"/>
      <c r="V5" s="1032"/>
      <c r="W5" s="1032"/>
      <c r="X5" s="1032"/>
      <c r="Y5" s="1032"/>
      <c r="Z5" s="1032"/>
      <c r="AA5" s="1032"/>
    </row>
    <row r="6" spans="1:27" s="405" customFormat="1" ht="17.25" customHeight="1">
      <c r="A6" s="1788" t="s">
        <v>529</v>
      </c>
      <c r="B6" s="1788"/>
      <c r="C6" s="1788"/>
      <c r="D6" s="1788"/>
      <c r="E6" s="1788"/>
      <c r="F6" s="1788"/>
      <c r="G6" s="1788"/>
      <c r="H6" s="1788"/>
      <c r="I6" s="347"/>
      <c r="J6" s="347"/>
      <c r="K6" s="347"/>
      <c r="L6" s="347"/>
      <c r="M6" s="1032"/>
      <c r="N6" s="1032"/>
      <c r="O6" s="1032"/>
      <c r="P6" s="1032"/>
      <c r="Q6" s="1032"/>
      <c r="R6" s="1032"/>
      <c r="S6" s="1032"/>
      <c r="T6" s="1032"/>
      <c r="U6" s="1032"/>
      <c r="V6" s="1032"/>
      <c r="W6" s="1032"/>
      <c r="X6" s="1032"/>
      <c r="Y6" s="1032"/>
      <c r="Z6" s="1032"/>
      <c r="AA6" s="1032"/>
    </row>
    <row r="7" spans="1:27" ht="17.25" customHeight="1">
      <c r="A7" s="1788" t="s">
        <v>374</v>
      </c>
      <c r="B7" s="1788"/>
      <c r="C7" s="1788"/>
      <c r="D7" s="1788"/>
      <c r="E7" s="1788"/>
      <c r="F7" s="1788"/>
      <c r="G7" s="1788"/>
      <c r="H7" s="1788"/>
      <c r="I7" s="347"/>
      <c r="J7" s="347"/>
      <c r="K7" s="347"/>
      <c r="L7" s="347"/>
    </row>
    <row r="9" spans="1:27" s="407" customFormat="1" ht="49.5">
      <c r="A9" s="1572" t="s">
        <v>1</v>
      </c>
      <c r="B9" s="1852" t="s">
        <v>375</v>
      </c>
      <c r="C9" s="1852"/>
      <c r="D9" s="1852"/>
      <c r="E9" s="1852"/>
      <c r="F9" s="1852"/>
      <c r="G9" s="1573" t="s">
        <v>376</v>
      </c>
      <c r="H9" s="1572" t="s">
        <v>377</v>
      </c>
      <c r="I9" s="1574" t="s">
        <v>525</v>
      </c>
      <c r="J9" s="1575" t="s">
        <v>822</v>
      </c>
      <c r="K9" s="1575" t="s">
        <v>593</v>
      </c>
      <c r="L9" s="1576" t="s">
        <v>692</v>
      </c>
      <c r="M9" s="1031"/>
      <c r="N9" s="1031"/>
      <c r="O9" s="1031"/>
      <c r="P9" s="1031"/>
      <c r="Q9" s="1031"/>
      <c r="R9" s="1031"/>
      <c r="S9" s="1031"/>
      <c r="T9" s="1031"/>
      <c r="U9" s="1031"/>
      <c r="V9" s="1031"/>
      <c r="W9" s="1031"/>
      <c r="X9" s="1031"/>
      <c r="Y9" s="1031"/>
      <c r="Z9" s="1031"/>
      <c r="AA9" s="1031"/>
    </row>
    <row r="10" spans="1:27" s="407" customFormat="1" ht="18" customHeight="1" thickBot="1">
      <c r="A10" s="1568">
        <v>1</v>
      </c>
      <c r="B10" s="1853">
        <v>2</v>
      </c>
      <c r="C10" s="1853"/>
      <c r="D10" s="1853"/>
      <c r="E10" s="1853"/>
      <c r="F10" s="1853"/>
      <c r="G10" s="1568">
        <v>3</v>
      </c>
      <c r="H10" s="1568">
        <v>4</v>
      </c>
      <c r="I10" s="1558"/>
      <c r="J10" s="1569">
        <v>5</v>
      </c>
      <c r="K10" s="1570">
        <v>5</v>
      </c>
      <c r="L10" s="1571">
        <v>7</v>
      </c>
      <c r="M10" s="1031"/>
      <c r="N10" s="1031"/>
      <c r="O10" s="1031"/>
      <c r="P10" s="1031"/>
      <c r="Q10" s="1031"/>
      <c r="R10" s="1031"/>
      <c r="S10" s="1031"/>
      <c r="T10" s="1031"/>
      <c r="U10" s="1031"/>
      <c r="V10" s="1031"/>
      <c r="W10" s="1031"/>
      <c r="X10" s="1031"/>
      <c r="Y10" s="1031"/>
      <c r="Z10" s="1031"/>
      <c r="AA10" s="1031"/>
    </row>
    <row r="11" spans="1:27" s="414" customFormat="1" ht="23.1" customHeight="1">
      <c r="A11" s="1479" t="s">
        <v>378</v>
      </c>
      <c r="B11" s="1851" t="s">
        <v>379</v>
      </c>
      <c r="C11" s="1851"/>
      <c r="D11" s="1851"/>
      <c r="E11" s="1851"/>
      <c r="F11" s="1851"/>
      <c r="G11" s="1567">
        <f>SUM(G12:G22)</f>
        <v>7000000000</v>
      </c>
      <c r="H11" s="1494"/>
      <c r="I11" s="1559"/>
      <c r="J11" s="1241"/>
      <c r="K11" s="1052"/>
      <c r="L11" s="1523"/>
      <c r="M11" s="1033">
        <f>'Rekap Panjang Per Prog Per Prov'!BE13</f>
        <v>7000000000</v>
      </c>
      <c r="N11" s="1034"/>
      <c r="O11" s="1034"/>
      <c r="P11" s="1034"/>
      <c r="Q11" s="1034"/>
      <c r="R11" s="1034"/>
      <c r="S11" s="1034"/>
      <c r="T11" s="1034"/>
      <c r="U11" s="1034"/>
      <c r="V11" s="1034"/>
      <c r="W11" s="1034"/>
      <c r="X11" s="1034"/>
      <c r="Y11" s="1034"/>
      <c r="Z11" s="1034"/>
      <c r="AA11" s="1034"/>
    </row>
    <row r="12" spans="1:27" s="413" customFormat="1" ht="36.75" customHeight="1">
      <c r="A12" s="1479"/>
      <c r="B12" s="1407" t="s">
        <v>380</v>
      </c>
      <c r="C12" s="1833" t="str">
        <f>'Rekap Panjang Per Prog Per Prov'!AZ7</f>
        <v xml:space="preserve">PROGRAM PENGUATAN PENYELENGGARAAN PEMERINTAHAN UMUM </v>
      </c>
      <c r="D12" s="1833"/>
      <c r="E12" s="1833"/>
      <c r="F12" s="1833"/>
      <c r="G12" s="1480"/>
      <c r="H12" s="1481" t="str">
        <f>'Rekap Panjang Per Prog Per Prov'!AZ11</f>
        <v>DITJEN PUM</v>
      </c>
      <c r="I12" s="1560"/>
      <c r="J12" s="1241"/>
      <c r="K12" s="1051"/>
      <c r="L12" s="1524"/>
      <c r="M12" s="1035"/>
      <c r="N12" s="1034"/>
      <c r="O12" s="1034"/>
      <c r="P12" s="1034"/>
      <c r="Q12" s="1034"/>
      <c r="R12" s="1034"/>
      <c r="S12" s="1034"/>
      <c r="T12" s="1034"/>
      <c r="U12" s="1034"/>
      <c r="V12" s="1034"/>
      <c r="W12" s="1034"/>
      <c r="X12" s="1034"/>
      <c r="Y12" s="1034"/>
      <c r="Z12" s="1034"/>
      <c r="AA12" s="1034"/>
    </row>
    <row r="13" spans="1:27" s="423" customFormat="1" ht="36.75" customHeight="1">
      <c r="A13" s="1483"/>
      <c r="B13" s="1408"/>
      <c r="C13" s="1408" t="s">
        <v>381</v>
      </c>
      <c r="D13" s="1830" t="str">
        <f>'Rekap Panjang Per Prog Per Prov'!AZ8</f>
        <v>Kegiatan Pengembangan dan Penataan Wilayah Administrasi dan Perbatasan</v>
      </c>
      <c r="E13" s="1830"/>
      <c r="F13" s="1830"/>
      <c r="G13" s="1484"/>
      <c r="H13" s="1485"/>
      <c r="I13" s="1561"/>
      <c r="J13" s="1242"/>
      <c r="K13" s="1051"/>
      <c r="L13" s="1525"/>
      <c r="M13" s="1036"/>
      <c r="N13" s="1037"/>
      <c r="O13" s="1037"/>
      <c r="P13" s="1037"/>
      <c r="Q13" s="1037"/>
      <c r="R13" s="1037"/>
      <c r="S13" s="1037"/>
      <c r="T13" s="1037"/>
      <c r="U13" s="1037"/>
      <c r="V13" s="1037"/>
      <c r="W13" s="1037"/>
      <c r="X13" s="1037"/>
      <c r="Y13" s="1037"/>
      <c r="Z13" s="1037"/>
      <c r="AA13" s="1037"/>
    </row>
    <row r="14" spans="1:27" s="404" customFormat="1" ht="37.5" customHeight="1">
      <c r="A14" s="1485"/>
      <c r="B14" s="1408"/>
      <c r="C14" s="1408"/>
      <c r="D14" s="1408" t="s">
        <v>382</v>
      </c>
      <c r="E14" s="1830" t="str">
        <f>'Rekap Panjang Per Prog Per Prov'!AZ10</f>
        <v>Pembangunan Sarana Prasarana  Perbatasan Antar Negara dan Pulau-Pulau Kecil Terluar</v>
      </c>
      <c r="F14" s="1830"/>
      <c r="G14" s="1484"/>
      <c r="H14" s="1485"/>
      <c r="I14" s="1562"/>
      <c r="J14" s="1243"/>
      <c r="K14" s="1051"/>
      <c r="L14" s="1834" t="s">
        <v>686</v>
      </c>
      <c r="M14" s="1031"/>
      <c r="N14" s="1031"/>
      <c r="O14" s="1031"/>
      <c r="P14" s="1031"/>
      <c r="Q14" s="1031"/>
      <c r="R14" s="1031"/>
      <c r="S14" s="1031"/>
      <c r="T14" s="1031"/>
      <c r="U14" s="1031"/>
      <c r="V14" s="1031"/>
      <c r="W14" s="1031"/>
      <c r="X14" s="1031"/>
      <c r="Y14" s="1031"/>
      <c r="Z14" s="1031"/>
      <c r="AA14" s="1031"/>
    </row>
    <row r="15" spans="1:27" s="404" customFormat="1" ht="21.95" customHeight="1">
      <c r="A15" s="1485"/>
      <c r="B15" s="1408"/>
      <c r="C15" s="1408"/>
      <c r="D15" s="1408"/>
      <c r="E15" s="425" t="s">
        <v>526</v>
      </c>
      <c r="F15" s="1408" t="str">
        <f>'Rekap Panjang Per Prog Per Prov'!AX15</f>
        <v>Kota Sabang</v>
      </c>
      <c r="G15" s="1484">
        <f>'Rekap Panjang Per Prog Per Prov'!AZ15</f>
        <v>1500000000</v>
      </c>
      <c r="H15" s="1485"/>
      <c r="I15" s="1563"/>
      <c r="J15" s="1244"/>
      <c r="K15" s="1051"/>
      <c r="L15" s="1835"/>
      <c r="M15" s="1031"/>
      <c r="N15" s="1031"/>
      <c r="O15" s="1031"/>
      <c r="P15" s="1031"/>
      <c r="Q15" s="1031"/>
      <c r="R15" s="1031"/>
      <c r="S15" s="1031"/>
      <c r="T15" s="1031"/>
      <c r="U15" s="1031"/>
      <c r="V15" s="1031"/>
      <c r="W15" s="1031"/>
      <c r="X15" s="1031"/>
      <c r="Y15" s="1031"/>
      <c r="Z15" s="1031"/>
      <c r="AA15" s="1031"/>
    </row>
    <row r="16" spans="1:27" s="423" customFormat="1" ht="18.75" customHeight="1">
      <c r="A16" s="1483"/>
      <c r="B16" s="1408"/>
      <c r="C16" s="1408" t="s">
        <v>387</v>
      </c>
      <c r="D16" s="1830" t="str">
        <f>'Rekap Panjang Per Prog Per Prov'!BA8</f>
        <v>Kegiatan Fasilitasi Pencegahan dan Penanggulangan Bencana</v>
      </c>
      <c r="E16" s="1830"/>
      <c r="F16" s="1830"/>
      <c r="G16" s="1484"/>
      <c r="H16" s="1485"/>
      <c r="I16" s="1561"/>
      <c r="J16" s="1242"/>
      <c r="K16" s="1051"/>
      <c r="L16" s="1525"/>
      <c r="M16" s="1036"/>
      <c r="N16" s="1037"/>
      <c r="O16" s="1037"/>
      <c r="P16" s="1037"/>
      <c r="Q16" s="1037"/>
      <c r="R16" s="1037"/>
      <c r="S16" s="1037"/>
      <c r="T16" s="1037"/>
      <c r="U16" s="1037"/>
      <c r="V16" s="1037"/>
      <c r="W16" s="1037"/>
      <c r="X16" s="1037"/>
      <c r="Y16" s="1037"/>
      <c r="Z16" s="1037"/>
      <c r="AA16" s="1037"/>
    </row>
    <row r="17" spans="1:27" s="404" customFormat="1" ht="36.75" customHeight="1">
      <c r="A17" s="1485"/>
      <c r="B17" s="1408"/>
      <c r="C17" s="1408"/>
      <c r="D17" s="1408" t="s">
        <v>386</v>
      </c>
      <c r="E17" s="1830" t="str">
        <f>'Rekap Panjang Per Prog Per Prov'!BA10</f>
        <v>Pembangunan Sarana Prasarana Pemerintahan dalam rangka Penanggulangan Bencana di Daerah Rawan Bencana</v>
      </c>
      <c r="F17" s="1830"/>
      <c r="G17" s="1484"/>
      <c r="H17" s="1485"/>
      <c r="I17" s="1562"/>
      <c r="J17" s="1243"/>
      <c r="K17" s="1051"/>
      <c r="L17" s="1840" t="s">
        <v>607</v>
      </c>
      <c r="M17" s="1031"/>
      <c r="N17" s="1031"/>
      <c r="O17" s="1031"/>
      <c r="P17" s="1031"/>
      <c r="Q17" s="1031"/>
      <c r="R17" s="1031"/>
      <c r="S17" s="1031"/>
      <c r="T17" s="1031"/>
      <c r="U17" s="1031"/>
      <c r="V17" s="1031"/>
      <c r="W17" s="1031"/>
      <c r="X17" s="1031"/>
      <c r="Y17" s="1031"/>
      <c r="Z17" s="1031"/>
      <c r="AA17" s="1031"/>
    </row>
    <row r="18" spans="1:27" s="404" customFormat="1" ht="21.95" customHeight="1">
      <c r="A18" s="1485"/>
      <c r="B18" s="1408"/>
      <c r="C18" s="1408"/>
      <c r="D18" s="1408"/>
      <c r="E18" s="425" t="s">
        <v>526</v>
      </c>
      <c r="F18" s="1408" t="str">
        <f>'Rekap Panjang Per Prog Per Prov'!AX14</f>
        <v>Kab. Simeulue</v>
      </c>
      <c r="G18" s="1484">
        <f>'Rekap Panjang Per Prog Per Prov'!BA14</f>
        <v>1300000000</v>
      </c>
      <c r="H18" s="1485"/>
      <c r="I18" s="1563"/>
      <c r="J18" s="1244"/>
      <c r="K18" s="1051"/>
      <c r="L18" s="1841"/>
      <c r="M18" s="1031"/>
      <c r="N18" s="1031"/>
      <c r="O18" s="1031"/>
      <c r="P18" s="1031"/>
      <c r="Q18" s="1031"/>
      <c r="R18" s="1031"/>
      <c r="S18" s="1031"/>
      <c r="T18" s="1031"/>
      <c r="U18" s="1031"/>
      <c r="V18" s="1031"/>
      <c r="W18" s="1031"/>
      <c r="X18" s="1031"/>
      <c r="Y18" s="1031"/>
      <c r="Z18" s="1031"/>
      <c r="AA18" s="1031"/>
    </row>
    <row r="19" spans="1:27" s="404" customFormat="1" ht="21.95" customHeight="1">
      <c r="A19" s="1485"/>
      <c r="B19" s="1223"/>
      <c r="C19" s="1223"/>
      <c r="D19" s="1223"/>
      <c r="E19" s="425" t="s">
        <v>526</v>
      </c>
      <c r="F19" s="1223" t="str">
        <f>'Rekap Panjang Per Prog Per Prov'!AX16</f>
        <v>Kab. Aceh Singkil</v>
      </c>
      <c r="G19" s="1488">
        <f>'Rekap Panjang Per Prog Per Prov'!BA16</f>
        <v>1300000000</v>
      </c>
      <c r="H19" s="1485"/>
      <c r="I19" s="1244"/>
      <c r="J19" s="1244"/>
      <c r="K19" s="1324"/>
      <c r="L19" s="1526"/>
      <c r="M19" s="1031"/>
      <c r="N19" s="1031"/>
      <c r="O19" s="1031"/>
      <c r="P19" s="1031"/>
      <c r="Q19" s="1031"/>
      <c r="R19" s="1031"/>
      <c r="S19" s="1031"/>
      <c r="T19" s="1031"/>
      <c r="U19" s="1031"/>
      <c r="V19" s="1031"/>
      <c r="W19" s="1031"/>
      <c r="X19" s="1031"/>
      <c r="Y19" s="1031"/>
      <c r="Z19" s="1031"/>
      <c r="AA19" s="1031"/>
    </row>
    <row r="20" spans="1:27" s="404" customFormat="1" ht="21.95" customHeight="1">
      <c r="A20" s="1485"/>
      <c r="B20" s="1223"/>
      <c r="C20" s="1223"/>
      <c r="D20" s="1223"/>
      <c r="E20" s="425" t="s">
        <v>526</v>
      </c>
      <c r="F20" s="1223" t="str">
        <f>'Rekap Panjang Per Prog Per Prov'!AX17</f>
        <v>Kab. Bireuen</v>
      </c>
      <c r="G20" s="1488">
        <f>'Rekap Panjang Per Prog Per Prov'!BA17</f>
        <v>1400000000</v>
      </c>
      <c r="H20" s="1485"/>
      <c r="I20" s="1244"/>
      <c r="J20" s="1244"/>
      <c r="K20" s="1324"/>
      <c r="L20" s="1526"/>
      <c r="M20" s="1031"/>
      <c r="N20" s="1031"/>
      <c r="O20" s="1031"/>
      <c r="P20" s="1031"/>
      <c r="Q20" s="1031"/>
      <c r="R20" s="1031"/>
      <c r="S20" s="1031"/>
      <c r="T20" s="1031"/>
      <c r="U20" s="1031"/>
      <c r="V20" s="1031"/>
      <c r="W20" s="1031"/>
      <c r="X20" s="1031"/>
      <c r="Y20" s="1031"/>
      <c r="Z20" s="1031"/>
      <c r="AA20" s="1031"/>
    </row>
    <row r="21" spans="1:27" s="404" customFormat="1" ht="21.95" customHeight="1">
      <c r="A21" s="1485"/>
      <c r="B21" s="1223"/>
      <c r="C21" s="1223"/>
      <c r="D21" s="1223"/>
      <c r="E21" s="425" t="s">
        <v>526</v>
      </c>
      <c r="F21" s="1223" t="str">
        <f>'Rekap Panjang Per Prog Per Prov'!AX18</f>
        <v>Kota Lhokseumawe</v>
      </c>
      <c r="G21" s="1488">
        <f>'Rekap Panjang Per Prog Per Prov'!BA18</f>
        <v>1500000000</v>
      </c>
      <c r="H21" s="1485"/>
      <c r="I21" s="1244"/>
      <c r="J21" s="1244"/>
      <c r="K21" s="1324"/>
      <c r="L21" s="1526"/>
      <c r="M21" s="1031"/>
      <c r="N21" s="1031"/>
      <c r="O21" s="1031"/>
      <c r="P21" s="1031"/>
      <c r="Q21" s="1031"/>
      <c r="R21" s="1031"/>
      <c r="S21" s="1031"/>
      <c r="T21" s="1031"/>
      <c r="U21" s="1031"/>
      <c r="V21" s="1031"/>
      <c r="W21" s="1031"/>
      <c r="X21" s="1031"/>
      <c r="Y21" s="1031"/>
      <c r="Z21" s="1031"/>
      <c r="AA21" s="1031"/>
    </row>
    <row r="22" spans="1:27" s="404" customFormat="1" ht="8.25" customHeight="1" thickBot="1">
      <c r="A22" s="1522"/>
      <c r="B22" s="1552"/>
      <c r="C22" s="1552"/>
      <c r="D22" s="1552"/>
      <c r="E22" s="1553"/>
      <c r="F22" s="1552"/>
      <c r="G22" s="1579"/>
      <c r="H22" s="1580"/>
      <c r="I22" s="1564"/>
      <c r="J22" s="434"/>
      <c r="K22" s="1097"/>
      <c r="L22" s="1527"/>
      <c r="M22" s="1031"/>
      <c r="N22" s="1031"/>
      <c r="O22" s="1031"/>
      <c r="P22" s="1031"/>
      <c r="Q22" s="1031"/>
      <c r="R22" s="1031"/>
      <c r="S22" s="1031"/>
      <c r="T22" s="1031"/>
      <c r="U22" s="1031"/>
      <c r="V22" s="1031"/>
      <c r="W22" s="1031"/>
      <c r="X22" s="1031"/>
      <c r="Y22" s="1031"/>
      <c r="Z22" s="1031"/>
      <c r="AA22" s="1031"/>
    </row>
    <row r="23" spans="1:27" s="427" customFormat="1" ht="23.1" customHeight="1">
      <c r="A23" s="1479" t="s">
        <v>394</v>
      </c>
      <c r="B23" s="1851" t="s">
        <v>395</v>
      </c>
      <c r="C23" s="1851"/>
      <c r="D23" s="1851"/>
      <c r="E23" s="1851"/>
      <c r="F23" s="1851"/>
      <c r="G23" s="1577">
        <f>SUM(G24:G34)</f>
        <v>4200000000</v>
      </c>
      <c r="H23" s="1578"/>
      <c r="I23" s="1528"/>
      <c r="J23" s="1528"/>
      <c r="K23" s="1096"/>
      <c r="L23" s="1523"/>
      <c r="M23" s="1038">
        <f>'Rekap Panjang Per Prog Per Prov'!BE19</f>
        <v>4200000000</v>
      </c>
      <c r="N23" s="1039"/>
      <c r="O23" s="1039"/>
      <c r="P23" s="1039"/>
      <c r="Q23" s="1039"/>
      <c r="R23" s="1039"/>
      <c r="S23" s="1039"/>
      <c r="T23" s="1039"/>
      <c r="U23" s="1039"/>
      <c r="V23" s="1039"/>
      <c r="W23" s="1039"/>
      <c r="X23" s="1039"/>
      <c r="Y23" s="1039"/>
      <c r="Z23" s="1039"/>
      <c r="AA23" s="1039"/>
    </row>
    <row r="24" spans="1:27" s="413" customFormat="1" ht="32.25" customHeight="1">
      <c r="A24" s="1479"/>
      <c r="B24" s="1407" t="s">
        <v>380</v>
      </c>
      <c r="C24" s="1833" t="str">
        <f>'Rekap Panjang Per Prog Per Prov'!AZ7</f>
        <v xml:space="preserve">PROGRAM PENGUATAN PENYELENGGARAAN PEMERINTAHAN UMUM </v>
      </c>
      <c r="D24" s="1833"/>
      <c r="E24" s="1833"/>
      <c r="F24" s="1833"/>
      <c r="G24" s="1480"/>
      <c r="H24" s="1481" t="str">
        <f>'Rekap Panjang Per Prog Per Prov'!AZ11</f>
        <v>DITJEN PUM</v>
      </c>
      <c r="I24" s="1560"/>
      <c r="J24" s="1241"/>
      <c r="K24" s="1051"/>
      <c r="L24" s="1524"/>
      <c r="M24" s="1035"/>
      <c r="N24" s="1034"/>
      <c r="O24" s="1034"/>
      <c r="P24" s="1034"/>
      <c r="Q24" s="1034"/>
      <c r="R24" s="1034"/>
      <c r="S24" s="1034"/>
      <c r="T24" s="1034"/>
      <c r="U24" s="1034"/>
      <c r="V24" s="1034"/>
      <c r="W24" s="1034"/>
      <c r="X24" s="1034"/>
      <c r="Y24" s="1034"/>
      <c r="Z24" s="1034"/>
      <c r="AA24" s="1034"/>
    </row>
    <row r="25" spans="1:27" s="423" customFormat="1" ht="20.25" customHeight="1">
      <c r="A25" s="1483"/>
      <c r="B25" s="1408"/>
      <c r="C25" s="1408" t="s">
        <v>381</v>
      </c>
      <c r="D25" s="1830" t="str">
        <f>'Rekap Panjang Per Prog Per Prov'!BA8</f>
        <v>Kegiatan Fasilitasi Pencegahan dan Penanggulangan Bencana</v>
      </c>
      <c r="E25" s="1830"/>
      <c r="F25" s="1830"/>
      <c r="G25" s="1484"/>
      <c r="H25" s="1485"/>
      <c r="I25" s="1561"/>
      <c r="J25" s="1242"/>
      <c r="K25" s="1051"/>
      <c r="L25" s="1525"/>
      <c r="M25" s="1036"/>
      <c r="N25" s="1037"/>
      <c r="O25" s="1037"/>
      <c r="P25" s="1037"/>
      <c r="Q25" s="1037"/>
      <c r="R25" s="1037"/>
      <c r="S25" s="1037"/>
      <c r="T25" s="1037"/>
      <c r="U25" s="1037"/>
      <c r="V25" s="1037"/>
      <c r="W25" s="1037"/>
      <c r="X25" s="1037"/>
      <c r="Y25" s="1037"/>
      <c r="Z25" s="1037"/>
      <c r="AA25" s="1037"/>
    </row>
    <row r="26" spans="1:27" s="404" customFormat="1" ht="35.25" customHeight="1">
      <c r="A26" s="1485"/>
      <c r="B26" s="1408"/>
      <c r="C26" s="1408"/>
      <c r="D26" s="1408" t="s">
        <v>382</v>
      </c>
      <c r="E26" s="1830" t="str">
        <f>'Rekap Panjang Per Prog Per Prov'!BA10</f>
        <v>Pembangunan Sarana Prasarana Pemerintahan dalam rangka Penanggulangan Bencana di Daerah Rawan Bencana</v>
      </c>
      <c r="F26" s="1830"/>
      <c r="G26" s="1484"/>
      <c r="H26" s="1485"/>
      <c r="I26" s="1562"/>
      <c r="J26" s="1243"/>
      <c r="K26" s="1051"/>
      <c r="L26" s="1840" t="s">
        <v>607</v>
      </c>
      <c r="M26" s="1031"/>
      <c r="N26" s="1031"/>
      <c r="O26" s="1031"/>
      <c r="P26" s="1031"/>
      <c r="Q26" s="1031"/>
      <c r="R26" s="1031"/>
      <c r="S26" s="1031"/>
      <c r="T26" s="1031"/>
      <c r="U26" s="1031"/>
      <c r="V26" s="1031"/>
      <c r="W26" s="1031"/>
      <c r="X26" s="1031"/>
      <c r="Y26" s="1031"/>
      <c r="Z26" s="1031"/>
      <c r="AA26" s="1031"/>
    </row>
    <row r="27" spans="1:27" s="404" customFormat="1" ht="21.95" customHeight="1">
      <c r="A27" s="1485"/>
      <c r="B27" s="1408"/>
      <c r="C27" s="1408"/>
      <c r="D27" s="1408"/>
      <c r="E27" s="425" t="s">
        <v>526</v>
      </c>
      <c r="F27" s="1408" t="str">
        <f>'Rekap Panjang Per Prog Per Prov'!AX20</f>
        <v>Kab. Nias</v>
      </c>
      <c r="G27" s="1484">
        <f>'Rekap Panjang Per Prog Per Prov'!BA20</f>
        <v>1300000000</v>
      </c>
      <c r="H27" s="1485"/>
      <c r="I27" s="1563"/>
      <c r="J27" s="1244"/>
      <c r="K27" s="1051"/>
      <c r="L27" s="1848"/>
      <c r="M27" s="1031"/>
      <c r="N27" s="1031"/>
      <c r="O27" s="1031"/>
      <c r="P27" s="1031"/>
      <c r="Q27" s="1031"/>
      <c r="R27" s="1031"/>
      <c r="S27" s="1031"/>
      <c r="T27" s="1031"/>
      <c r="U27" s="1031"/>
      <c r="V27" s="1031"/>
      <c r="W27" s="1031"/>
      <c r="X27" s="1031"/>
      <c r="Y27" s="1031"/>
      <c r="Z27" s="1031"/>
      <c r="AA27" s="1031"/>
    </row>
    <row r="28" spans="1:27" s="404" customFormat="1" ht="21.95" customHeight="1">
      <c r="A28" s="1485"/>
      <c r="B28" s="1408"/>
      <c r="C28" s="1408"/>
      <c r="D28" s="1408"/>
      <c r="E28" s="425" t="s">
        <v>526</v>
      </c>
      <c r="F28" s="1408" t="str">
        <f>'Rekap Panjang Per Prog Per Prov'!AX21</f>
        <v>Kab. Samosir</v>
      </c>
      <c r="G28" s="1484">
        <f>'Rekap Panjang Per Prog Per Prov'!BA21</f>
        <v>1300000000</v>
      </c>
      <c r="H28" s="1485"/>
      <c r="I28" s="1563"/>
      <c r="J28" s="1244"/>
      <c r="K28" s="1051"/>
      <c r="L28" s="1841"/>
      <c r="M28" s="1031"/>
      <c r="N28" s="1031"/>
      <c r="O28" s="1031"/>
      <c r="P28" s="1031"/>
      <c r="Q28" s="1031"/>
      <c r="R28" s="1031"/>
      <c r="S28" s="1031"/>
      <c r="T28" s="1031"/>
      <c r="U28" s="1031"/>
      <c r="V28" s="1031"/>
      <c r="W28" s="1031"/>
      <c r="X28" s="1031"/>
      <c r="Y28" s="1031"/>
      <c r="Z28" s="1031"/>
      <c r="AA28" s="1031"/>
    </row>
    <row r="29" spans="1:27" s="404" customFormat="1" ht="21.95" customHeight="1">
      <c r="A29" s="1485"/>
      <c r="B29" s="1408"/>
      <c r="C29" s="1408"/>
      <c r="D29" s="1408"/>
      <c r="E29" s="425" t="s">
        <v>526</v>
      </c>
      <c r="F29" s="1408" t="str">
        <f>'Rekap Panjang Per Prog Per Prov'!AX23</f>
        <v>Kota Tebing Tinggi</v>
      </c>
      <c r="G29" s="1484">
        <f>'Rekap Panjang Per Prog Per Prov'!BA23</f>
        <v>1300000000</v>
      </c>
      <c r="H29" s="1487"/>
      <c r="I29" s="1563"/>
      <c r="J29" s="1244"/>
      <c r="K29" s="1051"/>
      <c r="L29" s="1529"/>
      <c r="M29" s="1031"/>
      <c r="N29" s="1031"/>
      <c r="O29" s="1031"/>
      <c r="P29" s="1031"/>
      <c r="Q29" s="1031"/>
      <c r="R29" s="1031"/>
      <c r="S29" s="1031"/>
      <c r="T29" s="1031"/>
      <c r="U29" s="1031"/>
      <c r="V29" s="1031"/>
      <c r="W29" s="1031"/>
      <c r="X29" s="1031"/>
      <c r="Y29" s="1031"/>
      <c r="Z29" s="1031"/>
      <c r="AA29" s="1031"/>
    </row>
    <row r="30" spans="1:27" s="413" customFormat="1">
      <c r="A30" s="1479"/>
      <c r="B30" s="1407" t="s">
        <v>383</v>
      </c>
      <c r="C30" s="1833" t="str">
        <f>'Rekap Panjang Per Prog Per Prov'!BB7</f>
        <v xml:space="preserve">PROGRAM BINA PEMBANGUNAN DAERAH </v>
      </c>
      <c r="D30" s="1833"/>
      <c r="E30" s="1833"/>
      <c r="F30" s="1833"/>
      <c r="G30" s="1480"/>
      <c r="H30" s="1831" t="str">
        <f>'Rekap Panjang Per Prog Per Prov'!BB11</f>
        <v>DITJEN BINA BANGDA</v>
      </c>
      <c r="I30" s="1560"/>
      <c r="J30" s="1241"/>
      <c r="K30" s="1051"/>
      <c r="L30" s="1524"/>
      <c r="M30" s="1035"/>
      <c r="N30" s="1034"/>
      <c r="O30" s="1034"/>
      <c r="P30" s="1034"/>
      <c r="Q30" s="1034"/>
      <c r="R30" s="1034"/>
      <c r="S30" s="1034"/>
      <c r="T30" s="1034"/>
      <c r="U30" s="1034"/>
      <c r="V30" s="1034"/>
      <c r="W30" s="1034"/>
      <c r="X30" s="1034"/>
      <c r="Y30" s="1034"/>
      <c r="Z30" s="1034"/>
      <c r="AA30" s="1034"/>
    </row>
    <row r="31" spans="1:27" s="423" customFormat="1" ht="34.5" customHeight="1">
      <c r="A31" s="1483"/>
      <c r="B31" s="1408"/>
      <c r="C31" s="1408" t="s">
        <v>381</v>
      </c>
      <c r="D31" s="1830" t="str">
        <f>'Rekap Panjang Per Prog Per Prov'!BB8</f>
        <v>Kegiatan Penataan Ruang Daerah dan Lingkungan Hidup di Daerah</v>
      </c>
      <c r="E31" s="1830"/>
      <c r="F31" s="1830"/>
      <c r="G31" s="1484"/>
      <c r="H31" s="1832"/>
      <c r="I31" s="1561"/>
      <c r="J31" s="1242"/>
      <c r="K31" s="1051"/>
      <c r="L31" s="1525"/>
      <c r="M31" s="1036"/>
      <c r="N31" s="1037"/>
      <c r="O31" s="1037"/>
      <c r="P31" s="1037"/>
      <c r="Q31" s="1037"/>
      <c r="R31" s="1037"/>
      <c r="S31" s="1037"/>
      <c r="T31" s="1037"/>
      <c r="U31" s="1037"/>
      <c r="V31" s="1037"/>
      <c r="W31" s="1037"/>
      <c r="X31" s="1037"/>
      <c r="Y31" s="1037"/>
      <c r="Z31" s="1037"/>
      <c r="AA31" s="1037"/>
    </row>
    <row r="32" spans="1:27" s="404" customFormat="1" ht="56.25" customHeight="1">
      <c r="A32" s="1485"/>
      <c r="B32" s="1408"/>
      <c r="C32" s="1408"/>
      <c r="D32" s="1408" t="s">
        <v>382</v>
      </c>
      <c r="E32" s="1830" t="str">
        <f>'Rekap Panjang Per Prog Per Prov'!BB10</f>
        <v xml:space="preserve">Fasilitasi pembinaan dan pemberdayaan masyarakat dan kapasitas kelembagaan penanganan lahan kritis dan sumber daya air berbasis masyarakat (PLKSDA-BM) </v>
      </c>
      <c r="F32" s="1830"/>
      <c r="G32" s="1484"/>
      <c r="H32" s="1485"/>
      <c r="I32" s="1562"/>
      <c r="J32" s="1243"/>
      <c r="K32" s="1051"/>
      <c r="L32" s="1840" t="s">
        <v>594</v>
      </c>
      <c r="M32" s="1031"/>
      <c r="N32" s="1031"/>
      <c r="O32" s="1031"/>
      <c r="P32" s="1031"/>
      <c r="Q32" s="1031"/>
      <c r="R32" s="1031"/>
      <c r="S32" s="1031"/>
      <c r="T32" s="1031"/>
      <c r="U32" s="1031"/>
      <c r="V32" s="1031"/>
      <c r="W32" s="1031"/>
      <c r="X32" s="1031"/>
      <c r="Y32" s="1031"/>
      <c r="Z32" s="1031"/>
      <c r="AA32" s="1031"/>
    </row>
    <row r="33" spans="1:27" s="404" customFormat="1" ht="21.95" customHeight="1">
      <c r="A33" s="1485"/>
      <c r="B33" s="1408"/>
      <c r="C33" s="1408"/>
      <c r="D33" s="1408"/>
      <c r="E33" s="425" t="s">
        <v>526</v>
      </c>
      <c r="F33" s="1408" t="str">
        <f>'Rekap Panjang Per Prog Per Prov'!AX22</f>
        <v>Kab. Tapanuli Tengah</v>
      </c>
      <c r="G33" s="1484">
        <f>'Rekap Panjang Per Prog Per Prov'!BB22</f>
        <v>300000000</v>
      </c>
      <c r="H33" s="1487"/>
      <c r="I33" s="1563"/>
      <c r="J33" s="1244"/>
      <c r="K33" s="1051"/>
      <c r="L33" s="1848"/>
      <c r="M33" s="1031"/>
      <c r="N33" s="1031"/>
      <c r="O33" s="1031"/>
      <c r="P33" s="1031"/>
      <c r="Q33" s="1031"/>
      <c r="R33" s="1031"/>
      <c r="S33" s="1031"/>
      <c r="T33" s="1031"/>
      <c r="U33" s="1031"/>
      <c r="V33" s="1031"/>
      <c r="W33" s="1031"/>
      <c r="X33" s="1031"/>
      <c r="Y33" s="1031"/>
      <c r="Z33" s="1031"/>
      <c r="AA33" s="1031"/>
    </row>
    <row r="34" spans="1:27" s="404" customFormat="1" ht="9.75" customHeight="1" thickBot="1">
      <c r="A34" s="1519"/>
      <c r="B34" s="1581"/>
      <c r="C34" s="1581"/>
      <c r="D34" s="1581"/>
      <c r="E34" s="1582"/>
      <c r="F34" s="1583"/>
      <c r="G34" s="1584"/>
      <c r="H34" s="1522"/>
      <c r="I34" s="1217"/>
      <c r="J34" s="1217"/>
      <c r="K34" s="1053"/>
      <c r="L34" s="1530"/>
      <c r="M34" s="1031"/>
      <c r="N34" s="1031"/>
      <c r="O34" s="1031"/>
      <c r="P34" s="1031"/>
      <c r="Q34" s="1031"/>
      <c r="R34" s="1031"/>
      <c r="S34" s="1031"/>
      <c r="T34" s="1031"/>
      <c r="U34" s="1031"/>
      <c r="V34" s="1031"/>
      <c r="W34" s="1031"/>
      <c r="X34" s="1031"/>
      <c r="Y34" s="1031"/>
      <c r="Z34" s="1031"/>
      <c r="AA34" s="1031"/>
    </row>
    <row r="35" spans="1:27" s="413" customFormat="1" ht="23.1" customHeight="1">
      <c r="A35" s="1492" t="s">
        <v>397</v>
      </c>
      <c r="B35" s="1851" t="s">
        <v>398</v>
      </c>
      <c r="C35" s="1851"/>
      <c r="D35" s="1851"/>
      <c r="E35" s="1851"/>
      <c r="F35" s="1851"/>
      <c r="G35" s="1493">
        <f>SUM(G36:G46)</f>
        <v>4030000000</v>
      </c>
      <c r="H35" s="1494"/>
      <c r="I35" s="1325"/>
      <c r="J35" s="1288"/>
      <c r="K35" s="1096"/>
      <c r="L35" s="1531"/>
      <c r="M35" s="1033">
        <f>'Rekap Panjang Per Prog Per Prov'!BE24</f>
        <v>4030000000</v>
      </c>
      <c r="N35" s="1034"/>
      <c r="O35" s="1034"/>
      <c r="P35" s="1034"/>
      <c r="Q35" s="1034"/>
      <c r="R35" s="1034"/>
      <c r="S35" s="1034"/>
      <c r="T35" s="1034"/>
      <c r="U35" s="1034"/>
      <c r="V35" s="1034"/>
      <c r="W35" s="1034"/>
      <c r="X35" s="1034"/>
      <c r="Y35" s="1034"/>
      <c r="Z35" s="1034"/>
      <c r="AA35" s="1034"/>
    </row>
    <row r="36" spans="1:27" s="413" customFormat="1">
      <c r="A36" s="1479"/>
      <c r="B36" s="1407" t="s">
        <v>380</v>
      </c>
      <c r="C36" s="1833" t="str">
        <f>'Rekap Panjang Per Prog Per Prov'!BB7</f>
        <v xml:space="preserve">PROGRAM BINA PEMBANGUNAN DAERAH </v>
      </c>
      <c r="D36" s="1833"/>
      <c r="E36" s="1833"/>
      <c r="F36" s="1833"/>
      <c r="G36" s="1480"/>
      <c r="H36" s="1831" t="str">
        <f>'Rekap Panjang Per Prog Per Prov'!BB11</f>
        <v>DITJEN BINA BANGDA</v>
      </c>
      <c r="I36" s="1560"/>
      <c r="J36" s="1241"/>
      <c r="K36" s="1051"/>
      <c r="L36" s="1524"/>
      <c r="M36" s="1035"/>
      <c r="N36" s="1034"/>
      <c r="O36" s="1034"/>
      <c r="P36" s="1034"/>
      <c r="Q36" s="1034"/>
      <c r="R36" s="1034"/>
      <c r="S36" s="1034"/>
      <c r="T36" s="1034"/>
      <c r="U36" s="1034"/>
      <c r="V36" s="1034"/>
      <c r="W36" s="1034"/>
      <c r="X36" s="1034"/>
      <c r="Y36" s="1034"/>
      <c r="Z36" s="1034"/>
      <c r="AA36" s="1034"/>
    </row>
    <row r="37" spans="1:27" s="423" customFormat="1" ht="34.5" customHeight="1">
      <c r="A37" s="1483"/>
      <c r="B37" s="1408"/>
      <c r="C37" s="1408" t="s">
        <v>381</v>
      </c>
      <c r="D37" s="1830" t="str">
        <f>'Rekap Panjang Per Prog Per Prov'!BB8</f>
        <v>Kegiatan Penataan Ruang Daerah dan Lingkungan Hidup di Daerah</v>
      </c>
      <c r="E37" s="1830"/>
      <c r="F37" s="1830"/>
      <c r="G37" s="1484"/>
      <c r="H37" s="1832"/>
      <c r="I37" s="1561"/>
      <c r="J37" s="1242"/>
      <c r="K37" s="1051"/>
      <c r="L37" s="1532"/>
      <c r="M37" s="1036"/>
      <c r="N37" s="1037"/>
      <c r="O37" s="1037"/>
      <c r="P37" s="1037"/>
      <c r="Q37" s="1037"/>
      <c r="R37" s="1037"/>
      <c r="S37" s="1037"/>
      <c r="T37" s="1037"/>
      <c r="U37" s="1037"/>
      <c r="V37" s="1037"/>
      <c r="W37" s="1037"/>
      <c r="X37" s="1037"/>
      <c r="Y37" s="1037"/>
      <c r="Z37" s="1037"/>
      <c r="AA37" s="1037"/>
    </row>
    <row r="38" spans="1:27" s="404" customFormat="1" ht="52.5" customHeight="1">
      <c r="A38" s="1485"/>
      <c r="B38" s="1408"/>
      <c r="C38" s="1408"/>
      <c r="D38" s="1408" t="s">
        <v>382</v>
      </c>
      <c r="E38" s="1830" t="str">
        <f>'Rekap Panjang Per Prog Per Prov'!BB10</f>
        <v xml:space="preserve">Fasilitasi pembinaan dan pemberdayaan masyarakat dan kapasitas kelembagaan penanganan lahan kritis dan sumber daya air berbasis masyarakat (PLKSDA-BM) </v>
      </c>
      <c r="F38" s="1830"/>
      <c r="G38" s="1484"/>
      <c r="H38" s="1485"/>
      <c r="I38" s="1562"/>
      <c r="J38" s="1243"/>
      <c r="K38" s="1051"/>
      <c r="L38" s="1840" t="s">
        <v>594</v>
      </c>
      <c r="M38" s="1031"/>
      <c r="N38" s="1031"/>
      <c r="O38" s="1031"/>
      <c r="P38" s="1031"/>
      <c r="Q38" s="1031"/>
      <c r="R38" s="1031"/>
      <c r="S38" s="1031"/>
      <c r="T38" s="1031"/>
      <c r="U38" s="1031"/>
      <c r="V38" s="1031"/>
      <c r="W38" s="1031"/>
      <c r="X38" s="1031"/>
      <c r="Y38" s="1031"/>
      <c r="Z38" s="1031"/>
      <c r="AA38" s="1031"/>
    </row>
    <row r="39" spans="1:27" s="404" customFormat="1" ht="21.95" customHeight="1">
      <c r="A39" s="1485"/>
      <c r="B39" s="1408"/>
      <c r="C39" s="1408"/>
      <c r="D39" s="1408"/>
      <c r="E39" s="425" t="s">
        <v>526</v>
      </c>
      <c r="F39" s="1408" t="str">
        <f>'Rekap Panjang Per Prog Per Prov'!AX26</f>
        <v>Kab. Solok</v>
      </c>
      <c r="G39" s="1484">
        <f>'Rekap Panjang Per Prog Per Prov'!BB26</f>
        <v>1030000000</v>
      </c>
      <c r="H39" s="1485"/>
      <c r="I39" s="1563"/>
      <c r="J39" s="1244"/>
      <c r="K39" s="1051" t="s">
        <v>698</v>
      </c>
      <c r="L39" s="1848"/>
    </row>
    <row r="40" spans="1:27" s="404" customFormat="1" ht="21.95" customHeight="1">
      <c r="A40" s="1485"/>
      <c r="B40" s="1408"/>
      <c r="C40" s="1408"/>
      <c r="D40" s="1408"/>
      <c r="E40" s="425" t="s">
        <v>526</v>
      </c>
      <c r="F40" s="1408" t="str">
        <f>'Rekap Panjang Per Prog Per Prov'!AX27</f>
        <v>Kab. Solok Selatan</v>
      </c>
      <c r="G40" s="1484">
        <f>'Rekap Panjang Per Prog Per Prov'!BB27</f>
        <v>500000000</v>
      </c>
      <c r="H40" s="1485"/>
      <c r="I40" s="1563"/>
      <c r="J40" s="1244"/>
      <c r="K40" s="1051" t="s">
        <v>698</v>
      </c>
      <c r="L40" s="1848"/>
    </row>
    <row r="41" spans="1:27" s="404" customFormat="1" ht="21.95" customHeight="1">
      <c r="A41" s="1485"/>
      <c r="B41" s="1408"/>
      <c r="C41" s="1408"/>
      <c r="D41" s="1408"/>
      <c r="E41" s="425" t="s">
        <v>526</v>
      </c>
      <c r="F41" s="1408" t="str">
        <f>'Rekap Panjang Per Prog Per Prov'!AX28</f>
        <v>Kab. Tanah Datar</v>
      </c>
      <c r="G41" s="1484">
        <f>'Rekap Panjang Per Prog Per Prov'!BB28</f>
        <v>650000000</v>
      </c>
      <c r="H41" s="1487"/>
      <c r="I41" s="1563"/>
      <c r="J41" s="1244"/>
      <c r="K41" s="1051" t="s">
        <v>698</v>
      </c>
      <c r="L41" s="1841"/>
    </row>
    <row r="42" spans="1:27" s="404" customFormat="1" ht="34.5" customHeight="1">
      <c r="A42" s="1485"/>
      <c r="B42" s="1408"/>
      <c r="C42" s="1408"/>
      <c r="D42" s="1408" t="s">
        <v>386</v>
      </c>
      <c r="E42" s="1830" t="str">
        <f>'Rekap Panjang Per Prog Per Prov'!BC10</f>
        <v>Fasilitasi Pengelolaan dan Pengembangan Kawasan Ekowisata Berbasis Masyarakat</v>
      </c>
      <c r="F42" s="1830"/>
      <c r="G42" s="1484"/>
      <c r="H42" s="1485"/>
      <c r="I42" s="1562"/>
      <c r="J42" s="1243"/>
      <c r="K42" s="1051"/>
      <c r="L42" s="1840" t="s">
        <v>594</v>
      </c>
    </row>
    <row r="43" spans="1:27" s="404" customFormat="1" ht="21.95" customHeight="1">
      <c r="A43" s="1485"/>
      <c r="B43" s="1408"/>
      <c r="C43" s="1408"/>
      <c r="D43" s="1408"/>
      <c r="E43" s="425" t="s">
        <v>526</v>
      </c>
      <c r="F43" s="1408" t="str">
        <f>'Rekap Panjang Per Prog Per Prov'!AX26</f>
        <v>Kab. Solok</v>
      </c>
      <c r="G43" s="1484">
        <f>'Rekap Panjang Per Prog Per Prov'!BC26</f>
        <v>850000000</v>
      </c>
      <c r="H43" s="1485"/>
      <c r="I43" s="1563"/>
      <c r="J43" s="1244"/>
      <c r="K43" s="1051" t="s">
        <v>698</v>
      </c>
      <c r="L43" s="1848"/>
    </row>
    <row r="44" spans="1:27" s="404" customFormat="1" ht="21.95" customHeight="1">
      <c r="A44" s="1485"/>
      <c r="B44" s="1408"/>
      <c r="C44" s="1408"/>
      <c r="D44" s="1408"/>
      <c r="E44" s="425" t="s">
        <v>526</v>
      </c>
      <c r="F44" s="1408" t="str">
        <f>'Rekap Panjang Per Prog Per Prov'!AX28</f>
        <v>Kab. Tanah Datar</v>
      </c>
      <c r="G44" s="1484">
        <f>'Rekap Panjang Per Prog Per Prov'!BC28</f>
        <v>600000000</v>
      </c>
      <c r="H44" s="1485"/>
      <c r="I44" s="1563"/>
      <c r="J44" s="1244"/>
      <c r="K44" s="1051" t="s">
        <v>698</v>
      </c>
      <c r="L44" s="1848"/>
    </row>
    <row r="45" spans="1:27" s="404" customFormat="1" ht="21.95" customHeight="1">
      <c r="A45" s="1485"/>
      <c r="B45" s="1408"/>
      <c r="C45" s="1408"/>
      <c r="D45" s="1408"/>
      <c r="E45" s="425" t="s">
        <v>526</v>
      </c>
      <c r="F45" s="1408" t="str">
        <f>'Rekap Panjang Per Prog Per Prov'!AX29</f>
        <v>Kab. Lima Puluh Kota</v>
      </c>
      <c r="G45" s="1484">
        <f>'Rekap Panjang Per Prog Per Prov'!BC29</f>
        <v>400000000</v>
      </c>
      <c r="H45" s="1487"/>
      <c r="I45" s="1563"/>
      <c r="J45" s="1244"/>
      <c r="K45" s="1051" t="s">
        <v>698</v>
      </c>
      <c r="L45" s="1841"/>
    </row>
    <row r="46" spans="1:27" s="404" customFormat="1" ht="8.25" customHeight="1" thickBot="1">
      <c r="A46" s="1519"/>
      <c r="B46" s="1585"/>
      <c r="C46" s="1585"/>
      <c r="D46" s="1585"/>
      <c r="E46" s="1585"/>
      <c r="F46" s="1585"/>
      <c r="G46" s="1586"/>
      <c r="H46" s="1587"/>
      <c r="I46" s="466"/>
      <c r="J46" s="1217"/>
      <c r="K46" s="1051"/>
      <c r="L46" s="1533"/>
      <c r="M46" s="1040"/>
      <c r="N46" s="1031"/>
      <c r="O46" s="1031"/>
      <c r="P46" s="1031"/>
      <c r="Q46" s="1031"/>
      <c r="R46" s="1031"/>
      <c r="S46" s="1031"/>
      <c r="T46" s="1031"/>
      <c r="U46" s="1031"/>
      <c r="V46" s="1031"/>
      <c r="W46" s="1031"/>
      <c r="X46" s="1031"/>
      <c r="Y46" s="1031"/>
      <c r="Z46" s="1031"/>
      <c r="AA46" s="1031"/>
    </row>
    <row r="47" spans="1:27" s="413" customFormat="1" ht="19.5" hidden="1" customHeight="1">
      <c r="A47" s="1492" t="s">
        <v>399</v>
      </c>
      <c r="B47" s="468" t="s">
        <v>400</v>
      </c>
      <c r="C47" s="468"/>
      <c r="D47" s="468"/>
      <c r="E47" s="468"/>
      <c r="F47" s="468"/>
      <c r="G47" s="1498">
        <f>SUM(G48:G48)</f>
        <v>0</v>
      </c>
      <c r="H47" s="1494"/>
      <c r="I47" s="1325"/>
      <c r="J47" s="1325"/>
      <c r="K47" s="1051"/>
      <c r="L47" s="1531"/>
      <c r="M47" s="1033">
        <f>'Rekap Panjang Per Prog Per Prov'!BE30</f>
        <v>0</v>
      </c>
      <c r="N47" s="1034"/>
      <c r="O47" s="1034"/>
      <c r="P47" s="1034"/>
      <c r="Q47" s="1034"/>
      <c r="R47" s="1034"/>
      <c r="S47" s="1034"/>
      <c r="T47" s="1034"/>
      <c r="U47" s="1034"/>
      <c r="V47" s="1034"/>
      <c r="W47" s="1034"/>
      <c r="X47" s="1034"/>
      <c r="Y47" s="1034"/>
      <c r="Z47" s="1034"/>
      <c r="AA47" s="1034"/>
    </row>
    <row r="48" spans="1:27" s="404" customFormat="1" ht="10.5" hidden="1" customHeight="1" thickBot="1">
      <c r="A48" s="1501"/>
      <c r="B48" s="1557"/>
      <c r="C48" s="1557"/>
      <c r="D48" s="1557"/>
      <c r="E48" s="1557"/>
      <c r="F48" s="1557"/>
      <c r="G48" s="1588"/>
      <c r="H48" s="1513"/>
      <c r="I48" s="1217"/>
      <c r="J48" s="1217"/>
      <c r="K48" s="1324"/>
      <c r="L48" s="1534"/>
      <c r="M48" s="1031"/>
      <c r="N48" s="1031"/>
      <c r="O48" s="1031"/>
      <c r="P48" s="1031"/>
      <c r="Q48" s="1031"/>
      <c r="R48" s="1031"/>
      <c r="S48" s="1031"/>
      <c r="T48" s="1031"/>
      <c r="U48" s="1031"/>
      <c r="V48" s="1031"/>
      <c r="W48" s="1031"/>
      <c r="X48" s="1031"/>
      <c r="Y48" s="1031"/>
      <c r="Z48" s="1031"/>
      <c r="AA48" s="1031"/>
    </row>
    <row r="49" spans="1:27" s="413" customFormat="1" ht="23.1" customHeight="1">
      <c r="A49" s="1589">
        <v>4</v>
      </c>
      <c r="B49" s="1590" t="s">
        <v>403</v>
      </c>
      <c r="C49" s="1590"/>
      <c r="D49" s="1590"/>
      <c r="E49" s="1590"/>
      <c r="F49" s="1590"/>
      <c r="G49" s="1591">
        <f>SUM(G50:G57)</f>
        <v>7700000000</v>
      </c>
      <c r="H49" s="1592"/>
      <c r="I49" s="1325"/>
      <c r="J49" s="1325"/>
      <c r="K49" s="1052"/>
      <c r="L49" s="1535"/>
      <c r="M49" s="1033">
        <f>'Rekap Panjang Per Prog Per Prov'!BE31</f>
        <v>7700000000</v>
      </c>
      <c r="N49" s="1034"/>
      <c r="O49" s="1034"/>
      <c r="P49" s="1034"/>
      <c r="Q49" s="1034"/>
      <c r="R49" s="1034"/>
      <c r="S49" s="1034"/>
      <c r="T49" s="1034"/>
      <c r="U49" s="1034"/>
      <c r="V49" s="1034"/>
      <c r="W49" s="1034"/>
      <c r="X49" s="1034"/>
      <c r="Y49" s="1034"/>
      <c r="Z49" s="1034"/>
      <c r="AA49" s="1034"/>
    </row>
    <row r="50" spans="1:27" s="413" customFormat="1" ht="34.5" customHeight="1">
      <c r="A50" s="1479"/>
      <c r="B50" s="1407" t="s">
        <v>380</v>
      </c>
      <c r="C50" s="1833" t="str">
        <f>'Rekap Panjang Per Prog Per Prov'!AZ7</f>
        <v xml:space="preserve">PROGRAM PENGUATAN PENYELENGGARAAN PEMERINTAHAN UMUM </v>
      </c>
      <c r="D50" s="1833"/>
      <c r="E50" s="1833"/>
      <c r="F50" s="1833"/>
      <c r="G50" s="1480"/>
      <c r="H50" s="1481" t="str">
        <f>'Rekap Panjang Per Prog Per Prov'!AZ11</f>
        <v>DITJEN PUM</v>
      </c>
      <c r="I50" s="1560"/>
      <c r="J50" s="1241"/>
      <c r="K50" s="1051"/>
      <c r="L50" s="1524"/>
      <c r="M50" s="1035"/>
      <c r="N50" s="1034"/>
      <c r="O50" s="1034"/>
      <c r="P50" s="1034"/>
      <c r="Q50" s="1034"/>
      <c r="R50" s="1034"/>
      <c r="S50" s="1034"/>
      <c r="T50" s="1034"/>
      <c r="U50" s="1034"/>
      <c r="V50" s="1034"/>
      <c r="W50" s="1034"/>
      <c r="X50" s="1034"/>
      <c r="Y50" s="1034"/>
      <c r="Z50" s="1034"/>
      <c r="AA50" s="1034"/>
    </row>
    <row r="51" spans="1:27" s="423" customFormat="1" ht="35.25" customHeight="1">
      <c r="A51" s="1483"/>
      <c r="B51" s="1408"/>
      <c r="C51" s="1408" t="s">
        <v>381</v>
      </c>
      <c r="D51" s="1830" t="str">
        <f>'Rekap Panjang Per Prog Per Prov'!AZ8</f>
        <v>Kegiatan Pengembangan dan Penataan Wilayah Administrasi dan Perbatasan</v>
      </c>
      <c r="E51" s="1830"/>
      <c r="F51" s="1830"/>
      <c r="G51" s="1484"/>
      <c r="H51" s="1485"/>
      <c r="I51" s="1561"/>
      <c r="J51" s="1242"/>
      <c r="K51" s="1051"/>
      <c r="L51" s="1525"/>
      <c r="M51" s="1036"/>
      <c r="N51" s="1037"/>
      <c r="O51" s="1037"/>
      <c r="P51" s="1037"/>
      <c r="Q51" s="1037"/>
      <c r="R51" s="1037"/>
      <c r="S51" s="1037"/>
      <c r="T51" s="1037"/>
      <c r="U51" s="1037"/>
      <c r="V51" s="1037"/>
      <c r="W51" s="1037"/>
      <c r="X51" s="1037"/>
      <c r="Y51" s="1037"/>
      <c r="Z51" s="1037"/>
      <c r="AA51" s="1037"/>
    </row>
    <row r="52" spans="1:27" s="404" customFormat="1" ht="37.5" customHeight="1">
      <c r="A52" s="1485"/>
      <c r="B52" s="1408"/>
      <c r="C52" s="1408"/>
      <c r="D52" s="1408" t="s">
        <v>382</v>
      </c>
      <c r="E52" s="1830" t="str">
        <f>'Rekap Panjang Per Prog Per Prov'!AZ10</f>
        <v>Pembangunan Sarana Prasarana  Perbatasan Antar Negara dan Pulau-Pulau Kecil Terluar</v>
      </c>
      <c r="F52" s="1830"/>
      <c r="G52" s="1484"/>
      <c r="H52" s="1485"/>
      <c r="I52" s="1562"/>
      <c r="J52" s="1243"/>
      <c r="K52" s="1051"/>
      <c r="L52" s="1834" t="s">
        <v>609</v>
      </c>
      <c r="M52" s="1031"/>
      <c r="N52" s="1031"/>
      <c r="O52" s="1031"/>
      <c r="P52" s="1031"/>
      <c r="Q52" s="1031"/>
      <c r="R52" s="1031"/>
      <c r="S52" s="1031"/>
      <c r="T52" s="1031"/>
      <c r="U52" s="1031"/>
      <c r="V52" s="1031"/>
      <c r="W52" s="1031"/>
      <c r="X52" s="1031"/>
      <c r="Y52" s="1031"/>
      <c r="Z52" s="1031"/>
      <c r="AA52" s="1031"/>
    </row>
    <row r="53" spans="1:27" s="404" customFormat="1" ht="21.95" customHeight="1">
      <c r="A53" s="1522"/>
      <c r="B53" s="1552"/>
      <c r="C53" s="1552"/>
      <c r="D53" s="1552"/>
      <c r="E53" s="1553" t="s">
        <v>526</v>
      </c>
      <c r="F53" s="1552" t="str">
        <f>'Rekap Panjang Per Prog Per Prov'!AX32</f>
        <v>Prov. Kepulauan Riau</v>
      </c>
      <c r="G53" s="1579">
        <f>'Rekap Panjang Per Prog Per Prov'!AZ32</f>
        <v>2200000000</v>
      </c>
      <c r="H53" s="1522"/>
      <c r="I53" s="1563"/>
      <c r="J53" s="1244"/>
      <c r="K53" s="1051" t="s">
        <v>721</v>
      </c>
      <c r="L53" s="1838"/>
    </row>
    <row r="54" spans="1:27" s="404" customFormat="1" ht="21.95" customHeight="1">
      <c r="A54" s="1485"/>
      <c r="B54" s="1412"/>
      <c r="C54" s="1412"/>
      <c r="D54" s="1412"/>
      <c r="E54" s="679" t="s">
        <v>526</v>
      </c>
      <c r="F54" s="1412" t="str">
        <f>'Rekap Panjang Per Prog Per Prov'!AX33</f>
        <v>Kab. Bintan</v>
      </c>
      <c r="G54" s="1508">
        <f>'Rekap Panjang Per Prog Per Prov'!AZ33</f>
        <v>1500000000</v>
      </c>
      <c r="H54" s="1485"/>
      <c r="I54" s="1563"/>
      <c r="J54" s="1244"/>
      <c r="K54" s="1051" t="s">
        <v>722</v>
      </c>
      <c r="L54" s="1838"/>
    </row>
    <row r="55" spans="1:27" s="404" customFormat="1" ht="21.95" customHeight="1">
      <c r="A55" s="1485"/>
      <c r="B55" s="1408"/>
      <c r="C55" s="1408"/>
      <c r="D55" s="1408"/>
      <c r="E55" s="425" t="s">
        <v>526</v>
      </c>
      <c r="F55" s="1408" t="str">
        <f>'Rekap Panjang Per Prog Per Prov'!AX34</f>
        <v>Kab. Natuna</v>
      </c>
      <c r="G55" s="1484">
        <f>'Rekap Panjang Per Prog Per Prov'!AZ34</f>
        <v>2000000000</v>
      </c>
      <c r="H55" s="1485"/>
      <c r="I55" s="1563"/>
      <c r="J55" s="1244"/>
      <c r="K55" s="1051" t="s">
        <v>960</v>
      </c>
      <c r="L55" s="1838"/>
    </row>
    <row r="56" spans="1:27" s="404" customFormat="1" ht="21.95" customHeight="1">
      <c r="A56" s="1485"/>
      <c r="B56" s="1408"/>
      <c r="C56" s="1408"/>
      <c r="D56" s="1408"/>
      <c r="E56" s="425" t="s">
        <v>526</v>
      </c>
      <c r="F56" s="1408" t="str">
        <f>'Rekap Panjang Per Prog Per Prov'!AX35</f>
        <v>Kab. Kepulauan Anambas</v>
      </c>
      <c r="G56" s="1484">
        <f>'Rekap Panjang Per Prog Per Prov'!AZ35</f>
        <v>2000000000</v>
      </c>
      <c r="H56" s="1487"/>
      <c r="I56" s="1563"/>
      <c r="J56" s="1244"/>
      <c r="K56" s="1051" t="s">
        <v>960</v>
      </c>
      <c r="L56" s="1835"/>
    </row>
    <row r="57" spans="1:27" s="404" customFormat="1" ht="8.25" customHeight="1" thickBot="1">
      <c r="A57" s="1519"/>
      <c r="B57" s="1585"/>
      <c r="C57" s="1585"/>
      <c r="D57" s="1585"/>
      <c r="E57" s="1585"/>
      <c r="F57" s="1585"/>
      <c r="G57" s="1586"/>
      <c r="H57" s="1587"/>
      <c r="I57" s="1217"/>
      <c r="J57" s="1217"/>
      <c r="K57" s="1053"/>
      <c r="L57" s="1533"/>
      <c r="M57" s="1031"/>
      <c r="N57" s="1031"/>
      <c r="O57" s="1031"/>
      <c r="P57" s="1031"/>
      <c r="Q57" s="1031"/>
      <c r="R57" s="1031"/>
      <c r="S57" s="1031"/>
      <c r="T57" s="1031"/>
      <c r="U57" s="1031"/>
      <c r="V57" s="1031"/>
      <c r="W57" s="1031"/>
      <c r="X57" s="1031"/>
      <c r="Y57" s="1031"/>
      <c r="Z57" s="1031"/>
      <c r="AA57" s="1031"/>
    </row>
    <row r="58" spans="1:27" s="413" customFormat="1" ht="16.5" hidden="1" customHeight="1">
      <c r="A58" s="1507" t="s">
        <v>404</v>
      </c>
      <c r="B58" s="468" t="s">
        <v>410</v>
      </c>
      <c r="C58" s="468"/>
      <c r="D58" s="468"/>
      <c r="E58" s="468"/>
      <c r="F58" s="468"/>
      <c r="G58" s="1498">
        <f>SUM(G59:G59)</f>
        <v>0</v>
      </c>
      <c r="H58" s="1593"/>
      <c r="I58" s="1325"/>
      <c r="J58" s="1325"/>
      <c r="K58" s="1096"/>
      <c r="L58" s="1536"/>
      <c r="M58" s="1033">
        <f>'Rekap Panjang Per Prog Per Prov'!BE39</f>
        <v>1860000000</v>
      </c>
      <c r="N58" s="1034"/>
      <c r="O58" s="1034"/>
      <c r="P58" s="1034"/>
      <c r="Q58" s="1034"/>
      <c r="R58" s="1034"/>
      <c r="S58" s="1034"/>
      <c r="T58" s="1034"/>
      <c r="U58" s="1034"/>
      <c r="V58" s="1034"/>
      <c r="W58" s="1034"/>
      <c r="X58" s="1034"/>
      <c r="Y58" s="1034"/>
      <c r="Z58" s="1034"/>
      <c r="AA58" s="1034"/>
    </row>
    <row r="59" spans="1:27" s="404" customFormat="1" ht="8.25" hidden="1" customHeight="1" thickBot="1">
      <c r="A59" s="1490"/>
      <c r="B59" s="463"/>
      <c r="C59" s="463"/>
      <c r="D59" s="463"/>
      <c r="E59" s="463"/>
      <c r="F59" s="483"/>
      <c r="G59" s="1491"/>
      <c r="H59" s="1497"/>
      <c r="I59" s="1217"/>
      <c r="J59" s="1217"/>
      <c r="K59" s="1051"/>
      <c r="L59" s="1534"/>
      <c r="M59" s="1031"/>
      <c r="N59" s="1031"/>
      <c r="O59" s="1031"/>
      <c r="P59" s="1031"/>
      <c r="Q59" s="1031"/>
      <c r="R59" s="1031"/>
      <c r="S59" s="1031"/>
      <c r="T59" s="1031"/>
      <c r="U59" s="1031"/>
      <c r="V59" s="1031"/>
      <c r="W59" s="1031"/>
      <c r="X59" s="1031"/>
      <c r="Y59" s="1031"/>
      <c r="Z59" s="1031"/>
      <c r="AA59" s="1031"/>
    </row>
    <row r="60" spans="1:27" s="413" customFormat="1" ht="19.5" hidden="1" customHeight="1">
      <c r="A60" s="1499" t="s">
        <v>406</v>
      </c>
      <c r="B60" s="1854" t="s">
        <v>405</v>
      </c>
      <c r="C60" s="1854"/>
      <c r="D60" s="1854"/>
      <c r="E60" s="1854"/>
      <c r="F60" s="1854"/>
      <c r="G60" s="1500">
        <f>SUM(G61:G61)</f>
        <v>0</v>
      </c>
      <c r="H60" s="1478"/>
      <c r="I60" s="1325"/>
      <c r="J60" s="1325"/>
      <c r="K60" s="1051"/>
      <c r="L60" s="1535"/>
      <c r="M60" s="1033">
        <f>'Rekap Panjang Per Prog Per Prov'!BE36</f>
        <v>0</v>
      </c>
      <c r="N60" s="1034"/>
      <c r="O60" s="1034"/>
      <c r="P60" s="1034"/>
      <c r="Q60" s="1034"/>
      <c r="R60" s="1034"/>
      <c r="S60" s="1034"/>
      <c r="T60" s="1034"/>
      <c r="U60" s="1034"/>
      <c r="V60" s="1034"/>
      <c r="W60" s="1034"/>
      <c r="X60" s="1034"/>
      <c r="Y60" s="1034"/>
      <c r="Z60" s="1034"/>
      <c r="AA60" s="1034"/>
    </row>
    <row r="61" spans="1:27" s="404" customFormat="1" ht="9" hidden="1" customHeight="1" thickBot="1">
      <c r="A61" s="1490"/>
      <c r="B61" s="463"/>
      <c r="C61" s="463"/>
      <c r="D61" s="463"/>
      <c r="E61" s="463"/>
      <c r="F61" s="463"/>
      <c r="G61" s="1496"/>
      <c r="H61" s="1497"/>
      <c r="I61" s="1217"/>
      <c r="J61" s="1217"/>
      <c r="K61" s="1051"/>
      <c r="L61" s="1534"/>
      <c r="M61" s="1031"/>
      <c r="N61" s="1031"/>
      <c r="O61" s="1031"/>
      <c r="P61" s="1031"/>
      <c r="Q61" s="1031"/>
      <c r="R61" s="1031"/>
      <c r="S61" s="1031"/>
      <c r="T61" s="1031"/>
      <c r="U61" s="1031"/>
      <c r="V61" s="1031"/>
      <c r="W61" s="1031"/>
      <c r="X61" s="1031"/>
      <c r="Y61" s="1031"/>
      <c r="Z61" s="1031"/>
      <c r="AA61" s="1031"/>
    </row>
    <row r="62" spans="1:27" s="413" customFormat="1" ht="19.5" hidden="1" customHeight="1">
      <c r="A62" s="1499" t="s">
        <v>408</v>
      </c>
      <c r="B62" s="1854" t="s">
        <v>527</v>
      </c>
      <c r="C62" s="1854"/>
      <c r="D62" s="1854"/>
      <c r="E62" s="1854"/>
      <c r="F62" s="1854"/>
      <c r="G62" s="1500">
        <f>SUM(G63:G63)</f>
        <v>0</v>
      </c>
      <c r="H62" s="1478"/>
      <c r="I62" s="1325"/>
      <c r="J62" s="1325"/>
      <c r="K62" s="1051"/>
      <c r="L62" s="1535"/>
      <c r="M62" s="1033">
        <f>'Rekap Panjang Per Prog Per Prov'!BE38</f>
        <v>0</v>
      </c>
      <c r="N62" s="1034"/>
      <c r="O62" s="1034"/>
      <c r="P62" s="1034"/>
      <c r="Q62" s="1034"/>
      <c r="R62" s="1034"/>
      <c r="S62" s="1034"/>
      <c r="T62" s="1034"/>
      <c r="U62" s="1034"/>
      <c r="V62" s="1034"/>
      <c r="W62" s="1034"/>
      <c r="X62" s="1034"/>
      <c r="Y62" s="1034"/>
      <c r="Z62" s="1034"/>
      <c r="AA62" s="1034"/>
    </row>
    <row r="63" spans="1:27" s="404" customFormat="1" ht="9" hidden="1" customHeight="1" thickBot="1">
      <c r="A63" s="1501"/>
      <c r="B63" s="459"/>
      <c r="C63" s="441"/>
      <c r="D63" s="441"/>
      <c r="E63" s="442"/>
      <c r="F63" s="441"/>
      <c r="G63" s="1502"/>
      <c r="H63" s="1503"/>
      <c r="I63" s="1217"/>
      <c r="J63" s="1217"/>
      <c r="K63" s="1051"/>
      <c r="L63" s="1537"/>
      <c r="M63" s="1031"/>
      <c r="N63" s="1031"/>
      <c r="O63" s="1031"/>
      <c r="P63" s="1031"/>
      <c r="Q63" s="1031"/>
      <c r="R63" s="1031"/>
      <c r="S63" s="1031"/>
      <c r="T63" s="1031"/>
      <c r="U63" s="1031"/>
      <c r="V63" s="1031"/>
      <c r="W63" s="1031"/>
      <c r="X63" s="1031"/>
      <c r="Y63" s="1031"/>
      <c r="Z63" s="1031"/>
      <c r="AA63" s="1031"/>
    </row>
    <row r="64" spans="1:27" s="413" customFormat="1" ht="19.5" hidden="1" customHeight="1">
      <c r="A64" s="1499" t="s">
        <v>409</v>
      </c>
      <c r="B64" s="474" t="s">
        <v>407</v>
      </c>
      <c r="C64" s="474"/>
      <c r="D64" s="474"/>
      <c r="E64" s="474"/>
      <c r="F64" s="474"/>
      <c r="G64" s="1504">
        <f>SUM(G65:G65)</f>
        <v>0</v>
      </c>
      <c r="H64" s="1478"/>
      <c r="I64" s="1325"/>
      <c r="J64" s="1325"/>
      <c r="K64" s="1051"/>
      <c r="L64" s="1535"/>
      <c r="M64" s="1033">
        <f>'Rekap Panjang Per Prog Per Prov'!BE37</f>
        <v>0</v>
      </c>
      <c r="N64" s="1034"/>
      <c r="O64" s="1034"/>
      <c r="P64" s="1034"/>
      <c r="Q64" s="1034"/>
      <c r="R64" s="1034"/>
      <c r="S64" s="1034"/>
      <c r="T64" s="1034"/>
      <c r="U64" s="1034"/>
      <c r="V64" s="1034"/>
      <c r="W64" s="1034"/>
      <c r="X64" s="1034"/>
      <c r="Y64" s="1034"/>
      <c r="Z64" s="1034"/>
      <c r="AA64" s="1034"/>
    </row>
    <row r="65" spans="1:27" s="404" customFormat="1" ht="6.75" hidden="1" customHeight="1" thickBot="1">
      <c r="A65" s="1490"/>
      <c r="B65" s="463"/>
      <c r="C65" s="463"/>
      <c r="D65" s="463"/>
      <c r="E65" s="463"/>
      <c r="F65" s="463"/>
      <c r="G65" s="1491"/>
      <c r="H65" s="1497"/>
      <c r="I65" s="1217"/>
      <c r="J65" s="1217"/>
      <c r="K65" s="1051"/>
      <c r="L65" s="1534"/>
      <c r="M65" s="1031"/>
      <c r="N65" s="1031"/>
      <c r="O65" s="1031"/>
      <c r="P65" s="1031"/>
      <c r="Q65" s="1031"/>
      <c r="R65" s="1031"/>
      <c r="S65" s="1031"/>
      <c r="T65" s="1031"/>
      <c r="U65" s="1031"/>
      <c r="V65" s="1031"/>
      <c r="W65" s="1031"/>
      <c r="X65" s="1031"/>
      <c r="Y65" s="1031"/>
      <c r="Z65" s="1031"/>
      <c r="AA65" s="1031"/>
    </row>
    <row r="66" spans="1:27" s="487" customFormat="1" ht="19.5" hidden="1" customHeight="1">
      <c r="A66" s="1499" t="s">
        <v>411</v>
      </c>
      <c r="B66" s="1854" t="s">
        <v>412</v>
      </c>
      <c r="C66" s="1854"/>
      <c r="D66" s="1854"/>
      <c r="E66" s="1854"/>
      <c r="F66" s="1854"/>
      <c r="G66" s="1505">
        <f>SUM(G67:G67)</f>
        <v>0</v>
      </c>
      <c r="H66" s="1506"/>
      <c r="I66" s="1245"/>
      <c r="J66" s="1245"/>
      <c r="K66" s="1051"/>
      <c r="L66" s="1538"/>
      <c r="M66" s="1041">
        <f>'Rekap Panjang Per Prog Per Prov'!BE43</f>
        <v>350000000</v>
      </c>
      <c r="N66" s="1042"/>
      <c r="O66" s="1042"/>
      <c r="P66" s="1042"/>
      <c r="Q66" s="1042"/>
      <c r="R66" s="1042"/>
      <c r="S66" s="1042"/>
      <c r="T66" s="1042"/>
      <c r="U66" s="1042"/>
      <c r="V66" s="1042"/>
      <c r="W66" s="1042"/>
      <c r="X66" s="1042"/>
      <c r="Y66" s="1042"/>
      <c r="Z66" s="1042"/>
      <c r="AA66" s="1042"/>
    </row>
    <row r="67" spans="1:27" s="404" customFormat="1" ht="8.25" hidden="1" customHeight="1" thickBot="1">
      <c r="A67" s="1490"/>
      <c r="B67" s="463"/>
      <c r="C67" s="463"/>
      <c r="D67" s="463"/>
      <c r="E67" s="463"/>
      <c r="F67" s="463"/>
      <c r="G67" s="1491"/>
      <c r="H67" s="1497"/>
      <c r="I67" s="466"/>
      <c r="J67" s="1217"/>
      <c r="K67" s="1051"/>
      <c r="L67" s="1534"/>
      <c r="M67" s="1043"/>
      <c r="N67" s="1031"/>
      <c r="O67" s="1031"/>
      <c r="P67" s="1031"/>
      <c r="Q67" s="1031"/>
      <c r="R67" s="1031"/>
      <c r="S67" s="1031"/>
      <c r="T67" s="1031"/>
      <c r="U67" s="1031"/>
      <c r="V67" s="1031"/>
      <c r="W67" s="1031"/>
      <c r="X67" s="1031"/>
      <c r="Y67" s="1031"/>
      <c r="Z67" s="1031"/>
      <c r="AA67" s="1031"/>
    </row>
    <row r="68" spans="1:27" s="413" customFormat="1" ht="19.5" hidden="1" customHeight="1">
      <c r="A68" s="1507" t="s">
        <v>413</v>
      </c>
      <c r="B68" s="468" t="s">
        <v>414</v>
      </c>
      <c r="C68" s="468"/>
      <c r="D68" s="468"/>
      <c r="E68" s="468"/>
      <c r="F68" s="468"/>
      <c r="G68" s="1493">
        <f>SUM(G69:G69)</f>
        <v>0</v>
      </c>
      <c r="H68" s="1494"/>
      <c r="I68" s="1325"/>
      <c r="J68" s="1325"/>
      <c r="K68" s="1051"/>
      <c r="L68" s="1531"/>
      <c r="M68" s="1033">
        <f>'Rekap Panjang Per Prog Per Prov'!BE45</f>
        <v>1700000000</v>
      </c>
      <c r="N68" s="1034"/>
      <c r="O68" s="1034"/>
      <c r="P68" s="1034"/>
      <c r="Q68" s="1034"/>
      <c r="R68" s="1034"/>
      <c r="S68" s="1034"/>
      <c r="T68" s="1034"/>
      <c r="U68" s="1034"/>
      <c r="V68" s="1034"/>
      <c r="W68" s="1034"/>
      <c r="X68" s="1034"/>
      <c r="Y68" s="1034"/>
      <c r="Z68" s="1034"/>
      <c r="AA68" s="1034"/>
    </row>
    <row r="69" spans="1:27" s="404" customFormat="1" ht="6.75" hidden="1" customHeight="1" thickBot="1">
      <c r="A69" s="1490"/>
      <c r="B69" s="463"/>
      <c r="C69" s="463"/>
      <c r="D69" s="463"/>
      <c r="E69" s="463"/>
      <c r="F69" s="463"/>
      <c r="G69" s="1491"/>
      <c r="H69" s="1497"/>
      <c r="I69" s="1217"/>
      <c r="J69" s="1217"/>
      <c r="K69" s="1051"/>
      <c r="L69" s="1534"/>
      <c r="M69" s="1031"/>
      <c r="N69" s="1031"/>
      <c r="O69" s="1031"/>
      <c r="P69" s="1031"/>
      <c r="Q69" s="1031"/>
      <c r="R69" s="1031"/>
      <c r="S69" s="1031"/>
      <c r="T69" s="1031"/>
      <c r="U69" s="1031"/>
      <c r="V69" s="1031"/>
      <c r="W69" s="1031"/>
      <c r="X69" s="1031"/>
      <c r="Y69" s="1031"/>
      <c r="Z69" s="1031"/>
      <c r="AA69" s="1031"/>
    </row>
    <row r="70" spans="1:27" s="413" customFormat="1" ht="19.5" hidden="1" customHeight="1" thickBot="1">
      <c r="A70" s="1507" t="s">
        <v>415</v>
      </c>
      <c r="B70" s="468" t="s">
        <v>416</v>
      </c>
      <c r="C70" s="468"/>
      <c r="D70" s="468"/>
      <c r="E70" s="468"/>
      <c r="F70" s="468"/>
      <c r="G70" s="1493">
        <f>SUM(G71:G71)</f>
        <v>0</v>
      </c>
      <c r="H70" s="1494"/>
      <c r="I70" s="1325"/>
      <c r="J70" s="1325"/>
      <c r="K70" s="1051"/>
      <c r="L70" s="1531"/>
      <c r="M70" s="1033">
        <f>'Rekap Panjang Per Prog Per Prov'!BE49</f>
        <v>7145000000</v>
      </c>
      <c r="N70" s="1034"/>
      <c r="O70" s="1034"/>
      <c r="P70" s="1034"/>
      <c r="Q70" s="1034"/>
      <c r="R70" s="1034"/>
      <c r="S70" s="1034"/>
      <c r="T70" s="1034"/>
      <c r="U70" s="1034"/>
      <c r="V70" s="1034"/>
      <c r="W70" s="1034"/>
      <c r="X70" s="1034"/>
      <c r="Y70" s="1034"/>
      <c r="Z70" s="1034"/>
      <c r="AA70" s="1034"/>
    </row>
    <row r="71" spans="1:27" s="404" customFormat="1" ht="6.75" hidden="1" customHeight="1" thickBot="1">
      <c r="A71" s="1501"/>
      <c r="B71" s="1557"/>
      <c r="C71" s="1557"/>
      <c r="D71" s="1557"/>
      <c r="E71" s="1557"/>
      <c r="F71" s="1557"/>
      <c r="G71" s="1588"/>
      <c r="H71" s="1513"/>
      <c r="I71" s="1217"/>
      <c r="J71" s="1304"/>
      <c r="K71" s="1051"/>
      <c r="L71" s="1534"/>
      <c r="M71" s="1031"/>
      <c r="N71" s="1031"/>
      <c r="O71" s="1031"/>
      <c r="P71" s="1031"/>
      <c r="Q71" s="1031"/>
      <c r="R71" s="1031"/>
      <c r="S71" s="1031"/>
      <c r="T71" s="1031"/>
      <c r="U71" s="1031"/>
      <c r="V71" s="1031"/>
      <c r="W71" s="1031"/>
      <c r="X71" s="1031"/>
      <c r="Y71" s="1031"/>
      <c r="Z71" s="1031"/>
      <c r="AA71" s="1031"/>
    </row>
    <row r="72" spans="1:27" s="413" customFormat="1" ht="23.1" customHeight="1">
      <c r="A72" s="1589" t="s">
        <v>402</v>
      </c>
      <c r="B72" s="1590" t="s">
        <v>410</v>
      </c>
      <c r="C72" s="1590"/>
      <c r="D72" s="1590"/>
      <c r="E72" s="1590"/>
      <c r="F72" s="1590"/>
      <c r="G72" s="1591">
        <f>SUM(G73:G83)</f>
        <v>1860000000</v>
      </c>
      <c r="H72" s="1592"/>
      <c r="I72" s="1325"/>
      <c r="J72" s="1325"/>
      <c r="K72" s="1051"/>
      <c r="L72" s="1535"/>
      <c r="M72" s="1033">
        <f>'Rekap Panjang Per Prog Per Prov'!BE39</f>
        <v>1860000000</v>
      </c>
      <c r="N72" s="1034"/>
      <c r="O72" s="1034"/>
      <c r="P72" s="1034"/>
      <c r="Q72" s="1034"/>
      <c r="R72" s="1034"/>
      <c r="S72" s="1034"/>
      <c r="T72" s="1034"/>
      <c r="U72" s="1034"/>
      <c r="V72" s="1034"/>
      <c r="W72" s="1034"/>
      <c r="X72" s="1034"/>
      <c r="Y72" s="1034"/>
      <c r="Z72" s="1034"/>
      <c r="AA72" s="1034"/>
    </row>
    <row r="73" spans="1:27" s="413" customFormat="1" ht="36" customHeight="1">
      <c r="A73" s="1479"/>
      <c r="B73" s="1407" t="s">
        <v>380</v>
      </c>
      <c r="C73" s="1833" t="str">
        <f>'Rekap Panjang Per Prog Per Prov'!AZ7</f>
        <v xml:space="preserve">PROGRAM PENGUATAN PENYELENGGARAAN PEMERINTAHAN UMUM </v>
      </c>
      <c r="D73" s="1833"/>
      <c r="E73" s="1833"/>
      <c r="F73" s="1833"/>
      <c r="G73" s="1480"/>
      <c r="H73" s="1831" t="str">
        <f>'Rekap Panjang Per Prog Per Prov'!AZ11</f>
        <v>DITJEN PUM</v>
      </c>
      <c r="I73" s="1560"/>
      <c r="J73" s="1241"/>
      <c r="K73" s="1051"/>
      <c r="L73" s="1524"/>
      <c r="M73" s="1035"/>
      <c r="N73" s="1034"/>
      <c r="O73" s="1034"/>
      <c r="P73" s="1034"/>
      <c r="Q73" s="1034"/>
      <c r="R73" s="1034"/>
      <c r="S73" s="1034"/>
      <c r="T73" s="1034"/>
      <c r="U73" s="1034"/>
      <c r="V73" s="1034"/>
      <c r="W73" s="1034"/>
      <c r="X73" s="1034"/>
      <c r="Y73" s="1034"/>
      <c r="Z73" s="1034"/>
      <c r="AA73" s="1034"/>
    </row>
    <row r="74" spans="1:27" s="423" customFormat="1" ht="35.25" customHeight="1">
      <c r="A74" s="1483"/>
      <c r="B74" s="1408"/>
      <c r="C74" s="1408" t="s">
        <v>381</v>
      </c>
      <c r="D74" s="1830" t="str">
        <f>'Rekap Panjang Per Prog Per Prov'!BA8</f>
        <v>Kegiatan Fasilitasi Pencegahan dan Penanggulangan Bencana</v>
      </c>
      <c r="E74" s="1830"/>
      <c r="F74" s="1830"/>
      <c r="G74" s="1484"/>
      <c r="H74" s="1832"/>
      <c r="I74" s="1561"/>
      <c r="J74" s="1242"/>
      <c r="K74" s="1051"/>
      <c r="L74" s="1525"/>
      <c r="M74" s="1036"/>
      <c r="N74" s="1037"/>
      <c r="O74" s="1037"/>
      <c r="P74" s="1037"/>
      <c r="Q74" s="1037"/>
      <c r="R74" s="1037"/>
      <c r="S74" s="1037"/>
      <c r="T74" s="1037"/>
      <c r="U74" s="1037"/>
      <c r="V74" s="1037"/>
      <c r="W74" s="1037"/>
      <c r="X74" s="1037"/>
      <c r="Y74" s="1037"/>
      <c r="Z74" s="1037"/>
      <c r="AA74" s="1037"/>
    </row>
    <row r="75" spans="1:27" s="404" customFormat="1" ht="51.75" customHeight="1">
      <c r="A75" s="1485"/>
      <c r="B75" s="1408"/>
      <c r="C75" s="1408"/>
      <c r="D75" s="1408" t="s">
        <v>382</v>
      </c>
      <c r="E75" s="1830" t="str">
        <f>'Rekap Panjang Per Prog Per Prov'!BA10</f>
        <v>Pembangunan Sarana Prasarana Pemerintahan dalam rangka Penanggulangan Bencana di Daerah Rawan Bencana</v>
      </c>
      <c r="F75" s="1830"/>
      <c r="G75" s="1484"/>
      <c r="H75" s="1485"/>
      <c r="I75" s="1562"/>
      <c r="J75" s="1243"/>
      <c r="K75" s="1051"/>
      <c r="L75" s="1836"/>
      <c r="M75" s="1031"/>
      <c r="N75" s="1031"/>
      <c r="O75" s="1031"/>
      <c r="P75" s="1031"/>
      <c r="Q75" s="1031"/>
      <c r="R75" s="1031"/>
      <c r="S75" s="1031"/>
      <c r="T75" s="1031"/>
      <c r="U75" s="1031"/>
      <c r="V75" s="1031"/>
      <c r="W75" s="1031"/>
      <c r="X75" s="1031"/>
      <c r="Y75" s="1031"/>
      <c r="Z75" s="1031"/>
      <c r="AA75" s="1031"/>
    </row>
    <row r="76" spans="1:27" s="404" customFormat="1" ht="21.95" customHeight="1">
      <c r="A76" s="1485"/>
      <c r="B76" s="1408"/>
      <c r="C76" s="1408"/>
      <c r="D76" s="1408"/>
      <c r="E76" s="425" t="s">
        <v>526</v>
      </c>
      <c r="F76" s="1408" t="str">
        <f>'Rekap Panjang Per Prog Per Prov'!AX42</f>
        <v>Kota Bengkulu</v>
      </c>
      <c r="G76" s="1484">
        <f>'Rekap Panjang Per Prog Per Prov'!BA42</f>
        <v>1300000000</v>
      </c>
      <c r="H76" s="1485"/>
      <c r="I76" s="1563"/>
      <c r="J76" s="1244"/>
      <c r="K76" s="1051"/>
      <c r="L76" s="1850"/>
      <c r="M76" s="1031"/>
      <c r="N76" s="1031"/>
      <c r="O76" s="1031"/>
      <c r="P76" s="1031"/>
      <c r="Q76" s="1031"/>
      <c r="R76" s="1031"/>
      <c r="S76" s="1031"/>
      <c r="T76" s="1031"/>
      <c r="U76" s="1031"/>
      <c r="V76" s="1031"/>
      <c r="W76" s="1031"/>
      <c r="X76" s="1031"/>
      <c r="Y76" s="1031"/>
      <c r="Z76" s="1031"/>
      <c r="AA76" s="1031"/>
    </row>
    <row r="77" spans="1:27" s="413" customFormat="1" ht="21" customHeight="1">
      <c r="A77" s="1479"/>
      <c r="B77" s="1407" t="s">
        <v>383</v>
      </c>
      <c r="C77" s="1833" t="str">
        <f>'Rekap Panjang Per Prog Per Prov'!BB7</f>
        <v xml:space="preserve">PROGRAM BINA PEMBANGUNAN DAERAH </v>
      </c>
      <c r="D77" s="1833"/>
      <c r="E77" s="1833"/>
      <c r="F77" s="1833"/>
      <c r="G77" s="1480"/>
      <c r="H77" s="1831" t="str">
        <f>'Rekap Panjang Per Prog Per Prov'!BB11</f>
        <v>DITJEN BINA BANGDA</v>
      </c>
      <c r="I77" s="1560"/>
      <c r="J77" s="1241"/>
      <c r="K77" s="1051"/>
      <c r="L77" s="1524"/>
      <c r="M77" s="1035"/>
      <c r="N77" s="1034"/>
      <c r="O77" s="1034"/>
      <c r="P77" s="1034"/>
      <c r="Q77" s="1034"/>
      <c r="R77" s="1034"/>
      <c r="S77" s="1034"/>
      <c r="T77" s="1034"/>
      <c r="U77" s="1034"/>
      <c r="V77" s="1034"/>
      <c r="W77" s="1034"/>
      <c r="X77" s="1034"/>
      <c r="Y77" s="1034"/>
      <c r="Z77" s="1034"/>
      <c r="AA77" s="1034"/>
    </row>
    <row r="78" spans="1:27" s="423" customFormat="1" ht="35.25" customHeight="1">
      <c r="A78" s="1483"/>
      <c r="B78" s="1408"/>
      <c r="C78" s="1408" t="s">
        <v>381</v>
      </c>
      <c r="D78" s="1830" t="str">
        <f>'Rekap Panjang Per Prog Per Prov'!BB8</f>
        <v>Kegiatan Penataan Ruang Daerah dan Lingkungan Hidup di Daerah</v>
      </c>
      <c r="E78" s="1830"/>
      <c r="F78" s="1830"/>
      <c r="G78" s="1484"/>
      <c r="H78" s="1832"/>
      <c r="I78" s="1561"/>
      <c r="J78" s="1242"/>
      <c r="K78" s="1051"/>
      <c r="L78" s="1525"/>
      <c r="M78" s="1036"/>
      <c r="N78" s="1037"/>
      <c r="O78" s="1037"/>
      <c r="P78" s="1037"/>
      <c r="Q78" s="1037"/>
      <c r="R78" s="1037"/>
      <c r="S78" s="1037"/>
      <c r="T78" s="1037"/>
      <c r="U78" s="1037"/>
      <c r="V78" s="1037"/>
      <c r="W78" s="1037"/>
      <c r="X78" s="1037"/>
      <c r="Y78" s="1037"/>
      <c r="Z78" s="1037"/>
      <c r="AA78" s="1037"/>
    </row>
    <row r="79" spans="1:27" s="404" customFormat="1" ht="53.25" customHeight="1">
      <c r="A79" s="1485"/>
      <c r="B79" s="1408"/>
      <c r="C79" s="1408"/>
      <c r="D79" s="1408" t="s">
        <v>382</v>
      </c>
      <c r="E79" s="1830" t="str">
        <f>'Rekap Panjang Per Prog Per Prov'!BB10</f>
        <v xml:space="preserve">Fasilitasi pembinaan dan pemberdayaan masyarakat dan kapasitas kelembagaan penanganan lahan kritis dan sumber daya air berbasis masyarakat (PLKSDA-BM) </v>
      </c>
      <c r="F79" s="1830"/>
      <c r="G79" s="1484"/>
      <c r="H79" s="1485"/>
      <c r="I79" s="1562"/>
      <c r="J79" s="1243"/>
      <c r="K79" s="1051"/>
      <c r="L79" s="1836" t="s">
        <v>594</v>
      </c>
      <c r="M79" s="1031"/>
      <c r="N79" s="1031"/>
      <c r="O79" s="1031"/>
      <c r="P79" s="1031"/>
      <c r="Q79" s="1031"/>
      <c r="R79" s="1031"/>
      <c r="S79" s="1031"/>
      <c r="T79" s="1031"/>
      <c r="U79" s="1031"/>
      <c r="V79" s="1031"/>
      <c r="W79" s="1031"/>
      <c r="X79" s="1031"/>
      <c r="Y79" s="1031"/>
      <c r="Z79" s="1031"/>
      <c r="AA79" s="1031"/>
    </row>
    <row r="80" spans="1:27" s="404" customFormat="1" ht="21.95" customHeight="1">
      <c r="A80" s="1485"/>
      <c r="B80" s="1408"/>
      <c r="C80" s="1408"/>
      <c r="D80" s="1408"/>
      <c r="E80" s="425" t="s">
        <v>526</v>
      </c>
      <c r="F80" s="1408" t="str">
        <f>'Rekap Panjang Per Prog Per Prov'!AX41</f>
        <v>Kab. Lebong</v>
      </c>
      <c r="G80" s="1484">
        <f>'Rekap Panjang Per Prog Per Prov'!BB41</f>
        <v>300000000</v>
      </c>
      <c r="H80" s="1485"/>
      <c r="I80" s="1563"/>
      <c r="J80" s="1244"/>
      <c r="K80" s="1051"/>
      <c r="L80" s="1850"/>
      <c r="M80" s="1031"/>
      <c r="N80" s="1031"/>
      <c r="O80" s="1031"/>
      <c r="P80" s="1031"/>
      <c r="Q80" s="1031"/>
      <c r="R80" s="1031"/>
      <c r="S80" s="1031"/>
      <c r="T80" s="1031"/>
      <c r="U80" s="1031"/>
      <c r="V80" s="1031"/>
      <c r="W80" s="1031"/>
      <c r="X80" s="1031"/>
      <c r="Y80" s="1031"/>
      <c r="Z80" s="1031"/>
      <c r="AA80" s="1031"/>
    </row>
    <row r="81" spans="1:27" s="404" customFormat="1" ht="36.75" customHeight="1">
      <c r="A81" s="1485"/>
      <c r="B81" s="1408"/>
      <c r="C81" s="1408"/>
      <c r="D81" s="1408" t="s">
        <v>386</v>
      </c>
      <c r="E81" s="1830" t="str">
        <f>'Rekap Panjang Per Prog Per Prov'!BC10</f>
        <v>Fasilitasi Pengelolaan dan Pengembangan Kawasan Ekowisata Berbasis Masyarakat</v>
      </c>
      <c r="F81" s="1830"/>
      <c r="G81" s="1484"/>
      <c r="H81" s="1485"/>
      <c r="I81" s="1562"/>
      <c r="J81" s="1243"/>
      <c r="K81" s="1051"/>
      <c r="L81" s="1836" t="s">
        <v>594</v>
      </c>
      <c r="M81" s="1031"/>
      <c r="N81" s="1031"/>
      <c r="O81" s="1031"/>
      <c r="P81" s="1031"/>
      <c r="Q81" s="1031"/>
      <c r="R81" s="1031"/>
      <c r="S81" s="1031"/>
      <c r="T81" s="1031"/>
      <c r="U81" s="1031"/>
      <c r="V81" s="1031"/>
      <c r="W81" s="1031"/>
      <c r="X81" s="1031"/>
      <c r="Y81" s="1031"/>
      <c r="Z81" s="1031"/>
      <c r="AA81" s="1031"/>
    </row>
    <row r="82" spans="1:27" s="404" customFormat="1" ht="21.95" customHeight="1">
      <c r="A82" s="1485"/>
      <c r="B82" s="1408"/>
      <c r="C82" s="1408"/>
      <c r="D82" s="1408"/>
      <c r="E82" s="425" t="s">
        <v>526</v>
      </c>
      <c r="F82" s="1408" t="str">
        <f>'Rekap Panjang Per Prog Per Prov'!AX41</f>
        <v>Kab. Lebong</v>
      </c>
      <c r="G82" s="1484">
        <f>'Rekap Panjang Per Prog Per Prov'!BC41</f>
        <v>260000000</v>
      </c>
      <c r="H82" s="1487"/>
      <c r="I82" s="1563"/>
      <c r="J82" s="1244"/>
      <c r="K82" s="1051"/>
      <c r="L82" s="1837"/>
      <c r="M82" s="1031"/>
      <c r="N82" s="1031"/>
      <c r="O82" s="1031"/>
      <c r="P82" s="1031"/>
      <c r="Q82" s="1031"/>
      <c r="R82" s="1031"/>
      <c r="S82" s="1031"/>
      <c r="T82" s="1031"/>
      <c r="U82" s="1031"/>
      <c r="V82" s="1031"/>
      <c r="W82" s="1031"/>
      <c r="X82" s="1031"/>
      <c r="Y82" s="1031"/>
      <c r="Z82" s="1031"/>
      <c r="AA82" s="1031"/>
    </row>
    <row r="83" spans="1:27" s="404" customFormat="1" ht="17.25" thickBot="1">
      <c r="A83" s="1485"/>
      <c r="B83" s="516"/>
      <c r="C83" s="516"/>
      <c r="D83" s="516"/>
      <c r="E83" s="1417"/>
      <c r="F83" s="516"/>
      <c r="G83" s="1594"/>
      <c r="H83" s="1485"/>
      <c r="I83" s="678"/>
      <c r="J83" s="678"/>
      <c r="K83" s="1053"/>
      <c r="L83" s="1539"/>
      <c r="M83" s="1031"/>
      <c r="N83" s="1031"/>
      <c r="O83" s="1031"/>
      <c r="P83" s="1031"/>
      <c r="Q83" s="1031"/>
      <c r="R83" s="1031"/>
      <c r="S83" s="1031"/>
      <c r="T83" s="1031"/>
      <c r="U83" s="1031"/>
      <c r="V83" s="1031"/>
      <c r="W83" s="1031"/>
      <c r="X83" s="1031"/>
      <c r="Y83" s="1031"/>
      <c r="Z83" s="1031"/>
      <c r="AA83" s="1031"/>
    </row>
    <row r="84" spans="1:27" s="413" customFormat="1" ht="23.1" customHeight="1">
      <c r="A84" s="1589" t="s">
        <v>404</v>
      </c>
      <c r="B84" s="1590" t="s">
        <v>412</v>
      </c>
      <c r="C84" s="1590"/>
      <c r="D84" s="1590"/>
      <c r="E84" s="1590"/>
      <c r="F84" s="1590"/>
      <c r="G84" s="1591">
        <f>SUM(G85:G88)</f>
        <v>350000000</v>
      </c>
      <c r="H84" s="1592"/>
      <c r="I84" s="1325"/>
      <c r="J84" s="1288"/>
      <c r="K84" s="1096"/>
      <c r="L84" s="1535"/>
      <c r="M84" s="1033">
        <f>'Rekap Panjang Per Prog Per Prov'!BE43</f>
        <v>350000000</v>
      </c>
      <c r="N84" s="1034"/>
      <c r="O84" s="1034"/>
      <c r="P84" s="1034"/>
      <c r="Q84" s="1034"/>
      <c r="R84" s="1034"/>
      <c r="S84" s="1034"/>
      <c r="T84" s="1034"/>
      <c r="U84" s="1034"/>
      <c r="V84" s="1034"/>
      <c r="W84" s="1034"/>
      <c r="X84" s="1034"/>
      <c r="Y84" s="1034"/>
      <c r="Z84" s="1034"/>
      <c r="AA84" s="1034"/>
    </row>
    <row r="85" spans="1:27" s="413" customFormat="1" ht="21" customHeight="1">
      <c r="A85" s="1479"/>
      <c r="B85" s="1407" t="s">
        <v>380</v>
      </c>
      <c r="C85" s="1833" t="str">
        <f>'Rekap Panjang Per Prog Per Prov'!BB7</f>
        <v xml:space="preserve">PROGRAM BINA PEMBANGUNAN DAERAH </v>
      </c>
      <c r="D85" s="1833"/>
      <c r="E85" s="1833"/>
      <c r="F85" s="1833"/>
      <c r="G85" s="1480"/>
      <c r="H85" s="1831" t="str">
        <f>'Rekap Panjang Per Prog Per Prov'!BB11</f>
        <v>DITJEN BINA BANGDA</v>
      </c>
      <c r="I85" s="1560"/>
      <c r="J85" s="1241"/>
      <c r="K85" s="1051"/>
      <c r="L85" s="1524"/>
      <c r="M85" s="1035"/>
      <c r="N85" s="1034"/>
      <c r="O85" s="1034"/>
      <c r="P85" s="1034"/>
      <c r="Q85" s="1034"/>
      <c r="R85" s="1034"/>
      <c r="S85" s="1034"/>
      <c r="T85" s="1034"/>
      <c r="U85" s="1034"/>
      <c r="V85" s="1034"/>
      <c r="W85" s="1034"/>
      <c r="X85" s="1034"/>
      <c r="Y85" s="1034"/>
      <c r="Z85" s="1034"/>
      <c r="AA85" s="1034"/>
    </row>
    <row r="86" spans="1:27" s="423" customFormat="1" ht="37.5" customHeight="1">
      <c r="A86" s="1483"/>
      <c r="B86" s="1408"/>
      <c r="C86" s="1408" t="s">
        <v>381</v>
      </c>
      <c r="D86" s="1830" t="str">
        <f>'Rekap Panjang Per Prog Per Prov'!BB8</f>
        <v>Kegiatan Penataan Ruang Daerah dan Lingkungan Hidup di Daerah</v>
      </c>
      <c r="E86" s="1830"/>
      <c r="F86" s="1830"/>
      <c r="G86" s="1484"/>
      <c r="H86" s="1832"/>
      <c r="I86" s="1561"/>
      <c r="J86" s="1242"/>
      <c r="K86" s="1051"/>
      <c r="L86" s="1525"/>
      <c r="M86" s="1036"/>
      <c r="N86" s="1037"/>
      <c r="O86" s="1037"/>
      <c r="P86" s="1037"/>
      <c r="Q86" s="1037"/>
      <c r="R86" s="1037"/>
      <c r="S86" s="1037"/>
      <c r="T86" s="1037"/>
      <c r="U86" s="1037"/>
      <c r="V86" s="1037"/>
      <c r="W86" s="1037"/>
      <c r="X86" s="1037"/>
      <c r="Y86" s="1037"/>
      <c r="Z86" s="1037"/>
      <c r="AA86" s="1037"/>
    </row>
    <row r="87" spans="1:27" s="404" customFormat="1" ht="54.75" customHeight="1">
      <c r="A87" s="1485"/>
      <c r="B87" s="1408"/>
      <c r="C87" s="1408"/>
      <c r="D87" s="1408" t="s">
        <v>382</v>
      </c>
      <c r="E87" s="1830" t="str">
        <f>'Rekap Panjang Per Prog Per Prov'!BB10</f>
        <v xml:space="preserve">Fasilitasi pembinaan dan pemberdayaan masyarakat dan kapasitas kelembagaan penanganan lahan kritis dan sumber daya air berbasis masyarakat (PLKSDA-BM) </v>
      </c>
      <c r="F87" s="1830"/>
      <c r="G87" s="1484"/>
      <c r="H87" s="1485"/>
      <c r="I87" s="1562"/>
      <c r="J87" s="1243"/>
      <c r="K87" s="1051"/>
      <c r="L87" s="1836" t="s">
        <v>594</v>
      </c>
      <c r="M87" s="1031"/>
      <c r="N87" s="1031"/>
      <c r="O87" s="1031"/>
      <c r="P87" s="1031"/>
      <c r="Q87" s="1031"/>
      <c r="R87" s="1031"/>
      <c r="S87" s="1031"/>
      <c r="T87" s="1031"/>
      <c r="U87" s="1031"/>
      <c r="V87" s="1031"/>
      <c r="W87" s="1031"/>
      <c r="X87" s="1031"/>
      <c r="Y87" s="1031"/>
      <c r="Z87" s="1031"/>
      <c r="AA87" s="1031"/>
    </row>
    <row r="88" spans="1:27" s="404" customFormat="1" ht="21.95" customHeight="1">
      <c r="A88" s="1485"/>
      <c r="B88" s="1408"/>
      <c r="C88" s="1408"/>
      <c r="D88" s="1408"/>
      <c r="E88" s="425" t="s">
        <v>526</v>
      </c>
      <c r="F88" s="1408" t="str">
        <f>'Rekap Panjang Per Prog Per Prov'!AX44</f>
        <v>Kab. Lampung Barat</v>
      </c>
      <c r="G88" s="1484">
        <f>'Rekap Panjang Per Prog Per Prov'!BB44</f>
        <v>350000000</v>
      </c>
      <c r="H88" s="1487"/>
      <c r="I88" s="1563"/>
      <c r="J88" s="1244"/>
      <c r="K88" s="1051"/>
      <c r="L88" s="1837"/>
      <c r="M88" s="1031"/>
      <c r="N88" s="1031"/>
      <c r="O88" s="1031"/>
      <c r="P88" s="1031"/>
      <c r="Q88" s="1031"/>
      <c r="R88" s="1031"/>
      <c r="S88" s="1031"/>
      <c r="T88" s="1031"/>
      <c r="U88" s="1031"/>
      <c r="V88" s="1031"/>
      <c r="W88" s="1031"/>
      <c r="X88" s="1031"/>
      <c r="Y88" s="1031"/>
      <c r="Z88" s="1031"/>
      <c r="AA88" s="1031"/>
    </row>
    <row r="89" spans="1:27" s="404" customFormat="1" ht="17.25" thickBot="1">
      <c r="A89" s="1485"/>
      <c r="B89" s="516"/>
      <c r="C89" s="516"/>
      <c r="D89" s="516"/>
      <c r="E89" s="1417"/>
      <c r="F89" s="516"/>
      <c r="G89" s="1594"/>
      <c r="H89" s="1485"/>
      <c r="I89" s="678"/>
      <c r="J89" s="1305"/>
      <c r="K89" s="1053"/>
      <c r="L89" s="1537"/>
      <c r="M89" s="1031"/>
      <c r="N89" s="1031"/>
      <c r="O89" s="1031"/>
      <c r="P89" s="1031"/>
      <c r="Q89" s="1031"/>
      <c r="R89" s="1031"/>
      <c r="S89" s="1031"/>
      <c r="T89" s="1031"/>
      <c r="U89" s="1031"/>
      <c r="V89" s="1031"/>
      <c r="W89" s="1031"/>
      <c r="X89" s="1031"/>
      <c r="Y89" s="1031"/>
      <c r="Z89" s="1031"/>
      <c r="AA89" s="1031"/>
    </row>
    <row r="90" spans="1:27" s="413" customFormat="1" ht="23.1" customHeight="1">
      <c r="A90" s="1589">
        <v>7</v>
      </c>
      <c r="B90" s="1590" t="s">
        <v>414</v>
      </c>
      <c r="C90" s="1590"/>
      <c r="D90" s="1590"/>
      <c r="E90" s="1590"/>
      <c r="F90" s="1590"/>
      <c r="G90" s="1595">
        <f>SUM(G101:G106)</f>
        <v>1700000000</v>
      </c>
      <c r="H90" s="1592"/>
      <c r="I90" s="1325"/>
      <c r="J90" s="1325"/>
      <c r="K90" s="1096"/>
      <c r="L90" s="1535"/>
      <c r="M90" s="1033">
        <f>'Rekap Panjang Per Prog Per Prov'!BE45</f>
        <v>1700000000</v>
      </c>
      <c r="N90" s="1034"/>
      <c r="O90" s="1034"/>
      <c r="P90" s="1034"/>
      <c r="Q90" s="1034"/>
      <c r="R90" s="1034"/>
      <c r="S90" s="1034"/>
      <c r="T90" s="1034"/>
      <c r="U90" s="1034"/>
      <c r="V90" s="1034"/>
      <c r="W90" s="1034"/>
      <c r="X90" s="1034"/>
      <c r="Y90" s="1034"/>
      <c r="Z90" s="1034"/>
      <c r="AA90" s="1034"/>
    </row>
    <row r="91" spans="1:27" s="413" customFormat="1" ht="16.5" hidden="1" customHeight="1">
      <c r="A91" s="1479"/>
      <c r="B91" s="1407" t="s">
        <v>380</v>
      </c>
      <c r="C91" s="1833" t="e">
        <f>'Rekap Panjang Per Prog Per Prov'!#REF!</f>
        <v>#REF!</v>
      </c>
      <c r="D91" s="1833"/>
      <c r="E91" s="1833"/>
      <c r="F91" s="1833"/>
      <c r="G91" s="1480"/>
      <c r="H91" s="1482" t="e">
        <f>'Rekap Panjang Per Prog Per Prov'!#REF!</f>
        <v>#REF!</v>
      </c>
      <c r="I91" s="1560"/>
      <c r="J91" s="1241"/>
      <c r="K91" s="1051"/>
      <c r="L91" s="1524" t="e">
        <f>'Rekap Panjang Per Prog Per Prov'!#REF!</f>
        <v>#REF!</v>
      </c>
      <c r="M91" s="1035"/>
      <c r="N91" s="1034"/>
      <c r="O91" s="1034"/>
      <c r="P91" s="1034"/>
      <c r="Q91" s="1034"/>
      <c r="R91" s="1034"/>
      <c r="S91" s="1034"/>
      <c r="T91" s="1034"/>
      <c r="U91" s="1034"/>
      <c r="V91" s="1034"/>
      <c r="W91" s="1034"/>
      <c r="X91" s="1034"/>
      <c r="Y91" s="1034"/>
      <c r="Z91" s="1034"/>
      <c r="AA91" s="1034"/>
    </row>
    <row r="92" spans="1:27" s="423" customFormat="1" ht="16.5" hidden="1" customHeight="1">
      <c r="A92" s="1483"/>
      <c r="B92" s="1408"/>
      <c r="C92" s="1408" t="s">
        <v>381</v>
      </c>
      <c r="D92" s="1830" t="e">
        <f>'Rekap Panjang Per Prog Per Prov'!#REF!</f>
        <v>#REF!</v>
      </c>
      <c r="E92" s="1830"/>
      <c r="F92" s="1830"/>
      <c r="G92" s="1484"/>
      <c r="H92" s="1486"/>
      <c r="I92" s="1561"/>
      <c r="J92" s="1242"/>
      <c r="K92" s="1051"/>
      <c r="L92" s="1525"/>
      <c r="M92" s="1036"/>
      <c r="N92" s="1037"/>
      <c r="O92" s="1037"/>
      <c r="P92" s="1037"/>
      <c r="Q92" s="1037"/>
      <c r="R92" s="1037"/>
      <c r="S92" s="1037"/>
      <c r="T92" s="1037"/>
      <c r="U92" s="1037"/>
      <c r="V92" s="1037"/>
      <c r="W92" s="1037"/>
      <c r="X92" s="1037"/>
      <c r="Y92" s="1037"/>
      <c r="Z92" s="1037"/>
      <c r="AA92" s="1037"/>
    </row>
    <row r="93" spans="1:27" s="404" customFormat="1" ht="16.5" hidden="1" customHeight="1">
      <c r="A93" s="1485"/>
      <c r="B93" s="1408"/>
      <c r="C93" s="1408"/>
      <c r="D93" s="1408" t="s">
        <v>382</v>
      </c>
      <c r="E93" s="1830" t="e">
        <f>'Rekap Panjang Per Prog Per Prov'!#REF!</f>
        <v>#REF!</v>
      </c>
      <c r="F93" s="1830"/>
      <c r="G93" s="1484"/>
      <c r="H93" s="1486"/>
      <c r="I93" s="1562"/>
      <c r="J93" s="1243"/>
      <c r="K93" s="1051"/>
      <c r="L93" s="1525"/>
      <c r="M93" s="1031"/>
      <c r="N93" s="1031"/>
      <c r="O93" s="1031"/>
      <c r="P93" s="1031"/>
      <c r="Q93" s="1031"/>
      <c r="R93" s="1031"/>
      <c r="S93" s="1031"/>
      <c r="T93" s="1031"/>
      <c r="U93" s="1031"/>
      <c r="V93" s="1031"/>
      <c r="W93" s="1031"/>
      <c r="X93" s="1031"/>
      <c r="Y93" s="1031"/>
      <c r="Z93" s="1031"/>
      <c r="AA93" s="1031"/>
    </row>
    <row r="94" spans="1:27" s="404" customFormat="1" ht="16.5" hidden="1" customHeight="1">
      <c r="A94" s="1485"/>
      <c r="B94" s="1408"/>
      <c r="C94" s="1408"/>
      <c r="D94" s="1408"/>
      <c r="E94" s="425" t="s">
        <v>526</v>
      </c>
      <c r="F94" s="1408" t="str">
        <f>'Rekap Panjang Per Prog Per Prov'!AX32</f>
        <v>Prov. Kepulauan Riau</v>
      </c>
      <c r="G94" s="1484">
        <f>'Rekap Panjang Per Prog Per Prov'!AY32</f>
        <v>0</v>
      </c>
      <c r="H94" s="1486"/>
      <c r="I94" s="1563"/>
      <c r="J94" s="1244"/>
      <c r="K94" s="1051"/>
      <c r="L94" s="1525"/>
      <c r="M94" s="1031"/>
      <c r="N94" s="1031"/>
      <c r="O94" s="1031"/>
      <c r="P94" s="1031"/>
      <c r="Q94" s="1031"/>
      <c r="R94" s="1031"/>
      <c r="S94" s="1031"/>
      <c r="T94" s="1031"/>
      <c r="U94" s="1031"/>
      <c r="V94" s="1031"/>
      <c r="W94" s="1031"/>
      <c r="X94" s="1031"/>
      <c r="Y94" s="1031"/>
      <c r="Z94" s="1031"/>
      <c r="AA94" s="1031"/>
    </row>
    <row r="95" spans="1:27" s="404" customFormat="1" ht="16.5" hidden="1" customHeight="1">
      <c r="A95" s="1485"/>
      <c r="B95" s="1408"/>
      <c r="C95" s="1408"/>
      <c r="D95" s="1408"/>
      <c r="E95" s="425" t="s">
        <v>526</v>
      </c>
      <c r="F95" s="1408" t="str">
        <f>'Rekap Panjang Per Prog Per Prov'!AX33</f>
        <v>Kab. Bintan</v>
      </c>
      <c r="G95" s="1484">
        <f>'Rekap Panjang Per Prog Per Prov'!AY33</f>
        <v>0</v>
      </c>
      <c r="H95" s="1486"/>
      <c r="I95" s="1563"/>
      <c r="J95" s="1244"/>
      <c r="K95" s="1051"/>
      <c r="L95" s="1525"/>
      <c r="M95" s="1031"/>
      <c r="N95" s="1031"/>
      <c r="O95" s="1031"/>
      <c r="P95" s="1031"/>
      <c r="Q95" s="1031"/>
      <c r="R95" s="1031"/>
      <c r="S95" s="1031"/>
      <c r="T95" s="1031"/>
      <c r="U95" s="1031"/>
      <c r="V95" s="1031"/>
      <c r="W95" s="1031"/>
      <c r="X95" s="1031"/>
      <c r="Y95" s="1031"/>
      <c r="Z95" s="1031"/>
      <c r="AA95" s="1031"/>
    </row>
    <row r="96" spans="1:27" s="404" customFormat="1" ht="16.5" hidden="1" customHeight="1">
      <c r="A96" s="1485"/>
      <c r="B96" s="1408"/>
      <c r="C96" s="1408"/>
      <c r="D96" s="1408"/>
      <c r="E96" s="425" t="s">
        <v>526</v>
      </c>
      <c r="F96" s="1408" t="str">
        <f>'Rekap Panjang Per Prog Per Prov'!AX34</f>
        <v>Kab. Natuna</v>
      </c>
      <c r="G96" s="1484">
        <f>'Rekap Panjang Per Prog Per Prov'!AY34</f>
        <v>0</v>
      </c>
      <c r="H96" s="1486"/>
      <c r="I96" s="1563"/>
      <c r="J96" s="1244"/>
      <c r="K96" s="1051"/>
      <c r="L96" s="1525"/>
      <c r="M96" s="1031"/>
      <c r="N96" s="1031"/>
      <c r="O96" s="1031"/>
      <c r="P96" s="1031"/>
      <c r="Q96" s="1031"/>
      <c r="R96" s="1031"/>
      <c r="S96" s="1031"/>
      <c r="T96" s="1031"/>
      <c r="U96" s="1031"/>
      <c r="V96" s="1031"/>
      <c r="W96" s="1031"/>
      <c r="X96" s="1031"/>
      <c r="Y96" s="1031"/>
      <c r="Z96" s="1031"/>
      <c r="AA96" s="1031"/>
    </row>
    <row r="97" spans="1:27" s="404" customFormat="1" ht="16.5" hidden="1" customHeight="1">
      <c r="A97" s="1501"/>
      <c r="B97" s="454"/>
      <c r="C97" s="454"/>
      <c r="D97" s="456"/>
      <c r="E97" s="489" t="s">
        <v>526</v>
      </c>
      <c r="F97" s="1408" t="str">
        <f>'Rekap Panjang Per Prog Per Prov'!AX36</f>
        <v>Jambi</v>
      </c>
      <c r="G97" s="1509">
        <f>'Rekap Panjang Per Prog Per Prov'!AY36</f>
        <v>0</v>
      </c>
      <c r="H97" s="1510"/>
      <c r="I97" s="1217"/>
      <c r="J97" s="1217"/>
      <c r="K97" s="1051"/>
      <c r="L97" s="1540"/>
      <c r="M97" s="1031"/>
      <c r="N97" s="1031"/>
      <c r="O97" s="1031"/>
      <c r="P97" s="1031"/>
      <c r="Q97" s="1031"/>
      <c r="R97" s="1031"/>
      <c r="S97" s="1031"/>
      <c r="T97" s="1031"/>
      <c r="U97" s="1031"/>
      <c r="V97" s="1031"/>
      <c r="W97" s="1031"/>
      <c r="X97" s="1031"/>
      <c r="Y97" s="1031"/>
      <c r="Z97" s="1031"/>
      <c r="AA97" s="1031"/>
    </row>
    <row r="98" spans="1:27" s="404" customFormat="1" ht="16.5" hidden="1" customHeight="1">
      <c r="A98" s="1485"/>
      <c r="B98" s="1408"/>
      <c r="C98" s="1408"/>
      <c r="D98" s="1408"/>
      <c r="E98" s="425" t="s">
        <v>526</v>
      </c>
      <c r="F98" s="1408" t="str">
        <f>'Rekap Panjang Per Prog Per Prov'!AX37</f>
        <v>Sumatera Selatan</v>
      </c>
      <c r="G98" s="1484">
        <f>'Rekap Panjang Per Prog Per Prov'!AY37</f>
        <v>0</v>
      </c>
      <c r="H98" s="1486"/>
      <c r="I98" s="1563"/>
      <c r="J98" s="1244"/>
      <c r="K98" s="1051"/>
      <c r="L98" s="1525"/>
      <c r="M98" s="1031"/>
      <c r="N98" s="1031"/>
      <c r="O98" s="1031"/>
      <c r="P98" s="1031"/>
      <c r="Q98" s="1031"/>
      <c r="R98" s="1031"/>
      <c r="S98" s="1031"/>
      <c r="T98" s="1031"/>
      <c r="U98" s="1031"/>
      <c r="V98" s="1031"/>
      <c r="W98" s="1031"/>
      <c r="X98" s="1031"/>
      <c r="Y98" s="1031"/>
      <c r="Z98" s="1031"/>
      <c r="AA98" s="1031"/>
    </row>
    <row r="99" spans="1:27" s="404" customFormat="1" ht="16.5" hidden="1" customHeight="1">
      <c r="A99" s="1485"/>
      <c r="B99" s="1408"/>
      <c r="C99" s="1408"/>
      <c r="D99" s="1408"/>
      <c r="E99" s="425" t="s">
        <v>526</v>
      </c>
      <c r="F99" s="1408" t="str">
        <f>'Rekap Panjang Per Prog Per Prov'!AX38</f>
        <v>Bangka Belitung</v>
      </c>
      <c r="G99" s="1484">
        <f>'Rekap Panjang Per Prog Per Prov'!AY38</f>
        <v>0</v>
      </c>
      <c r="H99" s="1486"/>
      <c r="I99" s="1563"/>
      <c r="J99" s="1244"/>
      <c r="K99" s="1051"/>
      <c r="L99" s="1525"/>
      <c r="M99" s="1031"/>
      <c r="N99" s="1031"/>
      <c r="O99" s="1031"/>
      <c r="P99" s="1031"/>
      <c r="Q99" s="1031"/>
      <c r="R99" s="1031"/>
      <c r="S99" s="1031"/>
      <c r="T99" s="1031"/>
      <c r="U99" s="1031"/>
      <c r="V99" s="1031"/>
      <c r="W99" s="1031"/>
      <c r="X99" s="1031"/>
      <c r="Y99" s="1031"/>
      <c r="Z99" s="1031"/>
      <c r="AA99" s="1031"/>
    </row>
    <row r="100" spans="1:27" s="404" customFormat="1" ht="16.5" hidden="1" customHeight="1">
      <c r="A100" s="1501"/>
      <c r="B100" s="454"/>
      <c r="C100" s="454"/>
      <c r="D100" s="456"/>
      <c r="E100" s="489" t="s">
        <v>526</v>
      </c>
      <c r="F100" s="1408" t="str">
        <f>'Rekap Panjang Per Prog Per Prov'!AX39</f>
        <v>Bengkulu</v>
      </c>
      <c r="G100" s="1509">
        <f>'Rekap Panjang Per Prog Per Prov'!AY39</f>
        <v>0</v>
      </c>
      <c r="H100" s="1510"/>
      <c r="I100" s="1217"/>
      <c r="J100" s="1217"/>
      <c r="K100" s="1051"/>
      <c r="L100" s="1540"/>
      <c r="M100" s="1031"/>
      <c r="N100" s="1031"/>
      <c r="O100" s="1031"/>
      <c r="P100" s="1031"/>
      <c r="Q100" s="1031"/>
      <c r="R100" s="1031"/>
      <c r="S100" s="1031"/>
      <c r="T100" s="1031"/>
      <c r="U100" s="1031"/>
      <c r="V100" s="1031"/>
      <c r="W100" s="1031"/>
      <c r="X100" s="1031"/>
      <c r="Y100" s="1031"/>
      <c r="Z100" s="1031"/>
      <c r="AA100" s="1031"/>
    </row>
    <row r="101" spans="1:27" s="413" customFormat="1" ht="24" customHeight="1">
      <c r="A101" s="1479"/>
      <c r="B101" s="1407" t="s">
        <v>380</v>
      </c>
      <c r="C101" s="1833" t="str">
        <f>'Rekap Panjang Per Prog Per Prov'!BB7</f>
        <v xml:space="preserve">PROGRAM BINA PEMBANGUNAN DAERAH </v>
      </c>
      <c r="D101" s="1833"/>
      <c r="E101" s="1833"/>
      <c r="F101" s="1833"/>
      <c r="G101" s="1480"/>
      <c r="H101" s="1831" t="str">
        <f>'Rekap Panjang Per Prog Per Prov'!BB11</f>
        <v>DITJEN BINA BANGDA</v>
      </c>
      <c r="I101" s="1560"/>
      <c r="J101" s="1241"/>
      <c r="K101" s="1051"/>
      <c r="L101" s="1524"/>
      <c r="M101" s="1035"/>
      <c r="N101" s="1034"/>
      <c r="O101" s="1034"/>
      <c r="P101" s="1034"/>
      <c r="Q101" s="1034"/>
      <c r="R101" s="1034"/>
      <c r="S101" s="1034"/>
      <c r="T101" s="1034"/>
      <c r="U101" s="1034"/>
      <c r="V101" s="1034"/>
      <c r="W101" s="1034"/>
      <c r="X101" s="1034"/>
      <c r="Y101" s="1034"/>
      <c r="Z101" s="1034"/>
      <c r="AA101" s="1034"/>
    </row>
    <row r="102" spans="1:27" s="423" customFormat="1" ht="37.5" customHeight="1">
      <c r="A102" s="1483"/>
      <c r="B102" s="1408"/>
      <c r="C102" s="1408" t="s">
        <v>381</v>
      </c>
      <c r="D102" s="1830" t="str">
        <f>'Rekap Panjang Per Prog Per Prov'!BB8</f>
        <v>Kegiatan Penataan Ruang Daerah dan Lingkungan Hidup di Daerah</v>
      </c>
      <c r="E102" s="1830"/>
      <c r="F102" s="1830"/>
      <c r="G102" s="1484"/>
      <c r="H102" s="1832"/>
      <c r="I102" s="1561"/>
      <c r="J102" s="1242"/>
      <c r="K102" s="1051"/>
      <c r="L102" s="1525"/>
      <c r="M102" s="1036"/>
      <c r="N102" s="1037"/>
      <c r="O102" s="1037"/>
      <c r="P102" s="1037"/>
      <c r="Q102" s="1037"/>
      <c r="R102" s="1037"/>
      <c r="S102" s="1037"/>
      <c r="T102" s="1037"/>
      <c r="U102" s="1037"/>
      <c r="V102" s="1037"/>
      <c r="W102" s="1037"/>
      <c r="X102" s="1037"/>
      <c r="Y102" s="1037"/>
      <c r="Z102" s="1037"/>
      <c r="AA102" s="1037"/>
    </row>
    <row r="103" spans="1:27" s="404" customFormat="1" ht="35.25" customHeight="1">
      <c r="A103" s="1485"/>
      <c r="B103" s="1408"/>
      <c r="C103" s="1408"/>
      <c r="D103" s="1408" t="s">
        <v>382</v>
      </c>
      <c r="E103" s="1830" t="str">
        <f>'Rekap Panjang Per Prog Per Prov'!BC10</f>
        <v>Fasilitasi Pengelolaan dan Pengembangan Kawasan Ekowisata Berbasis Masyarakat</v>
      </c>
      <c r="F103" s="1830"/>
      <c r="G103" s="1484"/>
      <c r="H103" s="1485"/>
      <c r="I103" s="1562"/>
      <c r="J103" s="1243"/>
      <c r="K103" s="1051"/>
      <c r="L103" s="1840" t="s">
        <v>594</v>
      </c>
      <c r="M103" s="1031"/>
      <c r="N103" s="1031"/>
      <c r="O103" s="1031"/>
      <c r="P103" s="1031"/>
      <c r="Q103" s="1031"/>
      <c r="R103" s="1031"/>
      <c r="S103" s="1031"/>
      <c r="T103" s="1031"/>
      <c r="U103" s="1031"/>
      <c r="V103" s="1031"/>
      <c r="W103" s="1031"/>
      <c r="X103" s="1031"/>
      <c r="Y103" s="1031"/>
      <c r="Z103" s="1031"/>
      <c r="AA103" s="1031"/>
    </row>
    <row r="104" spans="1:27" s="404" customFormat="1" ht="21.95" customHeight="1">
      <c r="A104" s="1485"/>
      <c r="B104" s="1408"/>
      <c r="C104" s="1408"/>
      <c r="D104" s="1408"/>
      <c r="E104" s="425" t="s">
        <v>526</v>
      </c>
      <c r="F104" s="1408" t="str">
        <f>'Rekap Panjang Per Prog Per Prov'!AX46</f>
        <v>Kota Serang</v>
      </c>
      <c r="G104" s="1484">
        <f>'Rekap Panjang Per Prog Per Prov'!BC46</f>
        <v>850000000</v>
      </c>
      <c r="H104" s="1485"/>
      <c r="I104" s="1563"/>
      <c r="J104" s="1244"/>
      <c r="K104" s="1051"/>
      <c r="L104" s="1848"/>
      <c r="M104" s="1031"/>
      <c r="N104" s="1031"/>
      <c r="O104" s="1031"/>
      <c r="P104" s="1031"/>
      <c r="Q104" s="1031"/>
      <c r="R104" s="1031"/>
      <c r="S104" s="1031"/>
      <c r="T104" s="1031"/>
      <c r="U104" s="1031"/>
      <c r="V104" s="1031"/>
      <c r="W104" s="1031"/>
      <c r="X104" s="1031"/>
      <c r="Y104" s="1031"/>
      <c r="Z104" s="1031"/>
      <c r="AA104" s="1031"/>
    </row>
    <row r="105" spans="1:27" s="404" customFormat="1" ht="21.95" customHeight="1">
      <c r="A105" s="1485"/>
      <c r="B105" s="1408"/>
      <c r="C105" s="1408"/>
      <c r="D105" s="1408"/>
      <c r="E105" s="425" t="s">
        <v>526</v>
      </c>
      <c r="F105" s="1408" t="str">
        <f>'Rekap Panjang Per Prog Per Prov'!AX47</f>
        <v>Kab. Serang</v>
      </c>
      <c r="G105" s="1484">
        <f>'Rekap Panjang Per Prog Per Prov'!BC47</f>
        <v>850000000</v>
      </c>
      <c r="H105" s="1487"/>
      <c r="I105" s="1563"/>
      <c r="J105" s="1244" t="s">
        <v>826</v>
      </c>
      <c r="K105" s="902" t="s">
        <v>884</v>
      </c>
      <c r="L105" s="1848"/>
    </row>
    <row r="106" spans="1:27" s="404" customFormat="1">
      <c r="A106" s="1485"/>
      <c r="B106" s="516"/>
      <c r="C106" s="516"/>
      <c r="D106" s="516"/>
      <c r="E106" s="1417"/>
      <c r="F106" s="516"/>
      <c r="G106" s="1594"/>
      <c r="H106" s="1485"/>
      <c r="I106" s="678"/>
      <c r="J106" s="678"/>
      <c r="K106" s="1324"/>
      <c r="L106" s="1539"/>
      <c r="M106" s="1031"/>
      <c r="N106" s="1031"/>
      <c r="O106" s="1031"/>
      <c r="P106" s="1031"/>
      <c r="Q106" s="1031"/>
      <c r="R106" s="1031"/>
      <c r="S106" s="1031"/>
      <c r="T106" s="1031"/>
      <c r="U106" s="1031"/>
      <c r="V106" s="1031"/>
      <c r="W106" s="1031"/>
      <c r="X106" s="1031"/>
      <c r="Y106" s="1031"/>
      <c r="Z106" s="1031"/>
      <c r="AA106" s="1031"/>
    </row>
    <row r="107" spans="1:27" s="413" customFormat="1" ht="23.1" customHeight="1">
      <c r="A107" s="1589">
        <v>8</v>
      </c>
      <c r="B107" s="1590" t="s">
        <v>418</v>
      </c>
      <c r="C107" s="1590"/>
      <c r="D107" s="1590"/>
      <c r="E107" s="1590"/>
      <c r="F107" s="1590"/>
      <c r="G107" s="1595">
        <f>SUM(G108:G120)</f>
        <v>7145000000</v>
      </c>
      <c r="H107" s="1592"/>
      <c r="I107" s="1596"/>
      <c r="J107" s="1596"/>
      <c r="K107" s="1597"/>
      <c r="L107" s="1598"/>
      <c r="M107" s="1033">
        <f>'Rekap Panjang Per Prog Per Prov'!BE49</f>
        <v>7145000000</v>
      </c>
      <c r="N107" s="1034"/>
      <c r="O107" s="1034"/>
      <c r="P107" s="1034"/>
      <c r="Q107" s="1034"/>
      <c r="R107" s="1034"/>
      <c r="S107" s="1034"/>
      <c r="T107" s="1034"/>
      <c r="U107" s="1034"/>
      <c r="V107" s="1034"/>
      <c r="W107" s="1034"/>
      <c r="X107" s="1034"/>
      <c r="Y107" s="1034"/>
      <c r="Z107" s="1034"/>
      <c r="AA107" s="1034"/>
    </row>
    <row r="108" spans="1:27" s="413" customFormat="1" ht="36" customHeight="1">
      <c r="A108" s="1479"/>
      <c r="B108" s="1407" t="s">
        <v>380</v>
      </c>
      <c r="C108" s="1833" t="str">
        <f>'Rekap Panjang Per Prog Per Prov'!AZ7</f>
        <v xml:space="preserve">PROGRAM PENGUATAN PENYELENGGARAAN PEMERINTAHAN UMUM </v>
      </c>
      <c r="D108" s="1833"/>
      <c r="E108" s="1833"/>
      <c r="F108" s="1833"/>
      <c r="G108" s="1480"/>
      <c r="H108" s="1481" t="str">
        <f>'Rekap Panjang Per Prog Per Prov'!AZ11</f>
        <v>DITJEN PUM</v>
      </c>
      <c r="I108" s="1560"/>
      <c r="J108" s="1241"/>
      <c r="K108" s="1051"/>
      <c r="L108" s="1524"/>
      <c r="M108" s="1035"/>
      <c r="N108" s="1034"/>
      <c r="O108" s="1034"/>
      <c r="P108" s="1034"/>
      <c r="Q108" s="1034"/>
      <c r="R108" s="1034"/>
      <c r="S108" s="1034"/>
      <c r="T108" s="1034"/>
      <c r="U108" s="1034"/>
      <c r="V108" s="1034"/>
      <c r="W108" s="1034"/>
      <c r="X108" s="1034"/>
      <c r="Y108" s="1034"/>
      <c r="Z108" s="1034"/>
      <c r="AA108" s="1034"/>
    </row>
    <row r="109" spans="1:27" s="423" customFormat="1" ht="31.5" customHeight="1">
      <c r="A109" s="1483"/>
      <c r="B109" s="1408"/>
      <c r="C109" s="1408" t="s">
        <v>381</v>
      </c>
      <c r="D109" s="1830" t="str">
        <f>'Rekap Panjang Per Prog Per Prov'!BA8</f>
        <v>Kegiatan Fasilitasi Pencegahan dan Penanggulangan Bencana</v>
      </c>
      <c r="E109" s="1830"/>
      <c r="F109" s="1830"/>
      <c r="G109" s="1484"/>
      <c r="H109" s="1485"/>
      <c r="I109" s="1561"/>
      <c r="J109" s="1242"/>
      <c r="K109" s="1051"/>
      <c r="L109" s="1525"/>
      <c r="M109" s="1036"/>
      <c r="N109" s="1037"/>
      <c r="O109" s="1037"/>
      <c r="P109" s="1037"/>
      <c r="Q109" s="1037"/>
      <c r="R109" s="1037"/>
      <c r="S109" s="1037"/>
      <c r="T109" s="1037"/>
      <c r="U109" s="1037"/>
      <c r="V109" s="1037"/>
      <c r="W109" s="1037"/>
      <c r="X109" s="1037"/>
      <c r="Y109" s="1037"/>
      <c r="Z109" s="1037"/>
      <c r="AA109" s="1037"/>
    </row>
    <row r="110" spans="1:27" s="404" customFormat="1" ht="48.75" customHeight="1">
      <c r="A110" s="1485"/>
      <c r="B110" s="1408"/>
      <c r="C110" s="1408"/>
      <c r="D110" s="1408" t="s">
        <v>382</v>
      </c>
      <c r="E110" s="1830" t="str">
        <f>'Rekap Panjang Per Prog Per Prov'!BA10</f>
        <v>Pembangunan Sarana Prasarana Pemerintahan dalam rangka Penanggulangan Bencana di Daerah Rawan Bencana</v>
      </c>
      <c r="F110" s="1830"/>
      <c r="G110" s="1484"/>
      <c r="H110" s="1485"/>
      <c r="I110" s="1562"/>
      <c r="J110" s="1243"/>
      <c r="K110" s="1051"/>
      <c r="L110" s="1840" t="s">
        <v>607</v>
      </c>
      <c r="M110" s="1031"/>
      <c r="N110" s="1031"/>
      <c r="O110" s="1031"/>
      <c r="P110" s="1031"/>
      <c r="Q110" s="1031"/>
      <c r="R110" s="1031"/>
      <c r="S110" s="1031"/>
      <c r="T110" s="1031"/>
      <c r="U110" s="1031"/>
      <c r="V110" s="1031"/>
      <c r="W110" s="1031"/>
      <c r="X110" s="1031"/>
      <c r="Y110" s="1031"/>
      <c r="Z110" s="1031"/>
      <c r="AA110" s="1031"/>
    </row>
    <row r="111" spans="1:27" s="404" customFormat="1" ht="21.95" customHeight="1">
      <c r="A111" s="1485"/>
      <c r="B111" s="1408"/>
      <c r="C111" s="1408"/>
      <c r="D111" s="1408"/>
      <c r="E111" s="425" t="s">
        <v>526</v>
      </c>
      <c r="F111" s="1408" t="str">
        <f>'Rekap Panjang Per Prog Per Prov'!AX50</f>
        <v>Kab. Sukabumi</v>
      </c>
      <c r="G111" s="1484">
        <f>'Rekap Panjang Per Prog Per Prov'!BA50</f>
        <v>1190000000</v>
      </c>
      <c r="H111" s="1487"/>
      <c r="I111" s="1563"/>
      <c r="J111" s="1244"/>
      <c r="K111" s="1051"/>
      <c r="L111" s="1841"/>
      <c r="M111" s="1031"/>
      <c r="N111" s="1031"/>
      <c r="O111" s="1031"/>
      <c r="P111" s="1031"/>
      <c r="Q111" s="1031"/>
      <c r="R111" s="1031"/>
      <c r="S111" s="1031"/>
      <c r="T111" s="1031"/>
      <c r="U111" s="1031"/>
      <c r="V111" s="1031"/>
      <c r="W111" s="1031"/>
      <c r="X111" s="1031"/>
      <c r="Y111" s="1031"/>
      <c r="Z111" s="1031"/>
      <c r="AA111" s="1031"/>
    </row>
    <row r="112" spans="1:27" s="413" customFormat="1" ht="24" customHeight="1">
      <c r="A112" s="1479"/>
      <c r="B112" s="1407" t="s">
        <v>974</v>
      </c>
      <c r="C112" s="1833" t="str">
        <f>'Rekap Panjang Per Prog Per Prov'!BB7</f>
        <v xml:space="preserve">PROGRAM BINA PEMBANGUNAN DAERAH </v>
      </c>
      <c r="D112" s="1833"/>
      <c r="E112" s="1833"/>
      <c r="F112" s="1833"/>
      <c r="G112" s="1480"/>
      <c r="H112" s="1831" t="str">
        <f>'Rekap Panjang Per Prog Per Prov'!BB11</f>
        <v>DITJEN BINA BANGDA</v>
      </c>
      <c r="I112" s="1560"/>
      <c r="J112" s="1241"/>
      <c r="K112" s="1051"/>
      <c r="L112" s="1524"/>
      <c r="M112" s="1035"/>
      <c r="N112" s="1034"/>
      <c r="O112" s="1034"/>
      <c r="P112" s="1034"/>
      <c r="Q112" s="1034"/>
      <c r="R112" s="1034"/>
      <c r="S112" s="1034"/>
      <c r="T112" s="1034"/>
      <c r="U112" s="1034"/>
      <c r="V112" s="1034"/>
      <c r="W112" s="1034"/>
      <c r="X112" s="1034"/>
      <c r="Y112" s="1034"/>
      <c r="Z112" s="1034"/>
      <c r="AA112" s="1034"/>
    </row>
    <row r="113" spans="1:27" s="423" customFormat="1" ht="36.75" customHeight="1">
      <c r="A113" s="1483"/>
      <c r="B113" s="1408"/>
      <c r="C113" s="1408" t="s">
        <v>381</v>
      </c>
      <c r="D113" s="1830" t="str">
        <f>'Rekap Panjang Per Prog Per Prov'!BB8</f>
        <v>Kegiatan Penataan Ruang Daerah dan Lingkungan Hidup di Daerah</v>
      </c>
      <c r="E113" s="1830"/>
      <c r="F113" s="1830"/>
      <c r="G113" s="1484"/>
      <c r="H113" s="1832"/>
      <c r="I113" s="1561"/>
      <c r="J113" s="1242"/>
      <c r="K113" s="1051"/>
      <c r="L113" s="1525"/>
      <c r="M113" s="1036"/>
      <c r="N113" s="1037"/>
      <c r="O113" s="1037"/>
      <c r="P113" s="1037"/>
      <c r="Q113" s="1037"/>
      <c r="R113" s="1037"/>
      <c r="S113" s="1037"/>
      <c r="T113" s="1037"/>
      <c r="U113" s="1037"/>
      <c r="V113" s="1037"/>
      <c r="W113" s="1037"/>
      <c r="X113" s="1037"/>
      <c r="Y113" s="1037"/>
      <c r="Z113" s="1037"/>
      <c r="AA113" s="1037"/>
    </row>
    <row r="114" spans="1:27" s="404" customFormat="1" ht="54.75" customHeight="1">
      <c r="A114" s="1485"/>
      <c r="B114" s="1408"/>
      <c r="C114" s="1408"/>
      <c r="D114" s="1408" t="s">
        <v>382</v>
      </c>
      <c r="E114" s="1830" t="str">
        <f>'Rekap Panjang Per Prog Per Prov'!BB10</f>
        <v xml:space="preserve">Fasilitasi pembinaan dan pemberdayaan masyarakat dan kapasitas kelembagaan penanganan lahan kritis dan sumber daya air berbasis masyarakat (PLKSDA-BM) </v>
      </c>
      <c r="F114" s="1830"/>
      <c r="G114" s="1484"/>
      <c r="H114" s="1485"/>
      <c r="I114" s="1562"/>
      <c r="J114" s="1243"/>
      <c r="K114" s="1051"/>
      <c r="L114" s="1836" t="s">
        <v>594</v>
      </c>
      <c r="M114" s="1031"/>
      <c r="N114" s="1031"/>
      <c r="O114" s="1031"/>
      <c r="P114" s="1031"/>
      <c r="Q114" s="1031"/>
      <c r="R114" s="1031"/>
      <c r="S114" s="1031"/>
      <c r="T114" s="1031"/>
      <c r="U114" s="1031"/>
      <c r="V114" s="1031"/>
      <c r="W114" s="1031"/>
      <c r="X114" s="1031"/>
      <c r="Y114" s="1031"/>
      <c r="Z114" s="1031"/>
      <c r="AA114" s="1031"/>
    </row>
    <row r="115" spans="1:27" s="404" customFormat="1" ht="21.95" customHeight="1">
      <c r="A115" s="1485"/>
      <c r="B115" s="1408"/>
      <c r="C115" s="1408"/>
      <c r="D115" s="1408"/>
      <c r="E115" s="425" t="s">
        <v>526</v>
      </c>
      <c r="F115" s="1408" t="str">
        <f>'Rekap Panjang Per Prog Per Prov'!AX53</f>
        <v>Kab. Cianjur</v>
      </c>
      <c r="G115" s="1484">
        <f>'Rekap Panjang Per Prog Per Prov'!BB53</f>
        <v>2000000000</v>
      </c>
      <c r="H115" s="1485"/>
      <c r="I115" s="1563"/>
      <c r="J115" s="1244"/>
      <c r="K115" s="1051"/>
      <c r="L115" s="1850"/>
      <c r="M115" s="1031"/>
      <c r="N115" s="1031"/>
      <c r="O115" s="1031"/>
      <c r="P115" s="1031"/>
      <c r="Q115" s="1031"/>
      <c r="R115" s="1031"/>
      <c r="S115" s="1031"/>
      <c r="T115" s="1031"/>
      <c r="U115" s="1031"/>
      <c r="V115" s="1031"/>
      <c r="W115" s="1031"/>
      <c r="X115" s="1031"/>
      <c r="Y115" s="1031"/>
      <c r="Z115" s="1031"/>
      <c r="AA115" s="1031"/>
    </row>
    <row r="116" spans="1:27" s="404" customFormat="1" ht="21.95" customHeight="1">
      <c r="A116" s="1485"/>
      <c r="B116" s="1408"/>
      <c r="C116" s="1408"/>
      <c r="D116" s="1408"/>
      <c r="E116" s="425" t="s">
        <v>526</v>
      </c>
      <c r="F116" s="1408" t="str">
        <f>'Rekap Panjang Per Prog Per Prov'!AX56</f>
        <v>Kab. Kuningan</v>
      </c>
      <c r="G116" s="1484">
        <f>'Rekap Panjang Per Prog Per Prov'!BB56</f>
        <v>2105000000</v>
      </c>
      <c r="H116" s="1485"/>
      <c r="I116" s="1563"/>
      <c r="J116" s="1244" t="s">
        <v>823</v>
      </c>
      <c r="K116" s="902" t="s">
        <v>883</v>
      </c>
      <c r="L116" s="1850"/>
    </row>
    <row r="117" spans="1:27" s="404" customFormat="1" ht="21.95" customHeight="1">
      <c r="A117" s="1485"/>
      <c r="B117" s="1408"/>
      <c r="C117" s="1408"/>
      <c r="D117" s="1408"/>
      <c r="E117" s="425" t="s">
        <v>526</v>
      </c>
      <c r="F117" s="1408" t="str">
        <f>'Rekap Panjang Per Prog Per Prov'!AX58</f>
        <v>Kab. Cirebon</v>
      </c>
      <c r="G117" s="1484">
        <f>'Rekap Panjang Per Prog Per Prov'!BB63</f>
        <v>1000000000</v>
      </c>
      <c r="H117" s="1485"/>
      <c r="I117" s="1563"/>
      <c r="J117" s="1244"/>
      <c r="K117" s="1051"/>
      <c r="L117" s="1837"/>
      <c r="M117" s="1031"/>
      <c r="N117" s="1031"/>
      <c r="O117" s="1031"/>
      <c r="P117" s="1031"/>
      <c r="Q117" s="1031"/>
      <c r="R117" s="1031"/>
      <c r="S117" s="1031"/>
      <c r="T117" s="1031"/>
      <c r="U117" s="1031"/>
      <c r="V117" s="1031"/>
      <c r="W117" s="1031"/>
      <c r="X117" s="1031"/>
      <c r="Y117" s="1031"/>
      <c r="Z117" s="1031"/>
      <c r="AA117" s="1031"/>
    </row>
    <row r="118" spans="1:27" s="404" customFormat="1" ht="36.75" customHeight="1">
      <c r="A118" s="1485"/>
      <c r="B118" s="1408"/>
      <c r="C118" s="1408"/>
      <c r="D118" s="1408" t="s">
        <v>386</v>
      </c>
      <c r="E118" s="1830" t="str">
        <f>'Rekap Panjang Per Prog Per Prov'!BC10</f>
        <v>Fasilitasi Pengelolaan dan Pengembangan Kawasan Ekowisata Berbasis Masyarakat</v>
      </c>
      <c r="F118" s="1830"/>
      <c r="G118" s="1484"/>
      <c r="H118" s="1485"/>
      <c r="I118" s="1562"/>
      <c r="J118" s="1243"/>
      <c r="K118" s="1051"/>
      <c r="L118" s="1836" t="s">
        <v>594</v>
      </c>
      <c r="M118" s="1031"/>
      <c r="N118" s="1031"/>
      <c r="O118" s="1031"/>
      <c r="P118" s="1031"/>
      <c r="Q118" s="1031"/>
      <c r="R118" s="1031"/>
      <c r="S118" s="1031"/>
      <c r="T118" s="1031"/>
      <c r="U118" s="1031"/>
      <c r="V118" s="1031"/>
      <c r="W118" s="1031"/>
      <c r="X118" s="1031"/>
      <c r="Y118" s="1031"/>
      <c r="Z118" s="1031"/>
      <c r="AA118" s="1031"/>
    </row>
    <row r="119" spans="1:27" s="404" customFormat="1" ht="21.95" customHeight="1">
      <c r="A119" s="1485"/>
      <c r="B119" s="1408"/>
      <c r="C119" s="1408"/>
      <c r="D119" s="1408"/>
      <c r="E119" s="425" t="s">
        <v>526</v>
      </c>
      <c r="F119" s="1408" t="str">
        <f>'Rekap Panjang Per Prog Per Prov'!AX56</f>
        <v>Kab. Kuningan</v>
      </c>
      <c r="G119" s="1484">
        <f>'Rekap Panjang Per Prog Per Prov'!BC56</f>
        <v>850000000</v>
      </c>
      <c r="H119" s="1485"/>
      <c r="I119" s="1563"/>
      <c r="J119" s="1244"/>
      <c r="K119" s="1051"/>
      <c r="L119" s="1850"/>
      <c r="M119" s="1031"/>
      <c r="N119" s="1031"/>
      <c r="O119" s="1031"/>
      <c r="P119" s="1031"/>
      <c r="Q119" s="1031"/>
      <c r="R119" s="1031"/>
      <c r="S119" s="1031"/>
      <c r="T119" s="1031"/>
      <c r="U119" s="1031"/>
      <c r="V119" s="1031"/>
      <c r="W119" s="1031"/>
      <c r="X119" s="1031"/>
      <c r="Y119" s="1031"/>
      <c r="Z119" s="1031"/>
      <c r="AA119" s="1031"/>
    </row>
    <row r="120" spans="1:27" s="404" customFormat="1" ht="26.25" customHeight="1">
      <c r="A120" s="1602"/>
      <c r="B120" s="1581"/>
      <c r="C120" s="1581"/>
      <c r="D120" s="1581"/>
      <c r="E120" s="1581"/>
      <c r="F120" s="1585"/>
      <c r="G120" s="1584"/>
      <c r="H120" s="1587"/>
      <c r="I120" s="1554"/>
      <c r="J120" s="1554"/>
      <c r="K120" s="1555"/>
      <c r="L120" s="1603"/>
      <c r="M120" s="1031"/>
      <c r="N120" s="1031"/>
      <c r="O120" s="1031"/>
      <c r="P120" s="1031"/>
      <c r="Q120" s="1031"/>
      <c r="R120" s="1031"/>
      <c r="S120" s="1031"/>
      <c r="T120" s="1031"/>
      <c r="U120" s="1031"/>
      <c r="V120" s="1031"/>
      <c r="W120" s="1031"/>
      <c r="X120" s="1031"/>
      <c r="Y120" s="1031"/>
      <c r="Z120" s="1031"/>
      <c r="AA120" s="1031"/>
    </row>
    <row r="121" spans="1:27" s="1291" customFormat="1" ht="27.75" customHeight="1">
      <c r="A121" s="1599">
        <v>9</v>
      </c>
      <c r="B121" s="1600" t="s">
        <v>419</v>
      </c>
      <c r="C121" s="1600"/>
      <c r="D121" s="1600"/>
      <c r="E121" s="1600"/>
      <c r="F121" s="1600"/>
      <c r="G121" s="1601">
        <f>SUM(G122:G141)</f>
        <v>10550000000</v>
      </c>
      <c r="H121" s="1495"/>
      <c r="I121" s="1541"/>
      <c r="J121" s="1849" t="s">
        <v>852</v>
      </c>
      <c r="K121" s="681" t="s">
        <v>885</v>
      </c>
      <c r="L121" s="1531"/>
      <c r="M121" s="1292">
        <f>'Rekap Panjang Per Prog Per Prov'!BE59</f>
        <v>10550000000</v>
      </c>
      <c r="N121" s="1293"/>
      <c r="O121" s="1293"/>
      <c r="P121" s="1293"/>
      <c r="Q121" s="1293"/>
      <c r="R121" s="1293"/>
      <c r="S121" s="1293"/>
      <c r="T121" s="1293"/>
      <c r="U121" s="1293"/>
      <c r="V121" s="1293"/>
      <c r="W121" s="1293"/>
      <c r="X121" s="1293"/>
      <c r="Y121" s="1293"/>
      <c r="Z121" s="1293"/>
      <c r="AA121" s="1293"/>
    </row>
    <row r="122" spans="1:27" s="413" customFormat="1" ht="36" customHeight="1">
      <c r="A122" s="1479"/>
      <c r="B122" s="1407" t="s">
        <v>380</v>
      </c>
      <c r="C122" s="1833" t="str">
        <f>'Rekap Panjang Per Prog Per Prov'!AZ7</f>
        <v xml:space="preserve">PROGRAM PENGUATAN PENYELENGGARAAN PEMERINTAHAN UMUM </v>
      </c>
      <c r="D122" s="1833"/>
      <c r="E122" s="1833"/>
      <c r="F122" s="1833"/>
      <c r="G122" s="1480"/>
      <c r="H122" s="1481" t="str">
        <f>'Rekap Panjang Per Prog Per Prov'!AZ11</f>
        <v>DITJEN PUM</v>
      </c>
      <c r="I122" s="1560"/>
      <c r="J122" s="1849"/>
      <c r="K122" s="1051"/>
      <c r="L122" s="1524"/>
      <c r="M122" s="1035"/>
      <c r="N122" s="1034"/>
      <c r="O122" s="1034"/>
      <c r="P122" s="1034"/>
      <c r="Q122" s="1034"/>
      <c r="R122" s="1034"/>
      <c r="S122" s="1034"/>
      <c r="T122" s="1034"/>
      <c r="U122" s="1034"/>
      <c r="V122" s="1034"/>
      <c r="W122" s="1034"/>
      <c r="X122" s="1034"/>
      <c r="Y122" s="1034"/>
      <c r="Z122" s="1034"/>
      <c r="AA122" s="1034"/>
    </row>
    <row r="123" spans="1:27" s="423" customFormat="1" ht="34.5" customHeight="1">
      <c r="A123" s="1483"/>
      <c r="B123" s="1408"/>
      <c r="C123" s="1408" t="s">
        <v>381</v>
      </c>
      <c r="D123" s="1830" t="str">
        <f>'Rekap Panjang Per Prog Per Prov'!BA8</f>
        <v>Kegiatan Fasilitasi Pencegahan dan Penanggulangan Bencana</v>
      </c>
      <c r="E123" s="1830"/>
      <c r="F123" s="1830"/>
      <c r="G123" s="1484"/>
      <c r="H123" s="1485"/>
      <c r="I123" s="1561"/>
      <c r="J123" s="1849"/>
      <c r="K123" s="1051"/>
      <c r="L123" s="1542"/>
      <c r="M123" s="1036"/>
      <c r="N123" s="1037"/>
      <c r="O123" s="1037"/>
      <c r="P123" s="1037"/>
      <c r="Q123" s="1037"/>
      <c r="R123" s="1037"/>
      <c r="S123" s="1037"/>
      <c r="T123" s="1037"/>
      <c r="U123" s="1037"/>
      <c r="V123" s="1037"/>
      <c r="W123" s="1037"/>
      <c r="X123" s="1037"/>
      <c r="Y123" s="1037"/>
      <c r="Z123" s="1037"/>
      <c r="AA123" s="1037"/>
    </row>
    <row r="124" spans="1:27" s="404" customFormat="1" ht="54" customHeight="1">
      <c r="A124" s="1485"/>
      <c r="B124" s="1408"/>
      <c r="C124" s="1408"/>
      <c r="D124" s="1408" t="s">
        <v>382</v>
      </c>
      <c r="E124" s="1830" t="str">
        <f>'Rekap Panjang Per Prog Per Prov'!BA10</f>
        <v>Pembangunan Sarana Prasarana Pemerintahan dalam rangka Penanggulangan Bencana di Daerah Rawan Bencana</v>
      </c>
      <c r="F124" s="1830"/>
      <c r="G124" s="1484"/>
      <c r="H124" s="1485"/>
      <c r="I124" s="1562"/>
      <c r="J124" s="1243"/>
      <c r="K124" s="1051"/>
      <c r="L124" s="1840" t="s">
        <v>607</v>
      </c>
      <c r="M124" s="1031"/>
      <c r="N124" s="1031"/>
      <c r="O124" s="1031"/>
      <c r="P124" s="1031"/>
      <c r="Q124" s="1031"/>
      <c r="R124" s="1031"/>
      <c r="S124" s="1031"/>
      <c r="T124" s="1031"/>
      <c r="U124" s="1031"/>
      <c r="V124" s="1031"/>
      <c r="W124" s="1031"/>
      <c r="X124" s="1031"/>
      <c r="Y124" s="1031"/>
      <c r="Z124" s="1031"/>
      <c r="AA124" s="1031"/>
    </row>
    <row r="125" spans="1:27" s="404" customFormat="1" ht="21.95" customHeight="1">
      <c r="A125" s="1485"/>
      <c r="B125" s="1408"/>
      <c r="C125" s="1408"/>
      <c r="D125" s="1408"/>
      <c r="E125" s="425" t="s">
        <v>526</v>
      </c>
      <c r="F125" s="1408" t="str">
        <f>'Rekap Panjang Per Prog Per Prov'!AX60</f>
        <v>Kab. Banyumas</v>
      </c>
      <c r="G125" s="1484">
        <f>'Rekap Panjang Per Prog Per Prov'!BA60</f>
        <v>1200000000</v>
      </c>
      <c r="H125" s="1487"/>
      <c r="I125" s="1563"/>
      <c r="J125" s="1244"/>
      <c r="K125" s="902" t="s">
        <v>705</v>
      </c>
      <c r="L125" s="1841"/>
    </row>
    <row r="126" spans="1:27" s="413" customFormat="1" ht="24.75" customHeight="1">
      <c r="A126" s="1479"/>
      <c r="B126" s="1407" t="s">
        <v>383</v>
      </c>
      <c r="C126" s="1833" t="str">
        <f>'Rekap Panjang Per Prog Per Prov'!BB7</f>
        <v xml:space="preserve">PROGRAM BINA PEMBANGUNAN DAERAH </v>
      </c>
      <c r="D126" s="1833"/>
      <c r="E126" s="1833"/>
      <c r="F126" s="1833"/>
      <c r="G126" s="1480"/>
      <c r="H126" s="1831" t="str">
        <f>'Rekap Panjang Per Prog Per Prov'!BB11</f>
        <v>DITJEN BINA BANGDA</v>
      </c>
      <c r="I126" s="1560"/>
      <c r="J126" s="1241"/>
      <c r="K126" s="1051"/>
      <c r="L126" s="1524"/>
      <c r="M126" s="1215"/>
    </row>
    <row r="127" spans="1:27" s="423" customFormat="1" ht="38.25" customHeight="1">
      <c r="A127" s="1483"/>
      <c r="B127" s="1408"/>
      <c r="C127" s="1408" t="s">
        <v>381</v>
      </c>
      <c r="D127" s="1830" t="str">
        <f>'Rekap Panjang Per Prog Per Prov'!BB8</f>
        <v>Kegiatan Penataan Ruang Daerah dan Lingkungan Hidup di Daerah</v>
      </c>
      <c r="E127" s="1830"/>
      <c r="F127" s="1830"/>
      <c r="G127" s="1484"/>
      <c r="H127" s="1832"/>
      <c r="I127" s="1561"/>
      <c r="J127" s="1242"/>
      <c r="K127" s="1051"/>
      <c r="L127" s="1542"/>
      <c r="M127" s="1216"/>
    </row>
    <row r="128" spans="1:27" s="404" customFormat="1" ht="52.5" customHeight="1">
      <c r="A128" s="1485"/>
      <c r="B128" s="1408"/>
      <c r="C128" s="1408"/>
      <c r="D128" s="1408" t="s">
        <v>382</v>
      </c>
      <c r="E128" s="1830" t="str">
        <f>'Rekap Panjang Per Prog Per Prov'!BB10</f>
        <v xml:space="preserve">Fasilitasi pembinaan dan pemberdayaan masyarakat dan kapasitas kelembagaan penanganan lahan kritis dan sumber daya air berbasis masyarakat (PLKSDA-BM) </v>
      </c>
      <c r="F128" s="1830"/>
      <c r="G128" s="1484"/>
      <c r="H128" s="1485"/>
      <c r="I128" s="1562"/>
      <c r="J128" s="1243"/>
      <c r="K128" s="1051"/>
      <c r="L128" s="1840" t="s">
        <v>594</v>
      </c>
    </row>
    <row r="129" spans="1:27" s="404" customFormat="1" ht="21.95" customHeight="1">
      <c r="A129" s="1485"/>
      <c r="B129" s="1408"/>
      <c r="C129" s="1408"/>
      <c r="D129" s="1408"/>
      <c r="E129" s="425" t="s">
        <v>526</v>
      </c>
      <c r="F129" s="1408" t="str">
        <f>'Rekap Panjang Per Prog Per Prov'!AX61</f>
        <v>Kab. Cilacap</v>
      </c>
      <c r="G129" s="1484">
        <f>'Rekap Panjang Per Prog Per Prov'!BB61</f>
        <v>750000000</v>
      </c>
      <c r="H129" s="1485"/>
      <c r="I129" s="1563"/>
      <c r="J129" s="1244"/>
      <c r="K129" s="902" t="s">
        <v>693</v>
      </c>
      <c r="L129" s="1848"/>
    </row>
    <row r="130" spans="1:27" s="404" customFormat="1" ht="21.95" customHeight="1">
      <c r="A130" s="1485"/>
      <c r="B130" s="1408"/>
      <c r="C130" s="1408"/>
      <c r="D130" s="1408"/>
      <c r="E130" s="425" t="s">
        <v>526</v>
      </c>
      <c r="F130" s="1408" t="str">
        <f>'Rekap Panjang Per Prog Per Prov'!AX62</f>
        <v>Kab. Brebes</v>
      </c>
      <c r="G130" s="1484">
        <f>'Rekap Panjang Per Prog Per Prov'!BB62</f>
        <v>1550000000</v>
      </c>
      <c r="H130" s="1485"/>
      <c r="I130" s="1563"/>
      <c r="J130" s="1244"/>
      <c r="K130" s="902" t="s">
        <v>693</v>
      </c>
      <c r="L130" s="1848"/>
    </row>
    <row r="131" spans="1:27" s="404" customFormat="1" ht="21.95" customHeight="1">
      <c r="A131" s="1485"/>
      <c r="B131" s="1408"/>
      <c r="C131" s="1408"/>
      <c r="D131" s="1408"/>
      <c r="E131" s="425" t="s">
        <v>526</v>
      </c>
      <c r="F131" s="1408" t="str">
        <f>'Rekap Panjang Per Prog Per Prov'!AX63</f>
        <v>Kab. Pemalang</v>
      </c>
      <c r="G131" s="1484">
        <f>'Rekap Panjang Per Prog Per Prov'!BB63</f>
        <v>1000000000</v>
      </c>
      <c r="H131" s="1485"/>
      <c r="I131" s="1563"/>
      <c r="J131" s="1244"/>
      <c r="K131" s="902" t="s">
        <v>693</v>
      </c>
      <c r="L131" s="1848"/>
    </row>
    <row r="132" spans="1:27" s="404" customFormat="1" ht="21.95" customHeight="1">
      <c r="A132" s="1485"/>
      <c r="B132" s="1408"/>
      <c r="C132" s="1408"/>
      <c r="D132" s="1408"/>
      <c r="E132" s="425" t="s">
        <v>526</v>
      </c>
      <c r="F132" s="1408" t="str">
        <f>'Rekap Panjang Per Prog Per Prov'!AX64</f>
        <v>Kab. Kendal</v>
      </c>
      <c r="G132" s="1484">
        <f>'Rekap Panjang Per Prog Per Prov'!BB64</f>
        <v>1000000000</v>
      </c>
      <c r="H132" s="1485"/>
      <c r="I132" s="1563"/>
      <c r="J132" s="1244"/>
      <c r="K132" s="902" t="s">
        <v>693</v>
      </c>
      <c r="L132" s="1848"/>
    </row>
    <row r="133" spans="1:27" s="404" customFormat="1" ht="21.95" customHeight="1">
      <c r="A133" s="1485"/>
      <c r="B133" s="1408"/>
      <c r="C133" s="1408"/>
      <c r="D133" s="1408"/>
      <c r="E133" s="425" t="s">
        <v>526</v>
      </c>
      <c r="F133" s="1408" t="str">
        <f>'Rekap Panjang Per Prog Per Prov'!AX65</f>
        <v>Kab. Semarang</v>
      </c>
      <c r="G133" s="1484">
        <f>'Rekap Panjang Per Prog Per Prov'!BB65</f>
        <v>1000000000</v>
      </c>
      <c r="H133" s="1485"/>
      <c r="I133" s="1563"/>
      <c r="J133" s="1244"/>
      <c r="K133" s="902" t="s">
        <v>693</v>
      </c>
      <c r="L133" s="1848"/>
    </row>
    <row r="134" spans="1:27" s="404" customFormat="1" ht="21.95" customHeight="1">
      <c r="A134" s="1485"/>
      <c r="B134" s="1408"/>
      <c r="C134" s="1408"/>
      <c r="D134" s="1408"/>
      <c r="E134" s="425" t="s">
        <v>526</v>
      </c>
      <c r="F134" s="1408" t="str">
        <f>'Rekap Panjang Per Prog Per Prov'!AX66</f>
        <v>Kab. Magelang</v>
      </c>
      <c r="G134" s="1484">
        <f>'Rekap Panjang Per Prog Per Prov'!BB66</f>
        <v>300000000</v>
      </c>
      <c r="H134" s="1485"/>
      <c r="I134" s="1563"/>
      <c r="J134" s="1244"/>
      <c r="K134" s="902" t="s">
        <v>693</v>
      </c>
      <c r="L134" s="1848"/>
    </row>
    <row r="135" spans="1:27" s="404" customFormat="1" ht="21.95" customHeight="1">
      <c r="A135" s="1485"/>
      <c r="B135" s="1408"/>
      <c r="C135" s="1408"/>
      <c r="D135" s="1408"/>
      <c r="E135" s="425" t="s">
        <v>526</v>
      </c>
      <c r="F135" s="1408" t="str">
        <f>'Rekap Panjang Per Prog Per Prov'!AX67</f>
        <v>Kab. Boyolali</v>
      </c>
      <c r="G135" s="1484">
        <f>'Rekap Panjang Per Prog Per Prov'!BB67</f>
        <v>800000000</v>
      </c>
      <c r="H135" s="1485"/>
      <c r="I135" s="1563"/>
      <c r="J135" s="1244"/>
      <c r="K135" s="902" t="s">
        <v>693</v>
      </c>
      <c r="L135" s="1848"/>
    </row>
    <row r="136" spans="1:27" s="404" customFormat="1" ht="21.95" customHeight="1">
      <c r="A136" s="1485"/>
      <c r="B136" s="1408"/>
      <c r="C136" s="1408"/>
      <c r="D136" s="1408"/>
      <c r="E136" s="425" t="s">
        <v>526</v>
      </c>
      <c r="F136" s="1408" t="str">
        <f>'Rekap Panjang Per Prog Per Prov'!AX68</f>
        <v>Kab. Sragen</v>
      </c>
      <c r="G136" s="1484">
        <f>'Rekap Panjang Per Prog Per Prov'!BB68</f>
        <v>650000000</v>
      </c>
      <c r="H136" s="1485"/>
      <c r="I136" s="1565"/>
      <c r="J136" s="1244"/>
      <c r="K136" s="902" t="s">
        <v>693</v>
      </c>
      <c r="L136" s="1848"/>
    </row>
    <row r="137" spans="1:27" s="404" customFormat="1" ht="21.95" customHeight="1">
      <c r="A137" s="1485"/>
      <c r="B137" s="1408"/>
      <c r="C137" s="1408"/>
      <c r="D137" s="1408"/>
      <c r="E137" s="425" t="s">
        <v>526</v>
      </c>
      <c r="F137" s="1408" t="str">
        <f>'Rekap Panjang Per Prog Per Prov'!AX69</f>
        <v>Kab. Grobogan</v>
      </c>
      <c r="G137" s="1484">
        <f>'Rekap Panjang Per Prog Per Prov'!BB69</f>
        <v>700000000</v>
      </c>
      <c r="H137" s="1485"/>
      <c r="I137" s="1566"/>
      <c r="J137" s="1244"/>
      <c r="K137" s="902" t="s">
        <v>693</v>
      </c>
      <c r="L137" s="1543"/>
    </row>
    <row r="138" spans="1:27" s="404" customFormat="1" ht="21.95" customHeight="1">
      <c r="A138" s="1485"/>
      <c r="B138" s="1408"/>
      <c r="C138" s="1408"/>
      <c r="D138" s="1408"/>
      <c r="E138" s="425" t="s">
        <v>526</v>
      </c>
      <c r="F138" s="1408" t="str">
        <f>'Rekap Panjang Per Prog Per Prov'!AX70</f>
        <v>Kota Semarang</v>
      </c>
      <c r="G138" s="1484">
        <f>'Rekap Panjang Per Prog Per Prov'!BB70</f>
        <v>1300000000</v>
      </c>
      <c r="H138" s="1485"/>
      <c r="I138" s="1565"/>
      <c r="J138" s="1244"/>
      <c r="K138" s="902" t="s">
        <v>693</v>
      </c>
      <c r="L138" s="1543"/>
    </row>
    <row r="139" spans="1:27" s="404" customFormat="1" ht="37.5" customHeight="1">
      <c r="A139" s="1485"/>
      <c r="B139" s="1408"/>
      <c r="C139" s="1408"/>
      <c r="D139" s="1408" t="s">
        <v>386</v>
      </c>
      <c r="E139" s="1830" t="str">
        <f>'Rekap Panjang Per Prog Per Prov'!BC10</f>
        <v>Fasilitasi Pengelolaan dan Pengembangan Kawasan Ekowisata Berbasis Masyarakat</v>
      </c>
      <c r="F139" s="1830"/>
      <c r="G139" s="1484"/>
      <c r="H139" s="1485"/>
      <c r="I139" s="1562"/>
      <c r="J139" s="1243"/>
      <c r="K139" s="902"/>
      <c r="L139" s="1840" t="s">
        <v>594</v>
      </c>
    </row>
    <row r="140" spans="1:27" s="404" customFormat="1" ht="21.95" customHeight="1">
      <c r="A140" s="1485"/>
      <c r="B140" s="1408"/>
      <c r="C140" s="1408"/>
      <c r="D140" s="1408"/>
      <c r="E140" s="425" t="s">
        <v>526</v>
      </c>
      <c r="F140" s="1408" t="str">
        <f>'Rekap Panjang Per Prog Per Prov'!AX68</f>
        <v>Kab. Sragen</v>
      </c>
      <c r="G140" s="1484">
        <f>'Rekap Panjang Per Prog Per Prov'!BC68</f>
        <v>300000000</v>
      </c>
      <c r="H140" s="1485"/>
      <c r="I140" s="1563"/>
      <c r="J140" s="1244"/>
      <c r="K140" s="902" t="s">
        <v>693</v>
      </c>
      <c r="L140" s="1841"/>
    </row>
    <row r="141" spans="1:27" s="404" customFormat="1" ht="18.75" customHeight="1">
      <c r="A141" s="1519"/>
      <c r="B141" s="1585"/>
      <c r="C141" s="1585"/>
      <c r="D141" s="1585"/>
      <c r="E141" s="1585"/>
      <c r="F141" s="1585"/>
      <c r="G141" s="1584"/>
      <c r="H141" s="1521"/>
      <c r="I141" s="1607"/>
      <c r="J141" s="1607"/>
      <c r="K141" s="1555"/>
      <c r="L141" s="1606"/>
      <c r="M141" s="1031"/>
      <c r="N141" s="1031"/>
      <c r="O141" s="1031"/>
      <c r="P141" s="1031"/>
      <c r="Q141" s="1031"/>
      <c r="R141" s="1031"/>
      <c r="S141" s="1031"/>
      <c r="T141" s="1031"/>
      <c r="U141" s="1031"/>
      <c r="V141" s="1031"/>
      <c r="W141" s="1031"/>
      <c r="X141" s="1031"/>
      <c r="Y141" s="1031"/>
      <c r="Z141" s="1031"/>
      <c r="AA141" s="1031"/>
    </row>
    <row r="142" spans="1:27" s="413" customFormat="1" ht="19.5" hidden="1" customHeight="1">
      <c r="A142" s="1507" t="s">
        <v>420</v>
      </c>
      <c r="B142" s="468" t="s">
        <v>421</v>
      </c>
      <c r="C142" s="468"/>
      <c r="D142" s="468"/>
      <c r="E142" s="468"/>
      <c r="F142" s="468"/>
      <c r="G142" s="1493">
        <f>SUM(G143:G143)</f>
        <v>0</v>
      </c>
      <c r="H142" s="1494"/>
      <c r="I142" s="1325"/>
      <c r="J142" s="1325"/>
      <c r="K142" s="1096"/>
      <c r="L142" s="1531"/>
      <c r="M142" s="1033">
        <f>'Rekap Panjang Per Prog Per Prov'!BE71</f>
        <v>2951900000</v>
      </c>
      <c r="N142" s="1034"/>
      <c r="O142" s="1034"/>
      <c r="P142" s="1034"/>
      <c r="Q142" s="1034"/>
      <c r="R142" s="1034"/>
      <c r="S142" s="1034"/>
      <c r="T142" s="1034"/>
      <c r="U142" s="1034"/>
      <c r="V142" s="1034"/>
      <c r="W142" s="1034"/>
      <c r="X142" s="1034"/>
      <c r="Y142" s="1034"/>
      <c r="Z142" s="1034"/>
      <c r="AA142" s="1034"/>
    </row>
    <row r="143" spans="1:27" s="404" customFormat="1" ht="12" hidden="1" customHeight="1" thickBot="1">
      <c r="A143" s="1501"/>
      <c r="B143" s="1557"/>
      <c r="C143" s="1557"/>
      <c r="D143" s="1557"/>
      <c r="E143" s="1608"/>
      <c r="F143" s="516"/>
      <c r="G143" s="1588"/>
      <c r="H143" s="1513"/>
      <c r="I143" s="1217"/>
      <c r="J143" s="1217"/>
      <c r="K143" s="1324"/>
      <c r="L143" s="1539"/>
      <c r="M143" s="1031"/>
      <c r="N143" s="1031"/>
      <c r="O143" s="1031"/>
      <c r="P143" s="1031"/>
      <c r="Q143" s="1031"/>
      <c r="R143" s="1031"/>
      <c r="S143" s="1031"/>
      <c r="T143" s="1031"/>
      <c r="U143" s="1031"/>
      <c r="V143" s="1031"/>
      <c r="W143" s="1031"/>
      <c r="X143" s="1031"/>
      <c r="Y143" s="1031"/>
      <c r="Z143" s="1031"/>
      <c r="AA143" s="1031"/>
    </row>
    <row r="144" spans="1:27" s="413" customFormat="1" ht="23.1" customHeight="1">
      <c r="A144" s="1609" t="s">
        <v>411</v>
      </c>
      <c r="B144" s="1590" t="s">
        <v>659</v>
      </c>
      <c r="C144" s="1590"/>
      <c r="D144" s="1590"/>
      <c r="E144" s="1590"/>
      <c r="F144" s="1590"/>
      <c r="G144" s="1591">
        <f>SUM(G145:G152)</f>
        <v>2951900000</v>
      </c>
      <c r="H144" s="1592"/>
      <c r="I144" s="1596"/>
      <c r="J144" s="1596"/>
      <c r="K144" s="1597"/>
      <c r="L144" s="1598"/>
      <c r="M144" s="1033">
        <f>'Rekap Panjang Per Prog Per Prov'!BE71</f>
        <v>2951900000</v>
      </c>
      <c r="N144" s="1034"/>
      <c r="O144" s="1034"/>
      <c r="P144" s="1034"/>
      <c r="Q144" s="1034"/>
      <c r="R144" s="1034"/>
      <c r="S144" s="1034"/>
      <c r="T144" s="1034"/>
      <c r="U144" s="1034"/>
      <c r="V144" s="1034"/>
      <c r="W144" s="1034"/>
      <c r="X144" s="1034"/>
      <c r="Y144" s="1034"/>
      <c r="Z144" s="1034"/>
      <c r="AA144" s="1034"/>
    </row>
    <row r="145" spans="1:27" s="413" customFormat="1" ht="23.25" customHeight="1">
      <c r="A145" s="1479"/>
      <c r="B145" s="1407" t="s">
        <v>380</v>
      </c>
      <c r="C145" s="1833" t="str">
        <f>'Rekap Panjang Per Prog Per Prov'!BB7</f>
        <v xml:space="preserve">PROGRAM BINA PEMBANGUNAN DAERAH </v>
      </c>
      <c r="D145" s="1833"/>
      <c r="E145" s="1833"/>
      <c r="F145" s="1833"/>
      <c r="G145" s="1480"/>
      <c r="H145" s="1831" t="str">
        <f>'Rekap Panjang Per Prog Per Prov'!BB11</f>
        <v>DITJEN BINA BANGDA</v>
      </c>
      <c r="I145" s="1560"/>
      <c r="J145" s="1241"/>
      <c r="K145" s="1051"/>
      <c r="L145" s="1524"/>
      <c r="M145" s="1035"/>
      <c r="N145" s="1034"/>
      <c r="O145" s="1034"/>
      <c r="P145" s="1034"/>
      <c r="Q145" s="1034"/>
      <c r="R145" s="1034"/>
      <c r="S145" s="1034"/>
      <c r="T145" s="1034"/>
      <c r="U145" s="1034"/>
      <c r="V145" s="1034"/>
      <c r="W145" s="1034"/>
      <c r="X145" s="1034"/>
      <c r="Y145" s="1034"/>
      <c r="Z145" s="1034"/>
      <c r="AA145" s="1034"/>
    </row>
    <row r="146" spans="1:27" s="423" customFormat="1" ht="36.75" customHeight="1">
      <c r="A146" s="1483"/>
      <c r="B146" s="1408"/>
      <c r="C146" s="1408" t="s">
        <v>381</v>
      </c>
      <c r="D146" s="1830" t="str">
        <f>'Rekap Panjang Per Prog Per Prov'!BB8</f>
        <v>Kegiatan Penataan Ruang Daerah dan Lingkungan Hidup di Daerah</v>
      </c>
      <c r="E146" s="1830"/>
      <c r="F146" s="1830"/>
      <c r="G146" s="1484"/>
      <c r="H146" s="1832"/>
      <c r="I146" s="1561"/>
      <c r="J146" s="1242"/>
      <c r="K146" s="1051"/>
      <c r="L146" s="1525"/>
      <c r="M146" s="1036"/>
      <c r="N146" s="1037"/>
      <c r="O146" s="1037"/>
      <c r="P146" s="1037"/>
      <c r="Q146" s="1037"/>
      <c r="R146" s="1037"/>
      <c r="S146" s="1037"/>
      <c r="T146" s="1037"/>
      <c r="U146" s="1037"/>
      <c r="V146" s="1037"/>
      <c r="W146" s="1037"/>
      <c r="X146" s="1037"/>
      <c r="Y146" s="1037"/>
      <c r="Z146" s="1037"/>
      <c r="AA146" s="1037"/>
    </row>
    <row r="147" spans="1:27" s="404" customFormat="1" ht="58.5" customHeight="1">
      <c r="A147" s="1485"/>
      <c r="B147" s="1408"/>
      <c r="C147" s="1408"/>
      <c r="D147" s="1408" t="s">
        <v>382</v>
      </c>
      <c r="E147" s="1830" t="str">
        <f>'Rekap Panjang Per Prog Per Prov'!BB10</f>
        <v xml:space="preserve">Fasilitasi pembinaan dan pemberdayaan masyarakat dan kapasitas kelembagaan penanganan lahan kritis dan sumber daya air berbasis masyarakat (PLKSDA-BM) </v>
      </c>
      <c r="F147" s="1830"/>
      <c r="G147" s="1484"/>
      <c r="H147" s="1485"/>
      <c r="I147" s="1562"/>
      <c r="J147" s="1243"/>
      <c r="K147" s="1051"/>
      <c r="L147" s="1834" t="s">
        <v>594</v>
      </c>
      <c r="M147" s="1031"/>
      <c r="N147" s="1031"/>
      <c r="O147" s="1031"/>
      <c r="P147" s="1031"/>
      <c r="Q147" s="1031"/>
      <c r="R147" s="1031"/>
      <c r="S147" s="1031"/>
      <c r="T147" s="1031"/>
      <c r="U147" s="1031"/>
      <c r="V147" s="1031"/>
      <c r="W147" s="1031"/>
      <c r="X147" s="1031"/>
      <c r="Y147" s="1031"/>
      <c r="Z147" s="1031"/>
      <c r="AA147" s="1031"/>
    </row>
    <row r="148" spans="1:27" s="404" customFormat="1" ht="21.95" customHeight="1">
      <c r="A148" s="1485"/>
      <c r="B148" s="1408"/>
      <c r="C148" s="1408"/>
      <c r="D148" s="1408"/>
      <c r="E148" s="425" t="s">
        <v>526</v>
      </c>
      <c r="F148" s="1408" t="str">
        <f>'Rekap Panjang Per Prog Per Prov'!AX72</f>
        <v>Kab. Sleman</v>
      </c>
      <c r="G148" s="1484">
        <f>'Rekap Panjang Per Prog Per Prov'!BB72</f>
        <v>600000000</v>
      </c>
      <c r="H148" s="1485"/>
      <c r="I148" s="1563"/>
      <c r="J148" s="1244"/>
      <c r="K148" s="1051"/>
      <c r="L148" s="1838"/>
      <c r="M148" s="1031"/>
      <c r="N148" s="1031"/>
      <c r="O148" s="1031"/>
      <c r="P148" s="1031"/>
      <c r="Q148" s="1031"/>
      <c r="R148" s="1031"/>
      <c r="S148" s="1031"/>
      <c r="T148" s="1031"/>
      <c r="U148" s="1031"/>
      <c r="V148" s="1031"/>
      <c r="W148" s="1031"/>
      <c r="X148" s="1031"/>
      <c r="Y148" s="1044"/>
      <c r="Z148" s="1031"/>
      <c r="AA148" s="1031"/>
    </row>
    <row r="149" spans="1:27" s="404" customFormat="1" ht="21.95" customHeight="1">
      <c r="A149" s="1485"/>
      <c r="B149" s="1408"/>
      <c r="C149" s="1408"/>
      <c r="D149" s="1408"/>
      <c r="E149" s="425" t="s">
        <v>526</v>
      </c>
      <c r="F149" s="1408" t="str">
        <f>'Rekap Panjang Per Prog Per Prov'!AX73</f>
        <v>Kab. Bantul</v>
      </c>
      <c r="G149" s="1484">
        <f>'Rekap Panjang Per Prog Per Prov'!BB73</f>
        <v>821900000</v>
      </c>
      <c r="H149" s="1485"/>
      <c r="I149" s="1563"/>
      <c r="J149" s="1244"/>
      <c r="K149" s="1051"/>
      <c r="L149" s="1838"/>
      <c r="M149" s="1031"/>
      <c r="N149" s="1031"/>
      <c r="O149" s="1031"/>
      <c r="P149" s="1031"/>
      <c r="Q149" s="1031"/>
      <c r="R149" s="1031"/>
      <c r="S149" s="1031"/>
      <c r="T149" s="1031"/>
      <c r="U149" s="1031"/>
      <c r="V149" s="1031"/>
      <c r="W149" s="1031"/>
      <c r="X149" s="1031"/>
      <c r="Y149" s="1031"/>
      <c r="Z149" s="1031"/>
      <c r="AA149" s="1031"/>
    </row>
    <row r="150" spans="1:27" s="404" customFormat="1" ht="21.95" customHeight="1">
      <c r="A150" s="1485"/>
      <c r="B150" s="1408"/>
      <c r="C150" s="1408"/>
      <c r="D150" s="1408"/>
      <c r="E150" s="425" t="s">
        <v>526</v>
      </c>
      <c r="F150" s="1408" t="str">
        <f>'Rekap Panjang Per Prog Per Prov'!AX74</f>
        <v>Kab. Kulon Progo</v>
      </c>
      <c r="G150" s="1484">
        <f>'Rekap Panjang Per Prog Per Prov'!BB74</f>
        <v>500000000</v>
      </c>
      <c r="H150" s="1485"/>
      <c r="I150" s="1563"/>
      <c r="J150" s="1244"/>
      <c r="K150" s="1051"/>
      <c r="L150" s="1838"/>
      <c r="M150" s="1031"/>
      <c r="N150" s="1031"/>
      <c r="O150" s="1031"/>
      <c r="P150" s="1031"/>
      <c r="Q150" s="1031"/>
      <c r="R150" s="1031"/>
      <c r="S150" s="1031"/>
      <c r="T150" s="1031"/>
      <c r="U150" s="1031"/>
      <c r="V150" s="1031"/>
      <c r="W150" s="1031"/>
      <c r="X150" s="1031"/>
      <c r="Y150" s="1031"/>
      <c r="Z150" s="1031"/>
      <c r="AA150" s="1031"/>
    </row>
    <row r="151" spans="1:27" s="404" customFormat="1" ht="21.95" customHeight="1">
      <c r="A151" s="1485"/>
      <c r="B151" s="1408"/>
      <c r="C151" s="1408"/>
      <c r="D151" s="1408"/>
      <c r="E151" s="425" t="s">
        <v>526</v>
      </c>
      <c r="F151" s="1408" t="str">
        <f>'Rekap Panjang Per Prog Per Prov'!AX75</f>
        <v>Kab. Gunung Kidul</v>
      </c>
      <c r="G151" s="1484">
        <f>'Rekap Panjang Per Prog Per Prov'!BB75</f>
        <v>1030000000</v>
      </c>
      <c r="H151" s="1487"/>
      <c r="I151" s="1563"/>
      <c r="J151" s="1244"/>
      <c r="K151" s="1051"/>
      <c r="L151" s="1835"/>
      <c r="M151" s="1031"/>
      <c r="N151" s="1031"/>
      <c r="O151" s="1031"/>
      <c r="P151" s="1031"/>
      <c r="Q151" s="1031"/>
      <c r="R151" s="1031"/>
      <c r="S151" s="1031"/>
      <c r="T151" s="1031"/>
      <c r="U151" s="1031"/>
      <c r="V151" s="1031"/>
      <c r="W151" s="1031"/>
      <c r="X151" s="1031"/>
      <c r="Y151" s="1031"/>
      <c r="Z151" s="1031"/>
      <c r="AA151" s="1031"/>
    </row>
    <row r="152" spans="1:27" s="404" customFormat="1">
      <c r="A152" s="1519"/>
      <c r="B152" s="1585"/>
      <c r="C152" s="1585"/>
      <c r="D152" s="1585"/>
      <c r="E152" s="1582"/>
      <c r="F152" s="1581"/>
      <c r="G152" s="1584"/>
      <c r="H152" s="1587"/>
      <c r="I152" s="1554"/>
      <c r="J152" s="1554"/>
      <c r="K152" s="1555"/>
      <c r="L152" s="1603"/>
      <c r="M152" s="1031"/>
      <c r="N152" s="1031"/>
      <c r="O152" s="1031"/>
      <c r="P152" s="1031"/>
      <c r="Q152" s="1031"/>
      <c r="R152" s="1031"/>
      <c r="S152" s="1031"/>
      <c r="T152" s="1031"/>
      <c r="U152" s="1031"/>
      <c r="V152" s="1031"/>
      <c r="W152" s="1031"/>
      <c r="X152" s="1031"/>
      <c r="Y152" s="1031"/>
      <c r="Z152" s="1031"/>
      <c r="AA152" s="1031"/>
    </row>
    <row r="153" spans="1:27" s="1291" customFormat="1" ht="23.1" customHeight="1">
      <c r="A153" s="1604" t="s">
        <v>413</v>
      </c>
      <c r="B153" s="1600" t="s">
        <v>423</v>
      </c>
      <c r="C153" s="1600"/>
      <c r="D153" s="1600"/>
      <c r="E153" s="1600"/>
      <c r="F153" s="1600"/>
      <c r="G153" s="1601">
        <f>SUM(G154:G166)</f>
        <v>5105000000</v>
      </c>
      <c r="H153" s="1495"/>
      <c r="I153" s="1541"/>
      <c r="J153" s="1605" t="s">
        <v>846</v>
      </c>
      <c r="K153" s="681" t="s">
        <v>879</v>
      </c>
      <c r="L153" s="1531"/>
      <c r="M153" s="1319">
        <f>'Rekap Panjang Per Prog Per Prov'!BE76</f>
        <v>5105000000</v>
      </c>
    </row>
    <row r="154" spans="1:27" s="413" customFormat="1" ht="23.25" customHeight="1">
      <c r="A154" s="1479"/>
      <c r="B154" s="1407" t="s">
        <v>380</v>
      </c>
      <c r="C154" s="1833" t="str">
        <f>'Rekap Panjang Per Prog Per Prov'!BB7</f>
        <v xml:space="preserve">PROGRAM BINA PEMBANGUNAN DAERAH </v>
      </c>
      <c r="D154" s="1833"/>
      <c r="E154" s="1833"/>
      <c r="F154" s="1833"/>
      <c r="G154" s="1480"/>
      <c r="H154" s="1831" t="str">
        <f>'Rekap Panjang Per Prog Per Prov'!BB11</f>
        <v>DITJEN BINA BANGDA</v>
      </c>
      <c r="I154" s="1560"/>
      <c r="J154" s="1241"/>
      <c r="K154" s="1051"/>
      <c r="L154" s="1524"/>
      <c r="M154" s="1215"/>
    </row>
    <row r="155" spans="1:27" s="423" customFormat="1" ht="38.25" customHeight="1">
      <c r="A155" s="1483"/>
      <c r="B155" s="1408"/>
      <c r="C155" s="1408" t="s">
        <v>381</v>
      </c>
      <c r="D155" s="1830" t="str">
        <f>'Rekap Panjang Per Prog Per Prov'!BB8</f>
        <v>Kegiatan Penataan Ruang Daerah dan Lingkungan Hidup di Daerah</v>
      </c>
      <c r="E155" s="1830"/>
      <c r="F155" s="1830"/>
      <c r="G155" s="1484"/>
      <c r="H155" s="1832"/>
      <c r="I155" s="1561"/>
      <c r="J155" s="1242"/>
      <c r="K155" s="1051"/>
      <c r="L155" s="1525"/>
      <c r="M155" s="1216"/>
    </row>
    <row r="156" spans="1:27" s="404" customFormat="1" ht="59.25" customHeight="1">
      <c r="A156" s="1485"/>
      <c r="B156" s="1408"/>
      <c r="C156" s="1408"/>
      <c r="D156" s="1408" t="s">
        <v>382</v>
      </c>
      <c r="E156" s="1830" t="str">
        <f>'Rekap Panjang Per Prog Per Prov'!BB10</f>
        <v xml:space="preserve">Fasilitasi pembinaan dan pemberdayaan masyarakat dan kapasitas kelembagaan penanganan lahan kritis dan sumber daya air berbasis masyarakat (PLKSDA-BM) </v>
      </c>
      <c r="F156" s="1830"/>
      <c r="G156" s="1484"/>
      <c r="H156" s="1485"/>
      <c r="I156" s="1562"/>
      <c r="J156" s="1243"/>
      <c r="K156" s="1051"/>
      <c r="L156" s="1834" t="s">
        <v>594</v>
      </c>
    </row>
    <row r="157" spans="1:27" s="404" customFormat="1" ht="21.95" customHeight="1">
      <c r="A157" s="1485"/>
      <c r="B157" s="1408"/>
      <c r="C157" s="1408"/>
      <c r="D157" s="1408"/>
      <c r="E157" s="425" t="s">
        <v>526</v>
      </c>
      <c r="F157" s="1408" t="str">
        <f>'Rekap Panjang Per Prog Per Prov'!AX82</f>
        <v>Kab. Bangkalan</v>
      </c>
      <c r="G157" s="1484">
        <f>'Rekap Panjang Per Prog Per Prov'!BB82</f>
        <v>530000000</v>
      </c>
      <c r="H157" s="1485"/>
      <c r="I157" s="1563"/>
      <c r="J157" s="1244"/>
      <c r="K157" s="1051" t="s">
        <v>888</v>
      </c>
      <c r="L157" s="1838"/>
    </row>
    <row r="158" spans="1:27" s="404" customFormat="1" ht="21.95" customHeight="1">
      <c r="A158" s="1485"/>
      <c r="B158" s="1408"/>
      <c r="C158" s="1408"/>
      <c r="D158" s="1408"/>
      <c r="E158" s="425" t="s">
        <v>526</v>
      </c>
      <c r="F158" s="1408" t="str">
        <f>'Rekap Panjang Per Prog Per Prov'!AX83</f>
        <v>Kab. Bondowoso</v>
      </c>
      <c r="G158" s="1484">
        <f>'Rekap Panjang Per Prog Per Prov'!BB83</f>
        <v>500000000</v>
      </c>
      <c r="H158" s="1485"/>
      <c r="I158" s="1563"/>
      <c r="J158" s="1244"/>
      <c r="K158" s="1051" t="s">
        <v>698</v>
      </c>
      <c r="L158" s="1838"/>
    </row>
    <row r="159" spans="1:27" s="404" customFormat="1" ht="21.95" customHeight="1">
      <c r="A159" s="1485"/>
      <c r="B159" s="1408"/>
      <c r="C159" s="1408"/>
      <c r="D159" s="1408"/>
      <c r="E159" s="425" t="s">
        <v>526</v>
      </c>
      <c r="F159" s="1408" t="str">
        <f>'Rekap Panjang Per Prog Per Prov'!AX84</f>
        <v>Kab. Probolinggo</v>
      </c>
      <c r="G159" s="1484">
        <f>'Rekap Panjang Per Prog Per Prov'!BB84</f>
        <v>625000000</v>
      </c>
      <c r="H159" s="1485"/>
      <c r="I159" s="1563"/>
      <c r="J159" s="1244"/>
      <c r="K159" s="1051" t="s">
        <v>698</v>
      </c>
      <c r="L159" s="1838"/>
    </row>
    <row r="160" spans="1:27" s="404" customFormat="1" ht="21.95" customHeight="1">
      <c r="A160" s="1485"/>
      <c r="B160" s="1408"/>
      <c r="C160" s="1408"/>
      <c r="D160" s="1408"/>
      <c r="E160" s="425" t="s">
        <v>526</v>
      </c>
      <c r="F160" s="1408" t="str">
        <f>'Rekap Panjang Per Prog Per Prov'!AX85</f>
        <v>Kab. Blitar</v>
      </c>
      <c r="G160" s="1484">
        <f>'Rekap Panjang Per Prog Per Prov'!BB85</f>
        <v>650000000</v>
      </c>
      <c r="H160" s="1485"/>
      <c r="I160" s="1563"/>
      <c r="J160" s="1244"/>
      <c r="K160" s="1051" t="s">
        <v>698</v>
      </c>
      <c r="L160" s="1838"/>
    </row>
    <row r="161" spans="1:27" s="404" customFormat="1" ht="21.95" customHeight="1">
      <c r="A161" s="1485"/>
      <c r="B161" s="1408"/>
      <c r="C161" s="1408"/>
      <c r="D161" s="1408"/>
      <c r="E161" s="425" t="s">
        <v>526</v>
      </c>
      <c r="F161" s="1408" t="str">
        <f>'Rekap Panjang Per Prog Per Prov'!AX86</f>
        <v>Kab. Jember</v>
      </c>
      <c r="G161" s="1484">
        <f>'Rekap Panjang Per Prog Per Prov'!BB86</f>
        <v>400000000</v>
      </c>
      <c r="H161" s="1485"/>
      <c r="I161" s="1563"/>
      <c r="J161" s="1244"/>
      <c r="K161" s="1051" t="s">
        <v>698</v>
      </c>
      <c r="L161" s="1544"/>
    </row>
    <row r="162" spans="1:27" s="404" customFormat="1" ht="35.25" customHeight="1">
      <c r="A162" s="1485"/>
      <c r="B162" s="1408"/>
      <c r="C162" s="1408"/>
      <c r="D162" s="1408" t="s">
        <v>386</v>
      </c>
      <c r="E162" s="1830" t="str">
        <f>'Rekap Panjang Per Prog Per Prov'!BC10</f>
        <v>Fasilitasi Pengelolaan dan Pengembangan Kawasan Ekowisata Berbasis Masyarakat</v>
      </c>
      <c r="F162" s="1830"/>
      <c r="G162" s="1484"/>
      <c r="H162" s="1485"/>
      <c r="I162" s="1562"/>
      <c r="J162" s="1243"/>
      <c r="K162" s="1051"/>
      <c r="L162" s="1834" t="s">
        <v>594</v>
      </c>
    </row>
    <row r="163" spans="1:27" s="404" customFormat="1" ht="21.95" customHeight="1">
      <c r="A163" s="1485"/>
      <c r="B163" s="1408"/>
      <c r="C163" s="1408"/>
      <c r="D163" s="1408"/>
      <c r="E163" s="425" t="s">
        <v>526</v>
      </c>
      <c r="F163" s="1408" t="str">
        <f>'Rekap Panjang Per Prog Per Prov'!AX80</f>
        <v>Kab. Malang</v>
      </c>
      <c r="G163" s="1484">
        <f>'Rekap Panjang Per Prog Per Prov'!BC80</f>
        <v>850000000</v>
      </c>
      <c r="H163" s="1485"/>
      <c r="I163" s="1563"/>
      <c r="J163" s="1244"/>
      <c r="K163" s="1051" t="s">
        <v>698</v>
      </c>
      <c r="L163" s="1838"/>
    </row>
    <row r="164" spans="1:27" s="404" customFormat="1" ht="21.95" customHeight="1">
      <c r="A164" s="1485"/>
      <c r="B164" s="1408"/>
      <c r="C164" s="1408"/>
      <c r="D164" s="1408"/>
      <c r="E164" s="425" t="s">
        <v>526</v>
      </c>
      <c r="F164" s="1408" t="str">
        <f>'Rekap Panjang Per Prog Per Prov'!AX84</f>
        <v>Kab. Probolinggo</v>
      </c>
      <c r="G164" s="1484">
        <f>'Rekap Panjang Per Prog Per Prov'!BC84</f>
        <v>300000000</v>
      </c>
      <c r="H164" s="1485"/>
      <c r="I164" s="1563"/>
      <c r="J164" s="1244"/>
      <c r="K164" s="1051" t="s">
        <v>698</v>
      </c>
      <c r="L164" s="1838"/>
    </row>
    <row r="165" spans="1:27" s="404" customFormat="1" ht="21.95" customHeight="1">
      <c r="A165" s="1485"/>
      <c r="B165" s="1408"/>
      <c r="C165" s="1408"/>
      <c r="D165" s="1408"/>
      <c r="E165" s="425" t="s">
        <v>526</v>
      </c>
      <c r="F165" s="1408" t="str">
        <f>'Rekap Panjang Per Prog Per Prov'!AX87</f>
        <v>Kab. Pacitan</v>
      </c>
      <c r="G165" s="1484">
        <f>'Rekap Panjang Per Prog Per Prov'!BC87</f>
        <v>400000000</v>
      </c>
      <c r="H165" s="1485"/>
      <c r="I165" s="1563"/>
      <c r="J165" s="1244"/>
      <c r="K165" s="1051" t="s">
        <v>698</v>
      </c>
      <c r="L165" s="1838"/>
    </row>
    <row r="166" spans="1:27" s="404" customFormat="1" ht="21.95" customHeight="1">
      <c r="A166" s="1485"/>
      <c r="B166" s="1408"/>
      <c r="C166" s="1408"/>
      <c r="D166" s="1408"/>
      <c r="E166" s="425" t="s">
        <v>526</v>
      </c>
      <c r="F166" s="1408" t="str">
        <f>'Rekap Panjang Per Prog Per Prov'!AX88</f>
        <v>Kab. Situbondo</v>
      </c>
      <c r="G166" s="1484">
        <f>'Rekap Panjang Per Prog Per Prov'!BC88</f>
        <v>850000000</v>
      </c>
      <c r="H166" s="1485"/>
      <c r="I166" s="1563"/>
      <c r="J166" s="1244"/>
      <c r="K166" s="1051" t="s">
        <v>698</v>
      </c>
      <c r="L166" s="1545"/>
    </row>
    <row r="167" spans="1:27" s="404" customFormat="1" ht="25.5" customHeight="1">
      <c r="A167" s="1519"/>
      <c r="B167" s="1585"/>
      <c r="C167" s="1585"/>
      <c r="D167" s="1585"/>
      <c r="E167" s="1582"/>
      <c r="F167" s="1581"/>
      <c r="G167" s="1584"/>
      <c r="H167" s="1587"/>
      <c r="I167" s="1554"/>
      <c r="J167" s="1554"/>
      <c r="K167" s="1555"/>
      <c r="L167" s="1603"/>
    </row>
    <row r="168" spans="1:27" s="413" customFormat="1" ht="23.1" customHeight="1">
      <c r="A168" s="1507" t="s">
        <v>415</v>
      </c>
      <c r="B168" s="468" t="s">
        <v>425</v>
      </c>
      <c r="C168" s="468"/>
      <c r="D168" s="468"/>
      <c r="E168" s="468"/>
      <c r="F168" s="468"/>
      <c r="G168" s="1493">
        <f>SUM(G169:G174)</f>
        <v>2650000000</v>
      </c>
      <c r="H168" s="1494"/>
      <c r="I168" s="1325"/>
      <c r="J168" s="1325"/>
      <c r="K168" s="1096"/>
      <c r="L168" s="1531"/>
      <c r="M168" s="1214">
        <f>'Rekap Panjang Per Prog Per Prov'!BE89</f>
        <v>2650000000</v>
      </c>
    </row>
    <row r="169" spans="1:27" s="413" customFormat="1" ht="35.25" customHeight="1">
      <c r="A169" s="1479"/>
      <c r="B169" s="1407" t="s">
        <v>380</v>
      </c>
      <c r="C169" s="1833" t="str">
        <f>'Rekap Panjang Per Prog Per Prov'!AZ7</f>
        <v xml:space="preserve">PROGRAM PENGUATAN PENYELENGGARAAN PEMERINTAHAN UMUM </v>
      </c>
      <c r="D169" s="1833"/>
      <c r="E169" s="1833"/>
      <c r="F169" s="1833"/>
      <c r="G169" s="1480"/>
      <c r="H169" s="1481" t="str">
        <f>'Rekap Panjang Per Prog Per Prov'!AZ11</f>
        <v>DITJEN PUM</v>
      </c>
      <c r="I169" s="1560"/>
      <c r="J169" s="1241"/>
      <c r="K169" s="1051"/>
      <c r="L169" s="1524"/>
      <c r="M169" s="1035"/>
      <c r="N169" s="1034"/>
      <c r="O169" s="1034"/>
      <c r="P169" s="1034"/>
      <c r="Q169" s="1034"/>
      <c r="R169" s="1034"/>
      <c r="S169" s="1034"/>
      <c r="T169" s="1034"/>
      <c r="U169" s="1034"/>
      <c r="V169" s="1034"/>
      <c r="W169" s="1034"/>
      <c r="X169" s="1034"/>
      <c r="Y169" s="1034"/>
      <c r="Z169" s="1034"/>
      <c r="AA169" s="1034"/>
    </row>
    <row r="170" spans="1:27" s="423" customFormat="1" ht="35.25" customHeight="1">
      <c r="A170" s="1483"/>
      <c r="B170" s="1408"/>
      <c r="C170" s="1408" t="s">
        <v>381</v>
      </c>
      <c r="D170" s="1830" t="str">
        <f>'Rekap Panjang Per Prog Per Prov'!BA8</f>
        <v>Kegiatan Fasilitasi Pencegahan dan Penanggulangan Bencana</v>
      </c>
      <c r="E170" s="1830"/>
      <c r="F170" s="1830"/>
      <c r="G170" s="1484"/>
      <c r="H170" s="1485"/>
      <c r="I170" s="1561"/>
      <c r="J170" s="1242"/>
      <c r="K170" s="1051"/>
      <c r="L170" s="1525"/>
      <c r="M170" s="1036"/>
      <c r="N170" s="1037"/>
      <c r="O170" s="1037"/>
      <c r="P170" s="1037"/>
      <c r="Q170" s="1037"/>
      <c r="R170" s="1037"/>
      <c r="S170" s="1037"/>
      <c r="T170" s="1037"/>
      <c r="U170" s="1037"/>
      <c r="V170" s="1037"/>
      <c r="W170" s="1037"/>
      <c r="X170" s="1037"/>
      <c r="Y170" s="1037"/>
      <c r="Z170" s="1037"/>
      <c r="AA170" s="1037"/>
    </row>
    <row r="171" spans="1:27" s="404" customFormat="1" ht="47.25" customHeight="1">
      <c r="A171" s="1485"/>
      <c r="B171" s="1408"/>
      <c r="C171" s="1408"/>
      <c r="D171" s="1408" t="s">
        <v>382</v>
      </c>
      <c r="E171" s="1830" t="str">
        <f>'Rekap Panjang Per Prog Per Prov'!BA10</f>
        <v>Pembangunan Sarana Prasarana Pemerintahan dalam rangka Penanggulangan Bencana di Daerah Rawan Bencana</v>
      </c>
      <c r="F171" s="1830"/>
      <c r="G171" s="1484"/>
      <c r="H171" s="1485"/>
      <c r="I171" s="1562"/>
      <c r="J171" s="1243"/>
      <c r="K171" s="1051"/>
      <c r="L171" s="1834" t="s">
        <v>607</v>
      </c>
      <c r="M171" s="1031"/>
      <c r="N171" s="1031"/>
      <c r="O171" s="1031"/>
      <c r="P171" s="1031"/>
      <c r="Q171" s="1031"/>
      <c r="R171" s="1031"/>
      <c r="S171" s="1031"/>
      <c r="T171" s="1031"/>
      <c r="U171" s="1031"/>
      <c r="V171" s="1031"/>
      <c r="W171" s="1031"/>
      <c r="X171" s="1031"/>
      <c r="Y171" s="1031"/>
      <c r="Z171" s="1031"/>
      <c r="AA171" s="1031"/>
    </row>
    <row r="172" spans="1:27" s="404" customFormat="1" ht="21.95" customHeight="1">
      <c r="A172" s="1485"/>
      <c r="B172" s="1408"/>
      <c r="C172" s="1408"/>
      <c r="D172" s="1408"/>
      <c r="E172" s="425" t="s">
        <v>526</v>
      </c>
      <c r="F172" s="1408" t="str">
        <f>'Rekap Panjang Per Prog Per Prov'!AX90</f>
        <v>Prov. Bali</v>
      </c>
      <c r="G172" s="1484">
        <f>'Rekap Panjang Per Prog Per Prov'!BA90</f>
        <v>1450000000</v>
      </c>
      <c r="H172" s="1485"/>
      <c r="I172" s="1563"/>
      <c r="J172" s="1244"/>
      <c r="K172" s="1051"/>
      <c r="L172" s="1838"/>
      <c r="M172" s="1031"/>
      <c r="N172" s="1031"/>
      <c r="O172" s="1031"/>
      <c r="P172" s="1031"/>
      <c r="Q172" s="1031"/>
      <c r="R172" s="1031"/>
      <c r="S172" s="1031"/>
      <c r="T172" s="1031"/>
      <c r="U172" s="1031"/>
      <c r="V172" s="1031"/>
      <c r="W172" s="1031"/>
      <c r="X172" s="1031"/>
      <c r="Y172" s="1031"/>
      <c r="Z172" s="1031"/>
      <c r="AA172" s="1031"/>
    </row>
    <row r="173" spans="1:27" s="404" customFormat="1" ht="21.95" customHeight="1">
      <c r="A173" s="1485"/>
      <c r="B173" s="1408"/>
      <c r="C173" s="1408"/>
      <c r="D173" s="1408"/>
      <c r="E173" s="425" t="s">
        <v>526</v>
      </c>
      <c r="F173" s="1408" t="str">
        <f>'Rekap Panjang Per Prog Per Prov'!AX91</f>
        <v>Kab. Karangasem</v>
      </c>
      <c r="G173" s="1484">
        <f>'Rekap Panjang Per Prog Per Prov'!BA91</f>
        <v>1200000000</v>
      </c>
      <c r="H173" s="1487"/>
      <c r="I173" s="1563"/>
      <c r="J173" s="1244"/>
      <c r="K173" s="1051"/>
      <c r="L173" s="1835"/>
      <c r="M173" s="1031"/>
      <c r="N173" s="1031"/>
      <c r="O173" s="1031"/>
      <c r="P173" s="1031"/>
      <c r="Q173" s="1031"/>
      <c r="R173" s="1031"/>
      <c r="S173" s="1031"/>
      <c r="T173" s="1031"/>
      <c r="U173" s="1031"/>
      <c r="V173" s="1031"/>
      <c r="W173" s="1031"/>
      <c r="X173" s="1031"/>
      <c r="Y173" s="1031"/>
      <c r="Z173" s="1031"/>
      <c r="AA173" s="1031"/>
    </row>
    <row r="174" spans="1:27" s="404" customFormat="1">
      <c r="A174" s="1519"/>
      <c r="B174" s="1585"/>
      <c r="C174" s="1585"/>
      <c r="D174" s="1585"/>
      <c r="E174" s="1582"/>
      <c r="F174" s="1581"/>
      <c r="G174" s="1584"/>
      <c r="H174" s="1587"/>
      <c r="I174" s="1554"/>
      <c r="J174" s="1554"/>
      <c r="K174" s="1555"/>
      <c r="L174" s="1603"/>
      <c r="M174" s="1031"/>
      <c r="N174" s="1031"/>
      <c r="O174" s="1031"/>
      <c r="P174" s="1031"/>
      <c r="Q174" s="1031"/>
      <c r="R174" s="1031"/>
      <c r="S174" s="1031"/>
      <c r="T174" s="1031"/>
      <c r="U174" s="1031"/>
      <c r="V174" s="1031"/>
      <c r="W174" s="1031"/>
      <c r="X174" s="1031"/>
      <c r="Y174" s="1031"/>
      <c r="Z174" s="1031"/>
      <c r="AA174" s="1031"/>
    </row>
    <row r="175" spans="1:27" s="487" customFormat="1" ht="23.1" customHeight="1">
      <c r="A175" s="1492">
        <v>13</v>
      </c>
      <c r="B175" s="1411" t="s">
        <v>427</v>
      </c>
      <c r="C175" s="1411"/>
      <c r="D175" s="1411"/>
      <c r="E175" s="1411"/>
      <c r="F175" s="1411"/>
      <c r="G175" s="1610">
        <f>SUM(G176:G188)</f>
        <v>13800000000</v>
      </c>
      <c r="H175" s="1611"/>
      <c r="I175" s="1245"/>
      <c r="J175" s="1245"/>
      <c r="K175" s="1096"/>
      <c r="L175" s="1612"/>
      <c r="M175" s="1041">
        <f>'Rekap Panjang Per Prog Per Prov'!BE92</f>
        <v>13800000000</v>
      </c>
      <c r="N175" s="1042"/>
      <c r="O175" s="1042"/>
      <c r="P175" s="1042"/>
      <c r="Q175" s="1042"/>
      <c r="R175" s="1042"/>
      <c r="S175" s="1042"/>
      <c r="T175" s="1042"/>
      <c r="U175" s="1042"/>
      <c r="V175" s="1042"/>
      <c r="W175" s="1042"/>
      <c r="X175" s="1042"/>
      <c r="Y175" s="1042"/>
      <c r="Z175" s="1042"/>
      <c r="AA175" s="1042"/>
    </row>
    <row r="176" spans="1:27" s="413" customFormat="1" ht="37.5" customHeight="1">
      <c r="A176" s="1479"/>
      <c r="B176" s="1407" t="s">
        <v>380</v>
      </c>
      <c r="C176" s="1833" t="str">
        <f>'Rekap Panjang Per Prog Per Prov'!AZ7</f>
        <v xml:space="preserve">PROGRAM PENGUATAN PENYELENGGARAAN PEMERINTAHAN UMUM </v>
      </c>
      <c r="D176" s="1833"/>
      <c r="E176" s="1833"/>
      <c r="F176" s="1833"/>
      <c r="G176" s="1480"/>
      <c r="H176" s="1481" t="str">
        <f>'Rekap Panjang Per Prog Per Prov'!AZ11</f>
        <v>DITJEN PUM</v>
      </c>
      <c r="I176" s="1560"/>
      <c r="J176" s="1241"/>
      <c r="K176" s="1051"/>
      <c r="L176" s="1524"/>
      <c r="M176" s="1035"/>
      <c r="N176" s="1034"/>
      <c r="O176" s="1034"/>
      <c r="P176" s="1034"/>
      <c r="Q176" s="1034"/>
      <c r="R176" s="1034"/>
      <c r="S176" s="1034"/>
      <c r="T176" s="1034"/>
      <c r="U176" s="1034"/>
      <c r="V176" s="1034"/>
      <c r="W176" s="1034"/>
      <c r="X176" s="1034"/>
      <c r="Y176" s="1034"/>
      <c r="Z176" s="1034"/>
      <c r="AA176" s="1034"/>
    </row>
    <row r="177" spans="1:27" s="423" customFormat="1" ht="38.25" customHeight="1">
      <c r="A177" s="1483"/>
      <c r="B177" s="1408"/>
      <c r="C177" s="1408" t="s">
        <v>381</v>
      </c>
      <c r="D177" s="1830" t="str">
        <f>'Rekap Panjang Per Prog Per Prov'!AZ8</f>
        <v>Kegiatan Pengembangan dan Penataan Wilayah Administrasi dan Perbatasan</v>
      </c>
      <c r="E177" s="1830"/>
      <c r="F177" s="1830"/>
      <c r="G177" s="1484"/>
      <c r="H177" s="1485"/>
      <c r="I177" s="1561"/>
      <c r="J177" s="1242"/>
      <c r="K177" s="1051"/>
      <c r="L177" s="1546"/>
      <c r="M177" s="1036"/>
      <c r="N177" s="1037"/>
      <c r="O177" s="1037"/>
      <c r="P177" s="1037"/>
      <c r="Q177" s="1037"/>
      <c r="R177" s="1037"/>
      <c r="S177" s="1037"/>
      <c r="T177" s="1037"/>
      <c r="U177" s="1037"/>
      <c r="V177" s="1037"/>
      <c r="W177" s="1037"/>
      <c r="X177" s="1037"/>
      <c r="Y177" s="1037"/>
      <c r="Z177" s="1037"/>
      <c r="AA177" s="1037"/>
    </row>
    <row r="178" spans="1:27" s="404" customFormat="1" ht="34.5" customHeight="1">
      <c r="A178" s="1485"/>
      <c r="B178" s="1408"/>
      <c r="C178" s="1408"/>
      <c r="D178" s="1408" t="s">
        <v>382</v>
      </c>
      <c r="E178" s="1830" t="str">
        <f>'Rekap Panjang Per Prog Per Prov'!AZ10</f>
        <v>Pembangunan Sarana Prasarana  Perbatasan Antar Negara dan Pulau-Pulau Kecil Terluar</v>
      </c>
      <c r="F178" s="1830"/>
      <c r="G178" s="1484"/>
      <c r="H178" s="1485"/>
      <c r="I178" s="1562"/>
      <c r="J178" s="1243"/>
      <c r="K178" s="1051"/>
      <c r="L178" s="1842" t="s">
        <v>686</v>
      </c>
      <c r="M178" s="1031"/>
      <c r="N178" s="1031"/>
      <c r="O178" s="1031"/>
      <c r="P178" s="1031"/>
      <c r="Q178" s="1031"/>
      <c r="R178" s="1031"/>
      <c r="S178" s="1031"/>
      <c r="T178" s="1031"/>
      <c r="U178" s="1031"/>
      <c r="V178" s="1031"/>
      <c r="W178" s="1031"/>
      <c r="X178" s="1031"/>
      <c r="Y178" s="1031"/>
      <c r="Z178" s="1031"/>
      <c r="AA178" s="1031"/>
    </row>
    <row r="179" spans="1:27" s="404" customFormat="1" ht="21.95" customHeight="1">
      <c r="A179" s="1485"/>
      <c r="B179" s="1408"/>
      <c r="C179" s="1408"/>
      <c r="D179" s="1408"/>
      <c r="E179" s="425" t="s">
        <v>526</v>
      </c>
      <c r="F179" s="1408" t="str">
        <f>'Rekap Panjang Per Prog Per Prov'!AX93</f>
        <v>Prov. Kalimantan Barat</v>
      </c>
      <c r="G179" s="1512">
        <f>'Rekap Panjang Per Prog Per Prov'!AZ93</f>
        <v>2200000000</v>
      </c>
      <c r="H179" s="1485"/>
      <c r="I179" s="1563"/>
      <c r="J179" s="1244" t="s">
        <v>849</v>
      </c>
      <c r="K179" s="902" t="s">
        <v>886</v>
      </c>
      <c r="L179" s="1843"/>
    </row>
    <row r="180" spans="1:27" s="404" customFormat="1" ht="21.95" customHeight="1">
      <c r="A180" s="1485"/>
      <c r="B180" s="1408"/>
      <c r="C180" s="1408"/>
      <c r="D180" s="1408"/>
      <c r="E180" s="425" t="s">
        <v>526</v>
      </c>
      <c r="F180" s="1408" t="str">
        <f>'Rekap Panjang Per Prog Per Prov'!AX94</f>
        <v>Kab. Sambas</v>
      </c>
      <c r="G180" s="1512">
        <f>'Rekap Panjang Per Prog Per Prov'!AZ94</f>
        <v>2200000000</v>
      </c>
      <c r="H180" s="1485"/>
      <c r="I180" s="1563"/>
      <c r="J180" s="1244"/>
      <c r="K180" s="1051"/>
      <c r="L180" s="1843"/>
      <c r="M180" s="1031"/>
      <c r="N180" s="1031"/>
      <c r="O180" s="1031"/>
      <c r="P180" s="1031"/>
      <c r="Q180" s="1031"/>
      <c r="R180" s="1031"/>
      <c r="S180" s="1031"/>
      <c r="T180" s="1031"/>
      <c r="U180" s="1031"/>
      <c r="V180" s="1031"/>
      <c r="W180" s="1031"/>
      <c r="X180" s="1031"/>
      <c r="Y180" s="1031"/>
      <c r="Z180" s="1031"/>
      <c r="AA180" s="1031"/>
    </row>
    <row r="181" spans="1:27" s="404" customFormat="1" ht="21.95" customHeight="1">
      <c r="A181" s="1501"/>
      <c r="B181" s="454"/>
      <c r="C181" s="454"/>
      <c r="D181" s="456"/>
      <c r="E181" s="489" t="s">
        <v>526</v>
      </c>
      <c r="F181" s="1408" t="str">
        <f>'Rekap Panjang Per Prog Per Prov'!AX95</f>
        <v>Kab. Kapuas Hulu</v>
      </c>
      <c r="G181" s="1509">
        <f>'Rekap Panjang Per Prog Per Prov'!AZ95</f>
        <v>2200000000</v>
      </c>
      <c r="H181" s="1513"/>
      <c r="I181" s="1217"/>
      <c r="J181" s="1217"/>
      <c r="K181" s="1051"/>
      <c r="L181" s="1843"/>
      <c r="M181" s="1031"/>
      <c r="N181" s="1031"/>
      <c r="O181" s="1031"/>
      <c r="P181" s="1031"/>
      <c r="Q181" s="1031"/>
      <c r="R181" s="1031"/>
      <c r="S181" s="1031"/>
      <c r="T181" s="1031"/>
      <c r="U181" s="1031"/>
      <c r="V181" s="1031"/>
      <c r="W181" s="1031"/>
      <c r="X181" s="1031"/>
      <c r="Y181" s="1031"/>
      <c r="Z181" s="1031"/>
      <c r="AA181" s="1031"/>
    </row>
    <row r="182" spans="1:27" s="404" customFormat="1" ht="21.95" customHeight="1">
      <c r="A182" s="1485"/>
      <c r="B182" s="1408"/>
      <c r="C182" s="1408"/>
      <c r="D182" s="1408"/>
      <c r="E182" s="425" t="s">
        <v>526</v>
      </c>
      <c r="F182" s="1408" t="str">
        <f>'Rekap Panjang Per Prog Per Prov'!AX96</f>
        <v>Kab. Sintang</v>
      </c>
      <c r="G182" s="1512">
        <f>'Rekap Panjang Per Prog Per Prov'!AZ96</f>
        <v>2000000000</v>
      </c>
      <c r="H182" s="1485"/>
      <c r="I182" s="1563"/>
      <c r="J182" s="1244"/>
      <c r="K182" s="1051"/>
      <c r="L182" s="1547"/>
      <c r="M182" s="1031"/>
      <c r="N182" s="1031"/>
      <c r="O182" s="1031"/>
      <c r="P182" s="1031"/>
      <c r="Q182" s="1031"/>
      <c r="R182" s="1031"/>
      <c r="S182" s="1031"/>
      <c r="T182" s="1031"/>
      <c r="U182" s="1031"/>
      <c r="V182" s="1031"/>
      <c r="W182" s="1031"/>
      <c r="X182" s="1031"/>
      <c r="Y182" s="1031"/>
      <c r="Z182" s="1031"/>
      <c r="AA182" s="1031"/>
    </row>
    <row r="183" spans="1:27" s="404" customFormat="1" ht="21.95" customHeight="1">
      <c r="A183" s="1485"/>
      <c r="B183" s="1408"/>
      <c r="C183" s="1408"/>
      <c r="D183" s="1408"/>
      <c r="E183" s="425" t="s">
        <v>526</v>
      </c>
      <c r="F183" s="1408" t="str">
        <f>'Rekap Panjang Per Prog Per Prov'!AX97</f>
        <v>Kab. Bengkayang</v>
      </c>
      <c r="G183" s="1512">
        <f>'Rekap Panjang Per Prog Per Prov'!AZ97</f>
        <v>2000000000</v>
      </c>
      <c r="H183" s="1485"/>
      <c r="I183" s="1563"/>
      <c r="J183" s="1244"/>
      <c r="K183" s="1051"/>
      <c r="L183" s="1547"/>
      <c r="M183" s="1031"/>
      <c r="N183" s="1031"/>
      <c r="O183" s="1031"/>
      <c r="P183" s="1031"/>
      <c r="Q183" s="1031"/>
      <c r="R183" s="1031"/>
      <c r="S183" s="1031"/>
      <c r="T183" s="1031"/>
      <c r="U183" s="1031"/>
      <c r="V183" s="1031"/>
      <c r="W183" s="1031"/>
      <c r="X183" s="1031"/>
      <c r="Y183" s="1031"/>
      <c r="Z183" s="1031"/>
      <c r="AA183" s="1031"/>
    </row>
    <row r="184" spans="1:27" s="404" customFormat="1" ht="21.95" customHeight="1">
      <c r="A184" s="1501"/>
      <c r="B184" s="454"/>
      <c r="C184" s="454"/>
      <c r="D184" s="456"/>
      <c r="E184" s="489" t="s">
        <v>526</v>
      </c>
      <c r="F184" s="1408" t="str">
        <f>'Rekap Panjang Per Prog Per Prov'!AX98</f>
        <v>Kab. Sanggau</v>
      </c>
      <c r="G184" s="1509">
        <f>'Rekap Panjang Per Prog Per Prov'!AZ98</f>
        <v>2000000000</v>
      </c>
      <c r="H184" s="1513"/>
      <c r="I184" s="1217"/>
      <c r="J184" s="1217"/>
      <c r="K184" s="1051"/>
      <c r="L184" s="1537"/>
      <c r="M184" s="1031"/>
      <c r="N184" s="1031"/>
      <c r="O184" s="1031"/>
      <c r="P184" s="1031"/>
      <c r="Q184" s="1031"/>
      <c r="R184" s="1031"/>
      <c r="S184" s="1031"/>
      <c r="T184" s="1031"/>
      <c r="U184" s="1031"/>
      <c r="V184" s="1031"/>
      <c r="W184" s="1031"/>
      <c r="X184" s="1031"/>
      <c r="Y184" s="1031"/>
      <c r="Z184" s="1031"/>
      <c r="AA184" s="1031"/>
    </row>
    <row r="185" spans="1:27" s="423" customFormat="1" ht="17.25" customHeight="1">
      <c r="A185" s="1483"/>
      <c r="B185" s="1408"/>
      <c r="C185" s="1408" t="s">
        <v>387</v>
      </c>
      <c r="D185" s="1830" t="str">
        <f>'Rekap Panjang Per Prog Per Prov'!BA8</f>
        <v>Kegiatan Fasilitasi Pencegahan dan Penanggulangan Bencana</v>
      </c>
      <c r="E185" s="1830"/>
      <c r="F185" s="1830"/>
      <c r="G185" s="1484"/>
      <c r="H185" s="1485"/>
      <c r="I185" s="1561"/>
      <c r="J185" s="1242"/>
      <c r="K185" s="1051"/>
      <c r="L185" s="1525"/>
      <c r="M185" s="1036"/>
      <c r="N185" s="1037"/>
      <c r="O185" s="1037"/>
      <c r="P185" s="1037"/>
      <c r="Q185" s="1037"/>
      <c r="R185" s="1037"/>
      <c r="S185" s="1037"/>
      <c r="T185" s="1037"/>
      <c r="U185" s="1037"/>
      <c r="V185" s="1037"/>
      <c r="W185" s="1037"/>
      <c r="X185" s="1037"/>
      <c r="Y185" s="1037"/>
      <c r="Z185" s="1037"/>
      <c r="AA185" s="1037"/>
    </row>
    <row r="186" spans="1:27" s="404" customFormat="1" ht="35.25" customHeight="1">
      <c r="A186" s="1485"/>
      <c r="B186" s="1408"/>
      <c r="C186" s="1408"/>
      <c r="D186" s="1408" t="s">
        <v>382</v>
      </c>
      <c r="E186" s="1830" t="str">
        <f>'Rekap Panjang Per Prog Per Prov'!BA10</f>
        <v>Pembangunan Sarana Prasarana Pemerintahan dalam rangka Penanggulangan Bencana di Daerah Rawan Bencana</v>
      </c>
      <c r="F186" s="1830"/>
      <c r="G186" s="1484"/>
      <c r="H186" s="1485"/>
      <c r="I186" s="1562"/>
      <c r="J186" s="1243"/>
      <c r="K186" s="1051"/>
      <c r="L186" s="1840" t="s">
        <v>607</v>
      </c>
      <c r="M186" s="1031"/>
      <c r="N186" s="1031"/>
      <c r="O186" s="1031"/>
      <c r="P186" s="1031"/>
      <c r="Q186" s="1031"/>
      <c r="R186" s="1031"/>
      <c r="S186" s="1031"/>
      <c r="T186" s="1031"/>
      <c r="U186" s="1031"/>
      <c r="V186" s="1031"/>
      <c r="W186" s="1031"/>
      <c r="X186" s="1031"/>
      <c r="Y186" s="1031"/>
      <c r="Z186" s="1031"/>
      <c r="AA186" s="1031"/>
    </row>
    <row r="187" spans="1:27" s="404" customFormat="1" ht="23.1" customHeight="1">
      <c r="A187" s="1485"/>
      <c r="B187" s="1408"/>
      <c r="C187" s="1408"/>
      <c r="D187" s="1408"/>
      <c r="E187" s="425" t="s">
        <v>526</v>
      </c>
      <c r="F187" s="1408" t="str">
        <f>'Rekap Panjang Per Prog Per Prov'!AX99</f>
        <v>Kota Pontianak</v>
      </c>
      <c r="G187" s="1484">
        <f>'Rekap Panjang Per Prog Per Prov'!BA99</f>
        <v>1200000000</v>
      </c>
      <c r="H187" s="1487"/>
      <c r="I187" s="1563"/>
      <c r="J187" s="1244"/>
      <c r="K187" s="1051"/>
      <c r="L187" s="1841"/>
      <c r="M187" s="1031"/>
      <c r="N187" s="1031"/>
      <c r="O187" s="1031"/>
      <c r="P187" s="1031"/>
      <c r="Q187" s="1031"/>
      <c r="R187" s="1031"/>
      <c r="S187" s="1031"/>
      <c r="T187" s="1031"/>
      <c r="U187" s="1031"/>
      <c r="V187" s="1031"/>
      <c r="W187" s="1031"/>
      <c r="X187" s="1031"/>
      <c r="Y187" s="1031"/>
      <c r="Z187" s="1031"/>
      <c r="AA187" s="1031"/>
    </row>
    <row r="188" spans="1:27" s="404" customFormat="1" ht="14.25" customHeight="1">
      <c r="A188" s="1519"/>
      <c r="B188" s="1581"/>
      <c r="C188" s="1581"/>
      <c r="D188" s="1581"/>
      <c r="E188" s="1581"/>
      <c r="F188" s="1615"/>
      <c r="G188" s="1584"/>
      <c r="H188" s="1521"/>
      <c r="I188" s="1554"/>
      <c r="J188" s="1554"/>
      <c r="K188" s="1555"/>
      <c r="L188" s="1603"/>
      <c r="M188" s="1031"/>
      <c r="N188" s="1031"/>
      <c r="O188" s="1031"/>
      <c r="P188" s="1031"/>
      <c r="Q188" s="1031"/>
      <c r="R188" s="1031"/>
      <c r="S188" s="1031"/>
      <c r="T188" s="1031"/>
      <c r="U188" s="1031"/>
      <c r="V188" s="1031"/>
      <c r="W188" s="1031"/>
      <c r="X188" s="1031"/>
      <c r="Y188" s="1031"/>
      <c r="Z188" s="1031"/>
      <c r="AA188" s="1031"/>
    </row>
    <row r="189" spans="1:27" s="487" customFormat="1" ht="23.1" customHeight="1">
      <c r="A189" s="1507" t="s">
        <v>819</v>
      </c>
      <c r="B189" s="1411" t="s">
        <v>431</v>
      </c>
      <c r="C189" s="1411"/>
      <c r="D189" s="1411"/>
      <c r="E189" s="1411"/>
      <c r="F189" s="1411"/>
      <c r="G189" s="1613">
        <f>SUM(G190:G194)</f>
        <v>1400000000</v>
      </c>
      <c r="H189" s="1611"/>
      <c r="I189" s="1245"/>
      <c r="J189" s="1245"/>
      <c r="K189" s="1096"/>
      <c r="L189" s="1614"/>
      <c r="M189" s="1041">
        <f>'Rekap Panjang Per Prog Per Prov'!BE101</f>
        <v>1400000000</v>
      </c>
      <c r="N189" s="1042"/>
      <c r="O189" s="1042"/>
      <c r="P189" s="1042"/>
      <c r="Q189" s="1042"/>
      <c r="R189" s="1042"/>
      <c r="S189" s="1042"/>
      <c r="T189" s="1042"/>
      <c r="U189" s="1042"/>
      <c r="V189" s="1042"/>
      <c r="W189" s="1042"/>
      <c r="X189" s="1042"/>
      <c r="Y189" s="1042"/>
      <c r="Z189" s="1042"/>
      <c r="AA189" s="1042"/>
    </row>
    <row r="190" spans="1:27" s="413" customFormat="1" ht="33.75" customHeight="1">
      <c r="A190" s="1479"/>
      <c r="B190" s="1407" t="s">
        <v>380</v>
      </c>
      <c r="C190" s="1833" t="str">
        <f>'Rekap Panjang Per Prog Per Prov'!AZ7</f>
        <v xml:space="preserve">PROGRAM PENGUATAN PENYELENGGARAAN PEMERINTAHAN UMUM </v>
      </c>
      <c r="D190" s="1833"/>
      <c r="E190" s="1833"/>
      <c r="F190" s="1833"/>
      <c r="G190" s="1480"/>
      <c r="H190" s="1481" t="str">
        <f>'Rekap Panjang Per Prog Per Prov'!AZ11</f>
        <v>DITJEN PUM</v>
      </c>
      <c r="I190" s="1560"/>
      <c r="J190" s="1241"/>
      <c r="K190" s="1051"/>
      <c r="L190" s="1524"/>
      <c r="M190" s="1035"/>
      <c r="N190" s="1034"/>
      <c r="O190" s="1034"/>
      <c r="P190" s="1034"/>
      <c r="Q190" s="1034"/>
      <c r="R190" s="1034"/>
      <c r="S190" s="1034"/>
      <c r="T190" s="1034"/>
      <c r="U190" s="1034"/>
      <c r="V190" s="1034"/>
      <c r="W190" s="1034"/>
      <c r="X190" s="1034"/>
      <c r="Y190" s="1034"/>
      <c r="Z190" s="1034"/>
      <c r="AA190" s="1034"/>
    </row>
    <row r="191" spans="1:27" s="423" customFormat="1" ht="16.5" customHeight="1">
      <c r="A191" s="1483"/>
      <c r="B191" s="1408"/>
      <c r="C191" s="1408" t="s">
        <v>381</v>
      </c>
      <c r="D191" s="1830" t="str">
        <f>'Rekap Panjang Per Prog Per Prov'!BA8</f>
        <v>Kegiatan Fasilitasi Pencegahan dan Penanggulangan Bencana</v>
      </c>
      <c r="E191" s="1830"/>
      <c r="F191" s="1830"/>
      <c r="G191" s="1484"/>
      <c r="H191" s="1485"/>
      <c r="I191" s="1561"/>
      <c r="J191" s="1242"/>
      <c r="K191" s="1051"/>
      <c r="L191" s="1525"/>
      <c r="M191" s="1036"/>
      <c r="N191" s="1037"/>
      <c r="O191" s="1037"/>
      <c r="P191" s="1037"/>
      <c r="Q191" s="1037"/>
      <c r="R191" s="1037"/>
      <c r="S191" s="1037"/>
      <c r="T191" s="1037"/>
      <c r="U191" s="1037"/>
      <c r="V191" s="1037"/>
      <c r="W191" s="1037"/>
      <c r="X191" s="1037"/>
      <c r="Y191" s="1037"/>
      <c r="Z191" s="1037"/>
      <c r="AA191" s="1037"/>
    </row>
    <row r="192" spans="1:27" s="404" customFormat="1" ht="36.75" customHeight="1">
      <c r="A192" s="1485"/>
      <c r="B192" s="1408"/>
      <c r="C192" s="1408"/>
      <c r="D192" s="1408" t="s">
        <v>382</v>
      </c>
      <c r="E192" s="1830" t="str">
        <f>'Rekap Panjang Per Prog Per Prov'!BA10</f>
        <v>Pembangunan Sarana Prasarana Pemerintahan dalam rangka Penanggulangan Bencana di Daerah Rawan Bencana</v>
      </c>
      <c r="F192" s="1830"/>
      <c r="G192" s="1484"/>
      <c r="H192" s="1485"/>
      <c r="I192" s="1562"/>
      <c r="J192" s="1243"/>
      <c r="K192" s="1051"/>
      <c r="L192" s="1834" t="s">
        <v>607</v>
      </c>
      <c r="M192" s="1031"/>
      <c r="N192" s="1031"/>
      <c r="O192" s="1031"/>
      <c r="P192" s="1031"/>
      <c r="Q192" s="1031"/>
      <c r="R192" s="1031"/>
      <c r="S192" s="1031"/>
      <c r="T192" s="1031"/>
      <c r="U192" s="1031"/>
      <c r="V192" s="1031"/>
      <c r="W192" s="1031"/>
      <c r="X192" s="1031"/>
      <c r="Y192" s="1031"/>
      <c r="Z192" s="1031"/>
      <c r="AA192" s="1031"/>
    </row>
    <row r="193" spans="1:27" s="404" customFormat="1" ht="23.1" customHeight="1">
      <c r="A193" s="1485"/>
      <c r="B193" s="1408"/>
      <c r="C193" s="1408"/>
      <c r="D193" s="1408"/>
      <c r="E193" s="425" t="s">
        <v>526</v>
      </c>
      <c r="F193" s="1408" t="str">
        <f>'Rekap Panjang Per Prog Per Prov'!AX102</f>
        <v>Kab. Banjar</v>
      </c>
      <c r="G193" s="1484">
        <f>'Rekap Panjang Per Prog Per Prov'!BA102</f>
        <v>1400000000</v>
      </c>
      <c r="H193" s="1487"/>
      <c r="I193" s="1563"/>
      <c r="J193" s="1244"/>
      <c r="K193" s="1051"/>
      <c r="L193" s="1835"/>
      <c r="M193" s="1031"/>
      <c r="N193" s="1031"/>
      <c r="O193" s="1031"/>
      <c r="P193" s="1031"/>
      <c r="Q193" s="1031"/>
      <c r="R193" s="1031"/>
      <c r="S193" s="1031"/>
      <c r="T193" s="1031"/>
      <c r="U193" s="1031"/>
      <c r="V193" s="1031"/>
      <c r="W193" s="1031"/>
      <c r="X193" s="1031"/>
      <c r="Y193" s="1031"/>
      <c r="Z193" s="1031"/>
      <c r="AA193" s="1031"/>
    </row>
    <row r="194" spans="1:27" s="404" customFormat="1">
      <c r="A194" s="1519"/>
      <c r="B194" s="1581"/>
      <c r="C194" s="1581"/>
      <c r="D194" s="1581"/>
      <c r="E194" s="1582"/>
      <c r="F194" s="1615"/>
      <c r="G194" s="1584"/>
      <c r="H194" s="1587"/>
      <c r="I194" s="1554"/>
      <c r="J194" s="1554"/>
      <c r="K194" s="1555"/>
      <c r="L194" s="1603"/>
      <c r="M194" s="1031"/>
      <c r="N194" s="1031"/>
      <c r="O194" s="1031"/>
      <c r="P194" s="1031"/>
      <c r="Q194" s="1031"/>
      <c r="R194" s="1031"/>
      <c r="S194" s="1031"/>
      <c r="T194" s="1031"/>
      <c r="U194" s="1031"/>
      <c r="V194" s="1031"/>
      <c r="W194" s="1031"/>
      <c r="X194" s="1031"/>
      <c r="Y194" s="1031"/>
      <c r="Z194" s="1031"/>
      <c r="AA194" s="1031"/>
    </row>
    <row r="195" spans="1:27" s="487" customFormat="1" ht="19.5" hidden="1" customHeight="1">
      <c r="A195" s="1507" t="s">
        <v>430</v>
      </c>
      <c r="B195" s="1411" t="s">
        <v>429</v>
      </c>
      <c r="C195" s="1411"/>
      <c r="D195" s="1411"/>
      <c r="E195" s="1411"/>
      <c r="F195" s="1411"/>
      <c r="G195" s="1610">
        <f>SUM(G196:G196)</f>
        <v>0</v>
      </c>
      <c r="H195" s="1611"/>
      <c r="I195" s="1245"/>
      <c r="J195" s="1245"/>
      <c r="K195" s="1096"/>
      <c r="L195" s="1612"/>
      <c r="M195" s="1041">
        <f>'Rekap Panjang Per Prog Per Prov'!BE100</f>
        <v>0</v>
      </c>
      <c r="N195" s="1042"/>
      <c r="O195" s="1042"/>
      <c r="P195" s="1042"/>
      <c r="Q195" s="1042"/>
      <c r="R195" s="1042"/>
      <c r="S195" s="1042"/>
      <c r="T195" s="1042"/>
      <c r="U195" s="1042"/>
      <c r="V195" s="1042"/>
      <c r="W195" s="1042"/>
      <c r="X195" s="1042"/>
      <c r="Y195" s="1042"/>
      <c r="Z195" s="1042"/>
      <c r="AA195" s="1042"/>
    </row>
    <row r="196" spans="1:27" s="404" customFormat="1" ht="17.25" hidden="1" customHeight="1" thickBot="1">
      <c r="A196" s="1501"/>
      <c r="B196" s="478"/>
      <c r="C196" s="478"/>
      <c r="D196" s="478"/>
      <c r="E196" s="478"/>
      <c r="F196" s="478"/>
      <c r="G196" s="1514"/>
      <c r="H196" s="1515"/>
      <c r="I196" s="1217"/>
      <c r="J196" s="1217"/>
      <c r="K196" s="1324"/>
      <c r="L196" s="1549"/>
      <c r="M196" s="1031"/>
      <c r="N196" s="1031"/>
      <c r="O196" s="1031"/>
      <c r="P196" s="1031"/>
      <c r="Q196" s="1031"/>
      <c r="R196" s="1031"/>
      <c r="S196" s="1031"/>
      <c r="T196" s="1031"/>
      <c r="U196" s="1031"/>
      <c r="V196" s="1031"/>
      <c r="W196" s="1031"/>
      <c r="X196" s="1031"/>
      <c r="Y196" s="1031"/>
      <c r="Z196" s="1031"/>
      <c r="AA196" s="1031"/>
    </row>
    <row r="197" spans="1:27" s="487" customFormat="1" ht="23.1" customHeight="1">
      <c r="A197" s="1609" t="s">
        <v>420</v>
      </c>
      <c r="B197" s="1616" t="s">
        <v>433</v>
      </c>
      <c r="C197" s="1616"/>
      <c r="D197" s="1616"/>
      <c r="E197" s="1616"/>
      <c r="F197" s="1616"/>
      <c r="G197" s="1617">
        <f>SUM(G198:G203)</f>
        <v>4000000000</v>
      </c>
      <c r="H197" s="1618"/>
      <c r="I197" s="1619"/>
      <c r="J197" s="1619"/>
      <c r="K197" s="1597"/>
      <c r="L197" s="1620"/>
      <c r="M197" s="1041">
        <f>'Rekap Panjang Per Prog Per Prov'!BE103</f>
        <v>4000000000</v>
      </c>
      <c r="N197" s="1042"/>
      <c r="O197" s="1042"/>
      <c r="P197" s="1042"/>
      <c r="Q197" s="1042"/>
      <c r="R197" s="1042"/>
      <c r="S197" s="1042"/>
      <c r="T197" s="1042"/>
      <c r="U197" s="1042"/>
      <c r="V197" s="1042"/>
      <c r="W197" s="1042"/>
      <c r="X197" s="1042"/>
      <c r="Y197" s="1042"/>
      <c r="Z197" s="1042"/>
      <c r="AA197" s="1042"/>
    </row>
    <row r="198" spans="1:27" s="413" customFormat="1" ht="35.25" customHeight="1">
      <c r="A198" s="1479"/>
      <c r="B198" s="1407" t="s">
        <v>380</v>
      </c>
      <c r="C198" s="1833" t="str">
        <f>'Rekap Panjang Per Prog Per Prov'!AZ7</f>
        <v xml:space="preserve">PROGRAM PENGUATAN PENYELENGGARAAN PEMERINTAHAN UMUM </v>
      </c>
      <c r="D198" s="1833"/>
      <c r="E198" s="1833"/>
      <c r="F198" s="1833"/>
      <c r="G198" s="1480"/>
      <c r="H198" s="1481" t="str">
        <f>'Rekap Panjang Per Prog Per Prov'!AZ11</f>
        <v>DITJEN PUM</v>
      </c>
      <c r="I198" s="1560"/>
      <c r="J198" s="1241"/>
      <c r="K198" s="1051"/>
      <c r="L198" s="1524"/>
      <c r="M198" s="1035"/>
      <c r="N198" s="1034"/>
      <c r="O198" s="1034"/>
      <c r="P198" s="1034"/>
      <c r="Q198" s="1034"/>
      <c r="R198" s="1034"/>
      <c r="S198" s="1034"/>
      <c r="T198" s="1034"/>
      <c r="U198" s="1034"/>
      <c r="V198" s="1034"/>
      <c r="W198" s="1034"/>
      <c r="X198" s="1034"/>
      <c r="Y198" s="1034"/>
      <c r="Z198" s="1034"/>
      <c r="AA198" s="1034"/>
    </row>
    <row r="199" spans="1:27" s="423" customFormat="1" ht="33.75" customHeight="1">
      <c r="A199" s="1483"/>
      <c r="B199" s="1408"/>
      <c r="C199" s="1408" t="s">
        <v>381</v>
      </c>
      <c r="D199" s="1830" t="str">
        <f>'Rekap Panjang Per Prog Per Prov'!AZ8</f>
        <v>Kegiatan Pengembangan dan Penataan Wilayah Administrasi dan Perbatasan</v>
      </c>
      <c r="E199" s="1830"/>
      <c r="F199" s="1830"/>
      <c r="G199" s="1484"/>
      <c r="H199" s="1485"/>
      <c r="I199" s="1561"/>
      <c r="J199" s="1242"/>
      <c r="K199" s="1051"/>
      <c r="L199" s="1525"/>
      <c r="M199" s="1036"/>
      <c r="N199" s="1037"/>
      <c r="O199" s="1037"/>
      <c r="P199" s="1037"/>
      <c r="Q199" s="1037"/>
      <c r="R199" s="1037"/>
      <c r="S199" s="1037"/>
      <c r="T199" s="1037"/>
      <c r="U199" s="1037"/>
      <c r="V199" s="1037"/>
      <c r="W199" s="1037"/>
      <c r="X199" s="1037"/>
      <c r="Y199" s="1037"/>
      <c r="Z199" s="1037"/>
      <c r="AA199" s="1037"/>
    </row>
    <row r="200" spans="1:27" s="404" customFormat="1" ht="33.75" customHeight="1">
      <c r="A200" s="1485"/>
      <c r="B200" s="1408"/>
      <c r="C200" s="1408"/>
      <c r="D200" s="1408" t="s">
        <v>382</v>
      </c>
      <c r="E200" s="1830" t="str">
        <f>'Rekap Panjang Per Prog Per Prov'!AZ10</f>
        <v>Pembangunan Sarana Prasarana  Perbatasan Antar Negara dan Pulau-Pulau Kecil Terluar</v>
      </c>
      <c r="F200" s="1830"/>
      <c r="G200" s="1484"/>
      <c r="H200" s="1485"/>
      <c r="I200" s="1562"/>
      <c r="J200" s="1243"/>
      <c r="K200" s="1051"/>
      <c r="L200" s="1834" t="s">
        <v>686</v>
      </c>
      <c r="M200" s="1031"/>
      <c r="N200" s="1031"/>
      <c r="O200" s="1031"/>
      <c r="P200" s="1031"/>
      <c r="Q200" s="1031"/>
      <c r="R200" s="1031"/>
      <c r="S200" s="1031"/>
      <c r="T200" s="1031"/>
      <c r="U200" s="1031"/>
      <c r="V200" s="1031"/>
      <c r="W200" s="1031"/>
      <c r="X200" s="1031"/>
      <c r="Y200" s="1031"/>
      <c r="Z200" s="1031"/>
      <c r="AA200" s="1031"/>
    </row>
    <row r="201" spans="1:27" s="404" customFormat="1" ht="23.1" customHeight="1">
      <c r="A201" s="1485"/>
      <c r="B201" s="1408"/>
      <c r="C201" s="1408"/>
      <c r="D201" s="1408"/>
      <c r="E201" s="425" t="s">
        <v>526</v>
      </c>
      <c r="F201" s="1408" t="str">
        <f>'Rekap Panjang Per Prog Per Prov'!AX104</f>
        <v>Kab. Malinau</v>
      </c>
      <c r="G201" s="1484">
        <f>'Rekap Panjang Per Prog Per Prov'!AZ104</f>
        <v>2000000000</v>
      </c>
      <c r="H201" s="1485"/>
      <c r="I201" s="1563"/>
      <c r="J201" s="1244"/>
      <c r="K201" s="1051"/>
      <c r="L201" s="1838"/>
      <c r="M201" s="1031"/>
      <c r="N201" s="1031"/>
      <c r="O201" s="1031"/>
      <c r="P201" s="1031"/>
      <c r="Q201" s="1031"/>
      <c r="R201" s="1031"/>
      <c r="S201" s="1031"/>
      <c r="T201" s="1031"/>
      <c r="U201" s="1031"/>
      <c r="V201" s="1031"/>
      <c r="W201" s="1031"/>
      <c r="X201" s="1031"/>
      <c r="Y201" s="1031"/>
      <c r="Z201" s="1031"/>
      <c r="AA201" s="1031"/>
    </row>
    <row r="202" spans="1:27" s="404" customFormat="1" ht="23.1" customHeight="1">
      <c r="A202" s="1485"/>
      <c r="B202" s="1408"/>
      <c r="C202" s="1408"/>
      <c r="D202" s="1408"/>
      <c r="E202" s="425" t="s">
        <v>526</v>
      </c>
      <c r="F202" s="1408" t="str">
        <f>'Rekap Panjang Per Prog Per Prov'!AX105</f>
        <v>Kab. Nunukan</v>
      </c>
      <c r="G202" s="1484">
        <f>'Rekap Panjang Per Prog Per Prov'!AZ105</f>
        <v>2000000000</v>
      </c>
      <c r="H202" s="1487"/>
      <c r="I202" s="1563"/>
      <c r="J202" s="1244"/>
      <c r="K202" s="1051"/>
      <c r="L202" s="1835"/>
      <c r="M202" s="1031"/>
      <c r="N202" s="1031"/>
      <c r="O202" s="1031"/>
      <c r="P202" s="1031"/>
      <c r="Q202" s="1031"/>
      <c r="R202" s="1031"/>
      <c r="S202" s="1031"/>
      <c r="T202" s="1031"/>
      <c r="U202" s="1031"/>
      <c r="V202" s="1031"/>
      <c r="W202" s="1031"/>
      <c r="X202" s="1031"/>
      <c r="Y202" s="1031"/>
      <c r="Z202" s="1031"/>
      <c r="AA202" s="1031"/>
    </row>
    <row r="203" spans="1:27" s="404" customFormat="1" ht="17.25" thickBot="1">
      <c r="A203" s="1501"/>
      <c r="B203" s="1557"/>
      <c r="C203" s="1557"/>
      <c r="D203" s="1557"/>
      <c r="E203" s="1608"/>
      <c r="F203" s="1557"/>
      <c r="G203" s="1518"/>
      <c r="H203" s="1513"/>
      <c r="I203" s="1217"/>
      <c r="J203" s="1217"/>
      <c r="K203" s="1324"/>
      <c r="L203" s="1547"/>
      <c r="M203" s="1031"/>
      <c r="N203" s="1031"/>
      <c r="O203" s="1031"/>
      <c r="P203" s="1031"/>
      <c r="Q203" s="1031"/>
      <c r="R203" s="1031"/>
      <c r="S203" s="1031"/>
      <c r="T203" s="1031"/>
      <c r="U203" s="1031"/>
      <c r="V203" s="1031"/>
      <c r="W203" s="1031"/>
      <c r="X203" s="1031"/>
      <c r="Y203" s="1031"/>
      <c r="Z203" s="1031"/>
      <c r="AA203" s="1031"/>
    </row>
    <row r="204" spans="1:27" s="1301" customFormat="1" ht="23.1" customHeight="1">
      <c r="A204" s="1621">
        <v>16</v>
      </c>
      <c r="B204" s="1622" t="s">
        <v>522</v>
      </c>
      <c r="C204" s="1622"/>
      <c r="D204" s="1622"/>
      <c r="E204" s="1622"/>
      <c r="F204" s="1622"/>
      <c r="G204" s="1623">
        <f>SUM(G205:G215)</f>
        <v>7200000000</v>
      </c>
      <c r="H204" s="1624"/>
      <c r="I204" s="1625"/>
      <c r="J204" s="1625"/>
      <c r="K204" s="1626" t="s">
        <v>848</v>
      </c>
      <c r="L204" s="1627"/>
      <c r="M204" s="1302">
        <f>'Rekap Panjang Per Prog Per Prov'!BE106</f>
        <v>7200000000</v>
      </c>
      <c r="N204" s="1303"/>
      <c r="O204" s="1303"/>
      <c r="P204" s="1303"/>
      <c r="Q204" s="1303"/>
      <c r="R204" s="1303"/>
      <c r="S204" s="1303"/>
      <c r="T204" s="1303"/>
      <c r="U204" s="1303"/>
      <c r="V204" s="1303"/>
      <c r="W204" s="1303"/>
      <c r="X204" s="1303"/>
      <c r="Y204" s="1303"/>
      <c r="Z204" s="1303"/>
      <c r="AA204" s="1303"/>
    </row>
    <row r="205" spans="1:27" s="413" customFormat="1" ht="38.25" customHeight="1">
      <c r="A205" s="1479"/>
      <c r="B205" s="1407" t="s">
        <v>380</v>
      </c>
      <c r="C205" s="1833" t="str">
        <f>'Rekap Panjang Per Prog Per Prov'!AZ7</f>
        <v xml:space="preserve">PROGRAM PENGUATAN PENYELENGGARAAN PEMERINTAHAN UMUM </v>
      </c>
      <c r="D205" s="1833"/>
      <c r="E205" s="1833"/>
      <c r="F205" s="1833"/>
      <c r="G205" s="1480"/>
      <c r="H205" s="1481" t="str">
        <f>'Rekap Panjang Per Prog Per Prov'!AZ11</f>
        <v>DITJEN PUM</v>
      </c>
      <c r="I205" s="1560"/>
      <c r="J205" s="1241"/>
      <c r="K205" s="1051"/>
      <c r="L205" s="1524"/>
      <c r="M205" s="1035"/>
      <c r="N205" s="1034"/>
      <c r="O205" s="1034"/>
      <c r="P205" s="1034"/>
      <c r="Q205" s="1034"/>
      <c r="R205" s="1034"/>
      <c r="S205" s="1034"/>
      <c r="T205" s="1034"/>
      <c r="U205" s="1034"/>
      <c r="V205" s="1034"/>
      <c r="W205" s="1034"/>
      <c r="X205" s="1034"/>
      <c r="Y205" s="1034"/>
      <c r="Z205" s="1034"/>
      <c r="AA205" s="1034"/>
    </row>
    <row r="206" spans="1:27" s="423" customFormat="1" ht="37.5" customHeight="1">
      <c r="A206" s="1483"/>
      <c r="B206" s="1408"/>
      <c r="C206" s="1408" t="s">
        <v>381</v>
      </c>
      <c r="D206" s="1830" t="str">
        <f>'Rekap Panjang Per Prog Per Prov'!AZ8</f>
        <v>Kegiatan Pengembangan dan Penataan Wilayah Administrasi dan Perbatasan</v>
      </c>
      <c r="E206" s="1830"/>
      <c r="F206" s="1830"/>
      <c r="G206" s="1484"/>
      <c r="H206" s="1485"/>
      <c r="I206" s="1561"/>
      <c r="J206" s="1242"/>
      <c r="K206" s="1051"/>
      <c r="L206" s="1546"/>
      <c r="M206" s="1036"/>
      <c r="N206" s="1037"/>
      <c r="O206" s="1037"/>
      <c r="P206" s="1037"/>
      <c r="Q206" s="1037"/>
      <c r="R206" s="1037"/>
      <c r="S206" s="1037"/>
      <c r="T206" s="1037"/>
      <c r="U206" s="1037"/>
      <c r="V206" s="1037"/>
      <c r="W206" s="1037"/>
      <c r="X206" s="1037"/>
      <c r="Y206" s="1037"/>
      <c r="Z206" s="1037"/>
      <c r="AA206" s="1037"/>
    </row>
    <row r="207" spans="1:27" s="404" customFormat="1" ht="33" customHeight="1">
      <c r="A207" s="1485"/>
      <c r="B207" s="1408"/>
      <c r="C207" s="1408"/>
      <c r="D207" s="1408" t="s">
        <v>382</v>
      </c>
      <c r="E207" s="1830" t="str">
        <f>'Rekap Panjang Per Prog Per Prov'!AZ10</f>
        <v>Pembangunan Sarana Prasarana  Perbatasan Antar Negara dan Pulau-Pulau Kecil Terluar</v>
      </c>
      <c r="F207" s="1830"/>
      <c r="G207" s="1484"/>
      <c r="H207" s="1485"/>
      <c r="I207" s="1562"/>
      <c r="J207" s="1243"/>
      <c r="K207" s="1051"/>
      <c r="L207" s="1834" t="s">
        <v>686</v>
      </c>
      <c r="M207" s="1031"/>
      <c r="N207" s="1031"/>
      <c r="O207" s="1031"/>
      <c r="P207" s="1031"/>
      <c r="Q207" s="1031"/>
      <c r="R207" s="1031"/>
      <c r="S207" s="1031"/>
      <c r="T207" s="1031"/>
      <c r="U207" s="1031"/>
      <c r="V207" s="1031"/>
      <c r="W207" s="1031"/>
      <c r="X207" s="1031"/>
      <c r="Y207" s="1031"/>
      <c r="Z207" s="1031"/>
      <c r="AA207" s="1031"/>
    </row>
    <row r="208" spans="1:27" s="404" customFormat="1" ht="23.1" customHeight="1">
      <c r="A208" s="1485"/>
      <c r="B208" s="1408"/>
      <c r="C208" s="1408"/>
      <c r="D208" s="1408"/>
      <c r="E208" s="425" t="s">
        <v>526</v>
      </c>
      <c r="F208" s="1408" t="str">
        <f>'Rekap Panjang Per Prog Per Prov'!AX107</f>
        <v>Prov. Sulawesi Utara</v>
      </c>
      <c r="G208" s="1484">
        <f>'Rekap Panjang Per Prog Per Prov'!AZ107</f>
        <v>2000000000</v>
      </c>
      <c r="H208" s="1485"/>
      <c r="I208" s="1563"/>
      <c r="J208" s="1244"/>
      <c r="K208" s="902" t="s">
        <v>770</v>
      </c>
      <c r="L208" s="1846"/>
    </row>
    <row r="209" spans="1:27" s="404" customFormat="1" ht="23.1" customHeight="1">
      <c r="A209" s="1485"/>
      <c r="B209" s="1408"/>
      <c r="C209" s="1408"/>
      <c r="D209" s="1408"/>
      <c r="E209" s="425" t="s">
        <v>526</v>
      </c>
      <c r="F209" s="1654" t="s">
        <v>977</v>
      </c>
      <c r="G209" s="1484">
        <f>'Rekap Panjang Per Prog Per Prov'!AZ109</f>
        <v>1000000000</v>
      </c>
      <c r="H209" s="1485"/>
      <c r="I209" s="1563"/>
      <c r="J209" s="1244"/>
      <c r="K209" s="902" t="s">
        <v>789</v>
      </c>
      <c r="L209" s="1847"/>
    </row>
    <row r="210" spans="1:27" s="423" customFormat="1" ht="31.5" customHeight="1">
      <c r="A210" s="1483"/>
      <c r="B210" s="1408"/>
      <c r="C210" s="1408" t="s">
        <v>387</v>
      </c>
      <c r="D210" s="1830" t="str">
        <f>'Rekap Panjang Per Prog Per Prov'!BA8</f>
        <v>Kegiatan Fasilitasi Pencegahan dan Penanggulangan Bencana</v>
      </c>
      <c r="E210" s="1830"/>
      <c r="F210" s="1830"/>
      <c r="G210" s="1484"/>
      <c r="H210" s="1485"/>
      <c r="I210" s="1561"/>
      <c r="J210" s="1242"/>
      <c r="K210" s="1051"/>
      <c r="L210" s="1525"/>
      <c r="M210" s="1216"/>
    </row>
    <row r="211" spans="1:27" s="404" customFormat="1" ht="39.75" customHeight="1">
      <c r="A211" s="1485"/>
      <c r="B211" s="1408"/>
      <c r="C211" s="1408"/>
      <c r="D211" s="1408" t="s">
        <v>382</v>
      </c>
      <c r="E211" s="1830" t="str">
        <f>'Rekap Panjang Per Prog Per Prov'!BA10</f>
        <v>Pembangunan Sarana Prasarana Pemerintahan dalam rangka Penanggulangan Bencana di Daerah Rawan Bencana</v>
      </c>
      <c r="F211" s="1830"/>
      <c r="G211" s="1484"/>
      <c r="H211" s="1485"/>
      <c r="I211" s="1562"/>
      <c r="J211" s="1243"/>
      <c r="K211" s="1051"/>
      <c r="L211" s="1840" t="s">
        <v>607</v>
      </c>
    </row>
    <row r="212" spans="1:27" s="404" customFormat="1" ht="23.1" customHeight="1">
      <c r="A212" s="1485"/>
      <c r="B212" s="1408"/>
      <c r="C212" s="1408"/>
      <c r="D212" s="1408"/>
      <c r="E212" s="425" t="s">
        <v>526</v>
      </c>
      <c r="F212" s="1408" t="str">
        <f>'Rekap Panjang Per Prog Per Prov'!AX107</f>
        <v>Prov. Sulawesi Utara</v>
      </c>
      <c r="G212" s="1484">
        <f>'Rekap Panjang Per Prog Per Prov'!BA107</f>
        <v>1500000000</v>
      </c>
      <c r="H212" s="1485"/>
      <c r="I212" s="1563"/>
      <c r="J212" s="1244"/>
      <c r="K212" s="902" t="s">
        <v>720</v>
      </c>
      <c r="L212" s="1848"/>
    </row>
    <row r="213" spans="1:27" s="404" customFormat="1" ht="23.1" customHeight="1">
      <c r="A213" s="1485"/>
      <c r="B213" s="1408"/>
      <c r="C213" s="1408"/>
      <c r="D213" s="1408"/>
      <c r="E213" s="425" t="s">
        <v>526</v>
      </c>
      <c r="F213" s="1408" t="str">
        <f>'Rekap Panjang Per Prog Per Prov'!AX111</f>
        <v>Kab. Minahasa Tenggara</v>
      </c>
      <c r="G213" s="1484">
        <f>'Rekap Panjang Per Prog Per Prov'!BA111</f>
        <v>1200000000</v>
      </c>
      <c r="H213" s="1485"/>
      <c r="I213" s="1563"/>
      <c r="J213" s="1244"/>
      <c r="K213" s="902" t="s">
        <v>790</v>
      </c>
      <c r="L213" s="1848"/>
    </row>
    <row r="214" spans="1:27" s="404" customFormat="1" ht="23.1" customHeight="1">
      <c r="A214" s="1485"/>
      <c r="B214" s="1408"/>
      <c r="C214" s="1408"/>
      <c r="D214" s="1408"/>
      <c r="E214" s="425" t="s">
        <v>526</v>
      </c>
      <c r="F214" s="1408" t="str">
        <f>'Rekap Panjang Per Prog Per Prov'!AX112</f>
        <v>Kota Bitung</v>
      </c>
      <c r="G214" s="1484">
        <f>'Rekap Panjang Per Prog Per Prov'!BA112</f>
        <v>1500000000</v>
      </c>
      <c r="H214" s="1487"/>
      <c r="I214" s="1563"/>
      <c r="J214" s="1244"/>
      <c r="K214" s="902" t="s">
        <v>791</v>
      </c>
      <c r="L214" s="1841"/>
    </row>
    <row r="215" spans="1:27" s="404" customFormat="1" ht="24" customHeight="1">
      <c r="A215" s="1519"/>
      <c r="B215" s="1581"/>
      <c r="C215" s="1581"/>
      <c r="D215" s="1628"/>
      <c r="E215" s="1629"/>
      <c r="F215" s="1583"/>
      <c r="G215" s="1630"/>
      <c r="H215" s="1587"/>
      <c r="I215" s="1554"/>
      <c r="J215" s="1554"/>
      <c r="K215" s="1555"/>
      <c r="L215" s="1556"/>
      <c r="M215" s="1031"/>
      <c r="N215" s="1031"/>
      <c r="O215" s="1031"/>
      <c r="P215" s="1031"/>
      <c r="Q215" s="1031"/>
      <c r="R215" s="1031"/>
      <c r="S215" s="1031"/>
      <c r="T215" s="1031"/>
      <c r="U215" s="1031"/>
      <c r="V215" s="1031"/>
      <c r="W215" s="1031"/>
      <c r="X215" s="1031"/>
      <c r="Y215" s="1031"/>
      <c r="Z215" s="1031"/>
      <c r="AA215" s="1031"/>
    </row>
    <row r="216" spans="1:27" s="487" customFormat="1" ht="23.1" customHeight="1">
      <c r="A216" s="1507" t="s">
        <v>424</v>
      </c>
      <c r="B216" s="1411" t="s">
        <v>435</v>
      </c>
      <c r="C216" s="1411"/>
      <c r="D216" s="1411"/>
      <c r="E216" s="1411"/>
      <c r="F216" s="1411"/>
      <c r="G216" s="1610">
        <f>SUM(G217:G226)</f>
        <v>3400000000</v>
      </c>
      <c r="H216" s="1611"/>
      <c r="I216" s="1245"/>
      <c r="J216" s="1245"/>
      <c r="K216" s="1096"/>
      <c r="L216" s="1612"/>
      <c r="M216" s="1041">
        <f>'Rekap Panjang Per Prog Per Prov'!BE113</f>
        <v>3400000000</v>
      </c>
      <c r="N216" s="1042"/>
      <c r="O216" s="1042"/>
      <c r="P216" s="1042"/>
      <c r="Q216" s="1042"/>
      <c r="R216" s="1042"/>
      <c r="S216" s="1042"/>
      <c r="T216" s="1042"/>
      <c r="U216" s="1042"/>
      <c r="V216" s="1042"/>
      <c r="W216" s="1042"/>
      <c r="X216" s="1042"/>
      <c r="Y216" s="1042"/>
      <c r="Z216" s="1042"/>
      <c r="AA216" s="1042"/>
    </row>
    <row r="217" spans="1:27" s="413" customFormat="1" ht="39.75" customHeight="1">
      <c r="A217" s="1479"/>
      <c r="B217" s="1407" t="s">
        <v>380</v>
      </c>
      <c r="C217" s="1833" t="str">
        <f>'Rekap Panjang Per Prog Per Prov'!AZ7</f>
        <v xml:space="preserve">PROGRAM PENGUATAN PENYELENGGARAAN PEMERINTAHAN UMUM </v>
      </c>
      <c r="D217" s="1833"/>
      <c r="E217" s="1833"/>
      <c r="F217" s="1833"/>
      <c r="G217" s="1480"/>
      <c r="H217" s="1831" t="str">
        <f>'Rekap Panjang Per Prog Per Prov'!AZ11</f>
        <v>DITJEN PUM</v>
      </c>
      <c r="I217" s="1560"/>
      <c r="J217" s="1241"/>
      <c r="K217" s="1051"/>
      <c r="L217" s="1524"/>
      <c r="M217" s="1035"/>
      <c r="N217" s="1034"/>
      <c r="O217" s="1034"/>
      <c r="P217" s="1034"/>
      <c r="Q217" s="1034"/>
      <c r="R217" s="1034"/>
      <c r="S217" s="1034"/>
      <c r="T217" s="1034"/>
      <c r="U217" s="1034"/>
      <c r="V217" s="1034"/>
      <c r="W217" s="1034"/>
      <c r="X217" s="1034"/>
      <c r="Y217" s="1034"/>
      <c r="Z217" s="1034"/>
      <c r="AA217" s="1034"/>
    </row>
    <row r="218" spans="1:27" s="423" customFormat="1" ht="39.75" customHeight="1">
      <c r="A218" s="1483"/>
      <c r="B218" s="1408"/>
      <c r="C218" s="1408" t="s">
        <v>381</v>
      </c>
      <c r="D218" s="1830" t="str">
        <f>'Rekap Panjang Per Prog Per Prov'!BA8</f>
        <v>Kegiatan Fasilitasi Pencegahan dan Penanggulangan Bencana</v>
      </c>
      <c r="E218" s="1830"/>
      <c r="F218" s="1830"/>
      <c r="G218" s="1484"/>
      <c r="H218" s="1832"/>
      <c r="I218" s="1561"/>
      <c r="J218" s="1242"/>
      <c r="K218" s="1051"/>
      <c r="L218" s="1525"/>
      <c r="M218" s="1036"/>
      <c r="N218" s="1037"/>
      <c r="O218" s="1037"/>
      <c r="P218" s="1037"/>
      <c r="Q218" s="1037"/>
      <c r="R218" s="1037"/>
      <c r="S218" s="1037"/>
      <c r="T218" s="1037"/>
      <c r="U218" s="1037"/>
      <c r="V218" s="1037"/>
      <c r="W218" s="1037"/>
      <c r="X218" s="1037"/>
      <c r="Y218" s="1037"/>
      <c r="Z218" s="1037"/>
      <c r="AA218" s="1037"/>
    </row>
    <row r="219" spans="1:27" s="404" customFormat="1" ht="55.5" customHeight="1">
      <c r="A219" s="1485"/>
      <c r="B219" s="1408"/>
      <c r="C219" s="1408"/>
      <c r="D219" s="1408" t="s">
        <v>382</v>
      </c>
      <c r="E219" s="1830" t="str">
        <f>'Rekap Panjang Per Prog Per Prov'!BA10</f>
        <v>Pembangunan Sarana Prasarana Pemerintahan dalam rangka Penanggulangan Bencana di Daerah Rawan Bencana</v>
      </c>
      <c r="F219" s="1830"/>
      <c r="G219" s="1484"/>
      <c r="H219" s="1485"/>
      <c r="I219" s="1562"/>
      <c r="J219" s="1243"/>
      <c r="K219" s="1051"/>
      <c r="L219" s="1834" t="s">
        <v>594</v>
      </c>
      <c r="M219" s="1031"/>
      <c r="N219" s="1031"/>
      <c r="O219" s="1031"/>
      <c r="P219" s="1031"/>
      <c r="Q219" s="1031"/>
      <c r="R219" s="1031"/>
      <c r="S219" s="1031"/>
      <c r="T219" s="1031"/>
      <c r="U219" s="1031"/>
      <c r="V219" s="1031"/>
      <c r="W219" s="1031"/>
      <c r="X219" s="1031"/>
      <c r="Y219" s="1031"/>
      <c r="Z219" s="1031"/>
      <c r="AA219" s="1031"/>
    </row>
    <row r="220" spans="1:27" s="404" customFormat="1" ht="23.1" customHeight="1">
      <c r="A220" s="1485"/>
      <c r="B220" s="1408"/>
      <c r="C220" s="1408"/>
      <c r="D220" s="1408"/>
      <c r="E220" s="425" t="s">
        <v>526</v>
      </c>
      <c r="F220" s="1408" t="str">
        <f>'Rekap Panjang Per Prog Per Prov'!AX115</f>
        <v>Kab. Gorontalo</v>
      </c>
      <c r="G220" s="1484">
        <f>'Rekap Panjang Per Prog Per Prov'!BA115</f>
        <v>1400000000</v>
      </c>
      <c r="H220" s="1485"/>
      <c r="I220" s="1563"/>
      <c r="J220" s="1244"/>
      <c r="K220" s="1051"/>
      <c r="L220" s="1838"/>
      <c r="M220" s="1031"/>
      <c r="N220" s="1031"/>
      <c r="O220" s="1031"/>
      <c r="P220" s="1031"/>
      <c r="Q220" s="1031"/>
      <c r="R220" s="1031"/>
      <c r="S220" s="1031"/>
      <c r="T220" s="1031"/>
      <c r="U220" s="1031"/>
      <c r="V220" s="1031"/>
      <c r="W220" s="1031"/>
      <c r="X220" s="1031"/>
      <c r="Y220" s="1031"/>
      <c r="Z220" s="1031"/>
      <c r="AA220" s="1031"/>
    </row>
    <row r="221" spans="1:27" s="413" customFormat="1" ht="22.5" customHeight="1">
      <c r="A221" s="1479"/>
      <c r="B221" s="1407" t="s">
        <v>383</v>
      </c>
      <c r="C221" s="1833" t="str">
        <f>'Rekap Panjang Per Prog Per Prov'!BB7</f>
        <v xml:space="preserve">PROGRAM BINA PEMBANGUNAN DAERAH </v>
      </c>
      <c r="D221" s="1833"/>
      <c r="E221" s="1833"/>
      <c r="F221" s="1833"/>
      <c r="G221" s="1480"/>
      <c r="H221" s="1831" t="str">
        <f>'Rekap Panjang Per Prog Per Prov'!BB11</f>
        <v>DITJEN BINA BANGDA</v>
      </c>
      <c r="I221" s="1560"/>
      <c r="J221" s="1241"/>
      <c r="K221" s="1051"/>
      <c r="L221" s="1524"/>
      <c r="M221" s="1035"/>
      <c r="N221" s="1034"/>
      <c r="O221" s="1034"/>
      <c r="P221" s="1034"/>
      <c r="Q221" s="1034"/>
      <c r="R221" s="1034"/>
      <c r="S221" s="1034"/>
      <c r="T221" s="1034"/>
      <c r="U221" s="1034"/>
      <c r="V221" s="1034"/>
      <c r="W221" s="1034"/>
      <c r="X221" s="1034"/>
      <c r="Y221" s="1034"/>
      <c r="Z221" s="1034"/>
      <c r="AA221" s="1034"/>
    </row>
    <row r="222" spans="1:27" s="423" customFormat="1" ht="37.5" customHeight="1">
      <c r="A222" s="1483"/>
      <c r="B222" s="1408"/>
      <c r="C222" s="1408" t="s">
        <v>381</v>
      </c>
      <c r="D222" s="1830" t="str">
        <f>'Rekap Panjang Per Prog Per Prov'!BB8</f>
        <v>Kegiatan Penataan Ruang Daerah dan Lingkungan Hidup di Daerah</v>
      </c>
      <c r="E222" s="1830"/>
      <c r="F222" s="1830"/>
      <c r="G222" s="1484"/>
      <c r="H222" s="1832"/>
      <c r="I222" s="1561"/>
      <c r="J222" s="1242"/>
      <c r="K222" s="1051"/>
      <c r="L222" s="1525"/>
      <c r="M222" s="1036"/>
      <c r="N222" s="1037"/>
      <c r="O222" s="1037"/>
      <c r="P222" s="1037"/>
      <c r="Q222" s="1037"/>
      <c r="R222" s="1037"/>
      <c r="S222" s="1037"/>
      <c r="T222" s="1037"/>
      <c r="U222" s="1037"/>
      <c r="V222" s="1037"/>
      <c r="W222" s="1037"/>
      <c r="X222" s="1037"/>
      <c r="Y222" s="1037"/>
      <c r="Z222" s="1037"/>
      <c r="AA222" s="1037"/>
    </row>
    <row r="223" spans="1:27" s="404" customFormat="1" ht="58.5" customHeight="1">
      <c r="A223" s="1485"/>
      <c r="B223" s="1408"/>
      <c r="C223" s="1408"/>
      <c r="D223" s="1408" t="s">
        <v>382</v>
      </c>
      <c r="E223" s="1830" t="str">
        <f>'Rekap Panjang Per Prog Per Prov'!BB10</f>
        <v xml:space="preserve">Fasilitasi pembinaan dan pemberdayaan masyarakat dan kapasitas kelembagaan penanganan lahan kritis dan sumber daya air berbasis masyarakat (PLKSDA-BM) </v>
      </c>
      <c r="F223" s="1830"/>
      <c r="G223" s="1484"/>
      <c r="H223" s="1485"/>
      <c r="I223" s="1562"/>
      <c r="J223" s="1243"/>
      <c r="K223" s="1051"/>
      <c r="L223" s="1834" t="s">
        <v>594</v>
      </c>
      <c r="M223" s="1031"/>
      <c r="N223" s="1031"/>
      <c r="O223" s="1031"/>
      <c r="P223" s="1031"/>
      <c r="Q223" s="1031"/>
      <c r="R223" s="1031"/>
      <c r="S223" s="1031"/>
      <c r="T223" s="1031"/>
      <c r="U223" s="1031"/>
      <c r="V223" s="1031"/>
      <c r="W223" s="1031"/>
      <c r="X223" s="1031"/>
      <c r="Y223" s="1031"/>
      <c r="Z223" s="1031"/>
      <c r="AA223" s="1031"/>
    </row>
    <row r="224" spans="1:27" s="404" customFormat="1" ht="23.1" customHeight="1">
      <c r="A224" s="1485"/>
      <c r="B224" s="1408"/>
      <c r="C224" s="1408"/>
      <c r="D224" s="1408"/>
      <c r="E224" s="425" t="s">
        <v>526</v>
      </c>
      <c r="F224" s="1408" t="str">
        <f>'Rekap Panjang Per Prog Per Prov'!AX114</f>
        <v>Kab. Gorontalo Utara</v>
      </c>
      <c r="G224" s="1484">
        <f>'Rekap Panjang Per Prog Per Prov'!BB114</f>
        <v>500000000</v>
      </c>
      <c r="H224" s="1485"/>
      <c r="I224" s="1563"/>
      <c r="J224" s="1244"/>
      <c r="K224" s="1051"/>
      <c r="L224" s="1838"/>
      <c r="M224" s="1031"/>
      <c r="N224" s="1031"/>
      <c r="O224" s="1031"/>
      <c r="P224" s="1031"/>
      <c r="Q224" s="1031"/>
      <c r="R224" s="1031"/>
      <c r="S224" s="1031"/>
      <c r="T224" s="1031"/>
      <c r="U224" s="1031"/>
      <c r="V224" s="1031"/>
      <c r="W224" s="1031"/>
      <c r="X224" s="1031"/>
      <c r="Y224" s="1031"/>
      <c r="Z224" s="1031"/>
      <c r="AA224" s="1031"/>
    </row>
    <row r="225" spans="1:27" s="404" customFormat="1" ht="23.1" customHeight="1">
      <c r="A225" s="1485"/>
      <c r="B225" s="1408"/>
      <c r="C225" s="1408"/>
      <c r="D225" s="1408"/>
      <c r="E225" s="425" t="s">
        <v>526</v>
      </c>
      <c r="F225" s="1408" t="str">
        <f>'Rekap Panjang Per Prog Per Prov'!AX117</f>
        <v>Kab. Boalemo</v>
      </c>
      <c r="G225" s="1484">
        <f>'Rekap Panjang Per Prog Per Prov'!BB117</f>
        <v>1500000000</v>
      </c>
      <c r="H225" s="1487"/>
      <c r="I225" s="1563"/>
      <c r="J225" s="1244"/>
      <c r="K225" s="1051"/>
      <c r="L225" s="1835"/>
      <c r="M225" s="1031"/>
      <c r="N225" s="1031"/>
      <c r="O225" s="1031"/>
      <c r="P225" s="1031"/>
      <c r="Q225" s="1031"/>
      <c r="R225" s="1031"/>
      <c r="S225" s="1031"/>
      <c r="T225" s="1031"/>
      <c r="U225" s="1031"/>
      <c r="V225" s="1031"/>
      <c r="W225" s="1031"/>
      <c r="X225" s="1031"/>
      <c r="Y225" s="1031"/>
      <c r="Z225" s="1031"/>
      <c r="AA225" s="1031"/>
    </row>
    <row r="226" spans="1:27" s="404" customFormat="1">
      <c r="A226" s="1519"/>
      <c r="B226" s="1585"/>
      <c r="C226" s="1585"/>
      <c r="D226" s="1585"/>
      <c r="E226" s="1582"/>
      <c r="F226" s="1585"/>
      <c r="G226" s="1631"/>
      <c r="H226" s="1587"/>
      <c r="I226" s="1554"/>
      <c r="J226" s="1554"/>
      <c r="K226" s="1555"/>
      <c r="L226" s="1556"/>
      <c r="M226" s="1031"/>
      <c r="N226" s="1031"/>
      <c r="O226" s="1031"/>
      <c r="P226" s="1031"/>
      <c r="Q226" s="1031"/>
      <c r="R226" s="1031"/>
      <c r="S226" s="1031"/>
      <c r="T226" s="1031"/>
      <c r="U226" s="1031"/>
      <c r="V226" s="1031"/>
      <c r="W226" s="1031"/>
      <c r="X226" s="1031"/>
      <c r="Y226" s="1031"/>
      <c r="Z226" s="1031"/>
      <c r="AA226" s="1031"/>
    </row>
    <row r="227" spans="1:27" s="487" customFormat="1" ht="23.1" customHeight="1">
      <c r="A227" s="1507" t="s">
        <v>426</v>
      </c>
      <c r="B227" s="1411" t="s">
        <v>437</v>
      </c>
      <c r="C227" s="1411"/>
      <c r="D227" s="1411"/>
      <c r="E227" s="1411"/>
      <c r="F227" s="1411"/>
      <c r="G227" s="1610">
        <f>SUM(G228:G232)</f>
        <v>350000000</v>
      </c>
      <c r="H227" s="1611"/>
      <c r="I227" s="1245"/>
      <c r="J227" s="1245"/>
      <c r="K227" s="1096"/>
      <c r="L227" s="1612"/>
      <c r="M227" s="1041">
        <f>'Rekap Panjang Per Prog Per Prov'!BE118</f>
        <v>350000000</v>
      </c>
      <c r="N227" s="1042"/>
      <c r="O227" s="1042"/>
      <c r="P227" s="1042"/>
      <c r="Q227" s="1042"/>
      <c r="R227" s="1042"/>
      <c r="S227" s="1042"/>
      <c r="T227" s="1042"/>
      <c r="U227" s="1042"/>
      <c r="V227" s="1042"/>
      <c r="W227" s="1042"/>
      <c r="X227" s="1042"/>
      <c r="Y227" s="1042"/>
      <c r="Z227" s="1042"/>
      <c r="AA227" s="1042"/>
    </row>
    <row r="228" spans="1:27" s="413" customFormat="1" ht="19.5" customHeight="1">
      <c r="A228" s="1479"/>
      <c r="B228" s="1407" t="s">
        <v>380</v>
      </c>
      <c r="C228" s="1833" t="str">
        <f>'Rekap Panjang Per Prog Per Prov'!BB7</f>
        <v xml:space="preserve">PROGRAM BINA PEMBANGUNAN DAERAH </v>
      </c>
      <c r="D228" s="1833"/>
      <c r="E228" s="1833"/>
      <c r="F228" s="1833"/>
      <c r="G228" s="1480"/>
      <c r="H228" s="1831" t="str">
        <f>'Rekap Panjang Per Prog Per Prov'!BB11</f>
        <v>DITJEN BINA BANGDA</v>
      </c>
      <c r="I228" s="1560"/>
      <c r="J228" s="1241"/>
      <c r="K228" s="1051"/>
      <c r="L228" s="1524"/>
      <c r="M228" s="1035"/>
      <c r="N228" s="1034"/>
      <c r="O228" s="1034"/>
      <c r="P228" s="1034"/>
      <c r="Q228" s="1034"/>
      <c r="R228" s="1034"/>
      <c r="S228" s="1034"/>
      <c r="T228" s="1034"/>
      <c r="U228" s="1034"/>
      <c r="V228" s="1034"/>
      <c r="W228" s="1034"/>
      <c r="X228" s="1034"/>
      <c r="Y228" s="1034"/>
      <c r="Z228" s="1034"/>
      <c r="AA228" s="1034"/>
    </row>
    <row r="229" spans="1:27" s="423" customFormat="1" ht="39" customHeight="1">
      <c r="A229" s="1483"/>
      <c r="B229" s="1408"/>
      <c r="C229" s="1408" t="s">
        <v>381</v>
      </c>
      <c r="D229" s="1830" t="str">
        <f>'Rekap Panjang Per Prog Per Prov'!BB8</f>
        <v>Kegiatan Penataan Ruang Daerah dan Lingkungan Hidup di Daerah</v>
      </c>
      <c r="E229" s="1830"/>
      <c r="F229" s="1830"/>
      <c r="G229" s="1484"/>
      <c r="H229" s="1832"/>
      <c r="I229" s="1561"/>
      <c r="J229" s="1242"/>
      <c r="K229" s="1051"/>
      <c r="L229" s="1525"/>
      <c r="M229" s="1036"/>
      <c r="N229" s="1037"/>
      <c r="O229" s="1037"/>
      <c r="P229" s="1037"/>
      <c r="Q229" s="1037"/>
      <c r="R229" s="1037"/>
      <c r="S229" s="1037"/>
      <c r="T229" s="1037"/>
      <c r="U229" s="1037"/>
      <c r="V229" s="1037"/>
      <c r="W229" s="1037"/>
      <c r="X229" s="1037"/>
      <c r="Y229" s="1037"/>
      <c r="Z229" s="1037"/>
      <c r="AA229" s="1037"/>
    </row>
    <row r="230" spans="1:27" s="404" customFormat="1" ht="56.25" customHeight="1">
      <c r="A230" s="1485"/>
      <c r="B230" s="1408"/>
      <c r="C230" s="1408"/>
      <c r="D230" s="1408" t="s">
        <v>382</v>
      </c>
      <c r="E230" s="1830" t="str">
        <f>'Rekap Panjang Per Prog Per Prov'!BB10</f>
        <v xml:space="preserve">Fasilitasi pembinaan dan pemberdayaan masyarakat dan kapasitas kelembagaan penanganan lahan kritis dan sumber daya air berbasis masyarakat (PLKSDA-BM) </v>
      </c>
      <c r="F230" s="1830"/>
      <c r="G230" s="1484"/>
      <c r="H230" s="1485"/>
      <c r="I230" s="1562"/>
      <c r="J230" s="1243"/>
      <c r="K230" s="1051"/>
      <c r="L230" s="1834" t="s">
        <v>594</v>
      </c>
      <c r="M230" s="1031"/>
      <c r="N230" s="1031"/>
      <c r="O230" s="1031"/>
      <c r="P230" s="1031"/>
      <c r="Q230" s="1031"/>
      <c r="R230" s="1031"/>
      <c r="S230" s="1031"/>
      <c r="T230" s="1031"/>
      <c r="U230" s="1031"/>
      <c r="V230" s="1031"/>
      <c r="W230" s="1031"/>
      <c r="X230" s="1031"/>
      <c r="Y230" s="1031"/>
      <c r="Z230" s="1031"/>
      <c r="AA230" s="1031"/>
    </row>
    <row r="231" spans="1:27" s="404" customFormat="1" ht="23.1" customHeight="1">
      <c r="A231" s="1485"/>
      <c r="B231" s="1408"/>
      <c r="C231" s="1408"/>
      <c r="D231" s="1408"/>
      <c r="E231" s="425" t="s">
        <v>526</v>
      </c>
      <c r="F231" s="1408" t="str">
        <f>'Rekap Panjang Per Prog Per Prov'!AX119</f>
        <v>Kab. Donggala</v>
      </c>
      <c r="G231" s="1484">
        <f>'Rekap Panjang Per Prog Per Prov'!BB119</f>
        <v>350000000</v>
      </c>
      <c r="H231" s="1487"/>
      <c r="I231" s="1563"/>
      <c r="J231" s="1244"/>
      <c r="K231" s="1051"/>
      <c r="L231" s="1835"/>
      <c r="M231" s="1031"/>
      <c r="N231" s="1031"/>
      <c r="O231" s="1031"/>
      <c r="P231" s="1031"/>
      <c r="Q231" s="1031"/>
      <c r="R231" s="1031"/>
      <c r="S231" s="1031"/>
      <c r="T231" s="1031"/>
      <c r="U231" s="1031"/>
      <c r="V231" s="1031"/>
      <c r="W231" s="1031"/>
      <c r="X231" s="1031"/>
      <c r="Y231" s="1031"/>
      <c r="Z231" s="1031"/>
      <c r="AA231" s="1031"/>
    </row>
    <row r="232" spans="1:27" s="404" customFormat="1">
      <c r="A232" s="1519"/>
      <c r="B232" s="1585"/>
      <c r="C232" s="1585"/>
      <c r="D232" s="1585"/>
      <c r="E232" s="1582"/>
      <c r="F232" s="1585"/>
      <c r="G232" s="1631"/>
      <c r="H232" s="1587"/>
      <c r="I232" s="1554"/>
      <c r="J232" s="1554"/>
      <c r="K232" s="1555"/>
      <c r="L232" s="1556"/>
      <c r="M232" s="1031"/>
      <c r="N232" s="1031"/>
      <c r="O232" s="1031"/>
      <c r="P232" s="1031"/>
      <c r="Q232" s="1031"/>
      <c r="R232" s="1031"/>
      <c r="S232" s="1031"/>
      <c r="T232" s="1031"/>
      <c r="U232" s="1031"/>
      <c r="V232" s="1031"/>
      <c r="W232" s="1031"/>
      <c r="X232" s="1031"/>
      <c r="Y232" s="1031"/>
      <c r="Z232" s="1031"/>
      <c r="AA232" s="1031"/>
    </row>
    <row r="233" spans="1:27" s="502" customFormat="1" ht="19.5" hidden="1" customHeight="1">
      <c r="A233" s="1507" t="s">
        <v>436</v>
      </c>
      <c r="B233" s="1411" t="s">
        <v>437</v>
      </c>
      <c r="C233" s="1411"/>
      <c r="D233" s="1411"/>
      <c r="E233" s="1411"/>
      <c r="F233" s="1411"/>
      <c r="G233" s="1610">
        <f>SUM(G234:G234)</f>
        <v>0</v>
      </c>
      <c r="H233" s="1611"/>
      <c r="I233" s="1245"/>
      <c r="J233" s="1245"/>
      <c r="K233" s="1096"/>
      <c r="L233" s="1614"/>
      <c r="M233" s="1045">
        <f>'Rekap Panjang Per Prog Per Prov'!BE118</f>
        <v>350000000</v>
      </c>
      <c r="N233" s="1046"/>
      <c r="O233" s="1046"/>
      <c r="P233" s="1046"/>
      <c r="Q233" s="1046"/>
      <c r="R233" s="1046"/>
      <c r="S233" s="1046"/>
      <c r="T233" s="1046"/>
      <c r="U233" s="1046"/>
      <c r="V233" s="1046"/>
      <c r="W233" s="1046"/>
      <c r="X233" s="1046"/>
      <c r="Y233" s="1046"/>
      <c r="Z233" s="1046"/>
      <c r="AA233" s="1046"/>
    </row>
    <row r="234" spans="1:27" s="457" customFormat="1" ht="10.5" hidden="1" customHeight="1" thickBot="1">
      <c r="A234" s="1511"/>
      <c r="B234" s="504"/>
      <c r="C234" s="447"/>
      <c r="D234" s="447"/>
      <c r="E234" s="514"/>
      <c r="F234" s="447"/>
      <c r="G234" s="1517"/>
      <c r="H234" s="1489"/>
      <c r="I234" s="1550"/>
      <c r="J234" s="1550"/>
      <c r="K234" s="1051"/>
      <c r="L234" s="1533"/>
      <c r="M234" s="1047"/>
      <c r="N234" s="1047"/>
      <c r="O234" s="1047"/>
      <c r="P234" s="1047"/>
      <c r="Q234" s="1047"/>
      <c r="R234" s="1047"/>
      <c r="S234" s="1047"/>
      <c r="T234" s="1047"/>
      <c r="U234" s="1047"/>
      <c r="V234" s="1047"/>
      <c r="W234" s="1047"/>
      <c r="X234" s="1047"/>
      <c r="Y234" s="1047"/>
      <c r="Z234" s="1047"/>
      <c r="AA234" s="1047"/>
    </row>
    <row r="235" spans="1:27" s="502" customFormat="1" ht="19.5" hidden="1" customHeight="1">
      <c r="A235" s="1499" t="s">
        <v>531</v>
      </c>
      <c r="B235" s="1409" t="s">
        <v>441</v>
      </c>
      <c r="C235" s="1409"/>
      <c r="D235" s="1409"/>
      <c r="E235" s="1409"/>
      <c r="F235" s="1409"/>
      <c r="G235" s="1505">
        <f>SUM(G236:G236)</f>
        <v>0</v>
      </c>
      <c r="H235" s="1506"/>
      <c r="J235" s="1245"/>
      <c r="K235" s="1051"/>
      <c r="L235" s="1548"/>
      <c r="M235" s="1045">
        <f>'Rekap Panjang Per Prog Per Prov'!BE124</f>
        <v>1700000000</v>
      </c>
      <c r="N235" s="1046"/>
      <c r="O235" s="1046"/>
      <c r="P235" s="1046"/>
      <c r="Q235" s="1046"/>
      <c r="R235" s="1046"/>
      <c r="S235" s="1046"/>
      <c r="T235" s="1046"/>
      <c r="U235" s="1046"/>
      <c r="V235" s="1046"/>
      <c r="W235" s="1046"/>
      <c r="X235" s="1046"/>
      <c r="Y235" s="1046"/>
      <c r="Z235" s="1046"/>
      <c r="AA235" s="1046"/>
    </row>
    <row r="236" spans="1:27" s="404" customFormat="1" ht="14.25" hidden="1" customHeight="1" thickBot="1">
      <c r="A236" s="1501"/>
      <c r="B236" s="1557"/>
      <c r="C236" s="516"/>
      <c r="D236" s="516"/>
      <c r="E236" s="517"/>
      <c r="F236" s="516"/>
      <c r="G236" s="1518"/>
      <c r="H236" s="1513"/>
      <c r="I236" s="1217"/>
      <c r="J236" s="1217"/>
      <c r="K236" s="1051"/>
      <c r="L236" s="1547"/>
      <c r="M236" s="1031"/>
      <c r="N236" s="1031"/>
      <c r="O236" s="1031"/>
      <c r="P236" s="1031"/>
      <c r="Q236" s="1031"/>
      <c r="R236" s="1031"/>
      <c r="S236" s="1031"/>
      <c r="T236" s="1031"/>
      <c r="U236" s="1031"/>
      <c r="V236" s="1031"/>
      <c r="W236" s="1031"/>
      <c r="X236" s="1031"/>
      <c r="Y236" s="1031"/>
      <c r="Z236" s="1031"/>
      <c r="AA236" s="1031"/>
    </row>
    <row r="237" spans="1:27" s="502" customFormat="1" ht="19.5" hidden="1" customHeight="1">
      <c r="A237" s="1499" t="s">
        <v>440</v>
      </c>
      <c r="B237" s="1409" t="s">
        <v>442</v>
      </c>
      <c r="C237" s="1409"/>
      <c r="D237" s="1409"/>
      <c r="E237" s="1409"/>
      <c r="F237" s="1409"/>
      <c r="G237" s="1505">
        <f>SUM(G238:G238)</f>
        <v>0</v>
      </c>
      <c r="H237" s="1506"/>
      <c r="J237" s="1245"/>
      <c r="K237" s="1051"/>
      <c r="L237" s="1548"/>
      <c r="M237" s="1045">
        <f>'Rekap Panjang Per Prog Per Prov'!BE127</f>
        <v>13650000000</v>
      </c>
      <c r="N237" s="1046"/>
      <c r="O237" s="1046"/>
      <c r="P237" s="1046"/>
      <c r="Q237" s="1046"/>
      <c r="R237" s="1046"/>
      <c r="S237" s="1046"/>
      <c r="T237" s="1046"/>
      <c r="U237" s="1046"/>
      <c r="V237" s="1046"/>
      <c r="W237" s="1046"/>
      <c r="X237" s="1046"/>
      <c r="Y237" s="1046"/>
      <c r="Z237" s="1046"/>
      <c r="AA237" s="1046"/>
    </row>
    <row r="238" spans="1:27" s="404" customFormat="1" ht="17.25" hidden="1" customHeight="1" thickBot="1">
      <c r="A238" s="1501"/>
      <c r="B238" s="478"/>
      <c r="C238" s="1223"/>
      <c r="D238" s="1223"/>
      <c r="E238" s="1632"/>
      <c r="F238" s="1223"/>
      <c r="G238" s="1633"/>
      <c r="H238" s="1515"/>
      <c r="I238" s="1217"/>
      <c r="J238" s="1217"/>
      <c r="K238" s="1324"/>
      <c r="L238" s="1549"/>
      <c r="M238" s="1031"/>
      <c r="N238" s="1031"/>
      <c r="O238" s="1031"/>
      <c r="P238" s="1031"/>
      <c r="Q238" s="1031"/>
      <c r="R238" s="1031"/>
      <c r="S238" s="1031"/>
      <c r="T238" s="1031"/>
      <c r="U238" s="1031"/>
      <c r="V238" s="1031"/>
      <c r="W238" s="1031"/>
      <c r="X238" s="1031"/>
      <c r="Y238" s="1031"/>
      <c r="Z238" s="1031"/>
      <c r="AA238" s="1031"/>
    </row>
    <row r="239" spans="1:27" s="487" customFormat="1" ht="23.1" customHeight="1">
      <c r="A239" s="1609" t="s">
        <v>428</v>
      </c>
      <c r="B239" s="1845" t="s">
        <v>439</v>
      </c>
      <c r="C239" s="1845"/>
      <c r="D239" s="1845"/>
      <c r="E239" s="1845"/>
      <c r="F239" s="1845"/>
      <c r="G239" s="1617">
        <f>SUM(G240:G248)</f>
        <v>3430000000</v>
      </c>
      <c r="H239" s="1618"/>
      <c r="I239" s="1619"/>
      <c r="J239" s="1619"/>
      <c r="K239" s="1597"/>
      <c r="L239" s="1620"/>
      <c r="M239" s="1041">
        <f>'Rekap Panjang Per Prog Per Prov'!BE120</f>
        <v>3430000000</v>
      </c>
      <c r="N239" s="1042"/>
      <c r="O239" s="1042"/>
      <c r="P239" s="1042"/>
      <c r="Q239" s="1042"/>
      <c r="R239" s="1042"/>
      <c r="S239" s="1042"/>
      <c r="T239" s="1042"/>
      <c r="U239" s="1042"/>
      <c r="V239" s="1042"/>
      <c r="W239" s="1042"/>
      <c r="X239" s="1042"/>
      <c r="Y239" s="1042"/>
      <c r="Z239" s="1042"/>
      <c r="AA239" s="1042"/>
    </row>
    <row r="240" spans="1:27" s="413" customFormat="1" ht="33" customHeight="1">
      <c r="A240" s="1479"/>
      <c r="B240" s="1407" t="s">
        <v>380</v>
      </c>
      <c r="C240" s="1833" t="str">
        <f>'Rekap Panjang Per Prog Per Prov'!AZ7</f>
        <v xml:space="preserve">PROGRAM PENGUATAN PENYELENGGARAAN PEMERINTAHAN UMUM </v>
      </c>
      <c r="D240" s="1833"/>
      <c r="E240" s="1833"/>
      <c r="F240" s="1833"/>
      <c r="G240" s="1480"/>
      <c r="H240" s="1831" t="str">
        <f>'Rekap Panjang Per Prog Per Prov'!AH11</f>
        <v>DITJEN PUM</v>
      </c>
      <c r="I240" s="1560"/>
      <c r="J240" s="1241"/>
      <c r="K240" s="1051"/>
      <c r="L240" s="1524"/>
      <c r="M240" s="1035"/>
      <c r="N240" s="1034"/>
      <c r="O240" s="1034"/>
      <c r="P240" s="1034"/>
      <c r="Q240" s="1034"/>
      <c r="R240" s="1034"/>
      <c r="S240" s="1034"/>
      <c r="T240" s="1034"/>
      <c r="U240" s="1034"/>
      <c r="V240" s="1034"/>
      <c r="W240" s="1034"/>
      <c r="X240" s="1034"/>
      <c r="Y240" s="1034"/>
      <c r="Z240" s="1034"/>
      <c r="AA240" s="1034"/>
    </row>
    <row r="241" spans="1:27" s="423" customFormat="1" ht="40.5" customHeight="1">
      <c r="A241" s="1483"/>
      <c r="B241" s="1408"/>
      <c r="C241" s="1408" t="s">
        <v>381</v>
      </c>
      <c r="D241" s="1830" t="str">
        <f>'Rekap Panjang Per Prog Per Prov'!BA8</f>
        <v>Kegiatan Fasilitasi Pencegahan dan Penanggulangan Bencana</v>
      </c>
      <c r="E241" s="1830"/>
      <c r="F241" s="1830"/>
      <c r="G241" s="1484"/>
      <c r="H241" s="1832"/>
      <c r="I241" s="1561"/>
      <c r="J241" s="1242"/>
      <c r="K241" s="1051"/>
      <c r="L241" s="1525"/>
      <c r="M241" s="1036"/>
      <c r="N241" s="1037"/>
      <c r="O241" s="1037"/>
      <c r="P241" s="1037"/>
      <c r="Q241" s="1037"/>
      <c r="R241" s="1037"/>
      <c r="S241" s="1037"/>
      <c r="T241" s="1037"/>
      <c r="U241" s="1037"/>
      <c r="V241" s="1037"/>
      <c r="W241" s="1037"/>
      <c r="X241" s="1037"/>
      <c r="Y241" s="1037"/>
      <c r="Z241" s="1037"/>
      <c r="AA241" s="1037"/>
    </row>
    <row r="242" spans="1:27" s="404" customFormat="1" ht="54" customHeight="1">
      <c r="A242" s="1485"/>
      <c r="B242" s="1408"/>
      <c r="C242" s="1408"/>
      <c r="D242" s="1408" t="s">
        <v>382</v>
      </c>
      <c r="E242" s="1830" t="str">
        <f>'Rekap Panjang Per Prog Per Prov'!BA10</f>
        <v>Pembangunan Sarana Prasarana Pemerintahan dalam rangka Penanggulangan Bencana di Daerah Rawan Bencana</v>
      </c>
      <c r="F242" s="1830"/>
      <c r="G242" s="1484"/>
      <c r="H242" s="1485"/>
      <c r="I242" s="1562"/>
      <c r="J242" s="1243"/>
      <c r="K242" s="1051"/>
      <c r="L242" s="1834" t="s">
        <v>594</v>
      </c>
      <c r="M242" s="1031"/>
      <c r="N242" s="1031"/>
      <c r="O242" s="1031"/>
      <c r="P242" s="1031"/>
      <c r="Q242" s="1031"/>
      <c r="R242" s="1031"/>
      <c r="S242" s="1031"/>
      <c r="T242" s="1031"/>
      <c r="U242" s="1031"/>
      <c r="V242" s="1031"/>
      <c r="W242" s="1031"/>
      <c r="X242" s="1031"/>
      <c r="Y242" s="1031"/>
      <c r="Z242" s="1031"/>
      <c r="AA242" s="1031"/>
    </row>
    <row r="243" spans="1:27" s="404" customFormat="1" ht="23.1" customHeight="1">
      <c r="A243" s="1485"/>
      <c r="B243" s="1408"/>
      <c r="C243" s="1408"/>
      <c r="D243" s="1408"/>
      <c r="E243" s="425" t="s">
        <v>526</v>
      </c>
      <c r="F243" s="1408" t="str">
        <f>'Rekap Panjang Per Prog Per Prov'!AX121</f>
        <v>Kab. Majene</v>
      </c>
      <c r="G243" s="1484">
        <f>'Rekap Panjang Per Prog Per Prov'!BA121</f>
        <v>1400000000</v>
      </c>
      <c r="H243" s="1487"/>
      <c r="I243" s="1563"/>
      <c r="J243" s="1244"/>
      <c r="K243" s="1051"/>
      <c r="L243" s="1835"/>
      <c r="M243" s="1031"/>
      <c r="N243" s="1031"/>
      <c r="O243" s="1031"/>
      <c r="P243" s="1031"/>
      <c r="Q243" s="1031"/>
      <c r="R243" s="1031"/>
      <c r="S243" s="1031"/>
      <c r="T243" s="1031"/>
      <c r="U243" s="1031"/>
      <c r="V243" s="1031"/>
      <c r="W243" s="1031"/>
      <c r="X243" s="1031"/>
      <c r="Y243" s="1031"/>
      <c r="Z243" s="1031"/>
      <c r="AA243" s="1031"/>
    </row>
    <row r="244" spans="1:27" s="413" customFormat="1" ht="25.5" customHeight="1">
      <c r="A244" s="1479"/>
      <c r="B244" s="1407" t="s">
        <v>383</v>
      </c>
      <c r="C244" s="1833" t="str">
        <f>'Rekap Panjang Per Prog Per Prov'!BB7</f>
        <v xml:space="preserve">PROGRAM BINA PEMBANGUNAN DAERAH </v>
      </c>
      <c r="D244" s="1833"/>
      <c r="E244" s="1833"/>
      <c r="F244" s="1833"/>
      <c r="G244" s="1480"/>
      <c r="H244" s="1831" t="str">
        <f>'Rekap Panjang Per Prog Per Prov'!BB11</f>
        <v>DITJEN BINA BANGDA</v>
      </c>
      <c r="I244" s="1560"/>
      <c r="J244" s="1241"/>
      <c r="K244" s="1051"/>
      <c r="L244" s="1524"/>
      <c r="M244" s="1035"/>
      <c r="N244" s="1034"/>
      <c r="O244" s="1034"/>
      <c r="P244" s="1034"/>
      <c r="Q244" s="1034"/>
      <c r="R244" s="1034"/>
      <c r="S244" s="1034"/>
      <c r="T244" s="1034"/>
      <c r="U244" s="1034"/>
      <c r="V244" s="1034"/>
      <c r="W244" s="1034"/>
      <c r="X244" s="1034"/>
      <c r="Y244" s="1034"/>
      <c r="Z244" s="1034"/>
      <c r="AA244" s="1034"/>
    </row>
    <row r="245" spans="1:27" s="423" customFormat="1" ht="33.75" customHeight="1">
      <c r="A245" s="1483"/>
      <c r="B245" s="1408"/>
      <c r="C245" s="1408" t="s">
        <v>381</v>
      </c>
      <c r="D245" s="1830" t="str">
        <f>'Rekap Panjang Per Prog Per Prov'!BB8</f>
        <v>Kegiatan Penataan Ruang Daerah dan Lingkungan Hidup di Daerah</v>
      </c>
      <c r="E245" s="1830"/>
      <c r="F245" s="1830"/>
      <c r="G245" s="1484"/>
      <c r="H245" s="1832"/>
      <c r="I245" s="1561"/>
      <c r="J245" s="1242"/>
      <c r="K245" s="1051"/>
      <c r="L245" s="1525"/>
      <c r="M245" s="1036"/>
      <c r="N245" s="1037"/>
      <c r="O245" s="1037"/>
      <c r="P245" s="1037"/>
      <c r="Q245" s="1037"/>
      <c r="R245" s="1037"/>
      <c r="S245" s="1037"/>
      <c r="T245" s="1037"/>
      <c r="U245" s="1037"/>
      <c r="V245" s="1037"/>
      <c r="W245" s="1037"/>
      <c r="X245" s="1037"/>
      <c r="Y245" s="1037"/>
      <c r="Z245" s="1037"/>
      <c r="AA245" s="1037"/>
    </row>
    <row r="246" spans="1:27" s="404" customFormat="1" ht="54.75" customHeight="1">
      <c r="A246" s="1485"/>
      <c r="B246" s="1408"/>
      <c r="C246" s="1408"/>
      <c r="D246" s="1408" t="s">
        <v>382</v>
      </c>
      <c r="E246" s="1830" t="str">
        <f>'Rekap Panjang Per Prog Per Prov'!BB10</f>
        <v xml:space="preserve">Fasilitasi pembinaan dan pemberdayaan masyarakat dan kapasitas kelembagaan penanganan lahan kritis dan sumber daya air berbasis masyarakat (PLKSDA-BM) </v>
      </c>
      <c r="F246" s="1830"/>
      <c r="G246" s="1484"/>
      <c r="H246" s="1485"/>
      <c r="I246" s="1562"/>
      <c r="J246" s="1243"/>
      <c r="K246" s="1051"/>
      <c r="L246" s="1834" t="s">
        <v>594</v>
      </c>
      <c r="M246" s="1031"/>
      <c r="N246" s="1031"/>
      <c r="O246" s="1031"/>
      <c r="P246" s="1031"/>
      <c r="Q246" s="1031"/>
      <c r="R246" s="1031"/>
      <c r="S246" s="1031"/>
      <c r="T246" s="1031"/>
      <c r="U246" s="1031"/>
      <c r="V246" s="1031"/>
      <c r="W246" s="1031"/>
      <c r="X246" s="1031"/>
      <c r="Y246" s="1031"/>
      <c r="Z246" s="1031"/>
      <c r="AA246" s="1031"/>
    </row>
    <row r="247" spans="1:27" s="404" customFormat="1" ht="23.1" customHeight="1">
      <c r="A247" s="1485"/>
      <c r="B247" s="1408"/>
      <c r="C247" s="1408"/>
      <c r="D247" s="1408"/>
      <c r="E247" s="425" t="s">
        <v>526</v>
      </c>
      <c r="F247" s="1408" t="str">
        <f>'Rekap Panjang Per Prog Per Prov'!AX121</f>
        <v>Kab. Majene</v>
      </c>
      <c r="G247" s="1484">
        <f>'Rekap Panjang Per Prog Per Prov'!BB121</f>
        <v>2030000000</v>
      </c>
      <c r="H247" s="1487"/>
      <c r="I247" s="1563"/>
      <c r="J247" s="1244"/>
      <c r="K247" s="1051"/>
      <c r="L247" s="1835"/>
      <c r="M247" s="1031"/>
      <c r="N247" s="1031"/>
      <c r="O247" s="1031"/>
      <c r="P247" s="1031"/>
      <c r="Q247" s="1031"/>
      <c r="R247" s="1031"/>
      <c r="S247" s="1031"/>
      <c r="T247" s="1031"/>
      <c r="U247" s="1031"/>
      <c r="V247" s="1031"/>
      <c r="W247" s="1031"/>
      <c r="X247" s="1031"/>
      <c r="Y247" s="1031"/>
      <c r="Z247" s="1031"/>
      <c r="AA247" s="1031"/>
    </row>
    <row r="248" spans="1:27" s="404" customFormat="1" ht="17.25" thickBot="1">
      <c r="A248" s="1501"/>
      <c r="B248" s="1557"/>
      <c r="C248" s="1557"/>
      <c r="D248" s="1557"/>
      <c r="E248" s="1608"/>
      <c r="F248" s="1557"/>
      <c r="G248" s="1518"/>
      <c r="H248" s="1513"/>
      <c r="I248" s="1217"/>
      <c r="J248" s="1217"/>
      <c r="K248" s="1324"/>
      <c r="L248" s="1547"/>
      <c r="M248" s="1031"/>
      <c r="N248" s="1031"/>
      <c r="O248" s="1031"/>
      <c r="P248" s="1031"/>
      <c r="Q248" s="1031"/>
      <c r="R248" s="1031"/>
      <c r="S248" s="1031"/>
      <c r="T248" s="1031"/>
      <c r="U248" s="1031"/>
      <c r="V248" s="1031"/>
      <c r="W248" s="1031"/>
      <c r="X248" s="1031"/>
      <c r="Y248" s="1031"/>
      <c r="Z248" s="1031"/>
      <c r="AA248" s="1031"/>
    </row>
    <row r="249" spans="1:27" s="502" customFormat="1" ht="23.1" customHeight="1">
      <c r="A249" s="1609" t="s">
        <v>430</v>
      </c>
      <c r="B249" s="1616" t="s">
        <v>441</v>
      </c>
      <c r="C249" s="1616"/>
      <c r="D249" s="1616"/>
      <c r="E249" s="1616"/>
      <c r="F249" s="1616"/>
      <c r="G249" s="1617">
        <f>SUM(G256:G263)</f>
        <v>1700000000</v>
      </c>
      <c r="H249" s="1618"/>
      <c r="I249" s="1619"/>
      <c r="J249" s="1619"/>
      <c r="K249" s="1597"/>
      <c r="L249" s="1627"/>
      <c r="M249" s="1045">
        <f>'Rekap Panjang Per Prog Per Prov'!BE124</f>
        <v>1700000000</v>
      </c>
      <c r="N249" s="1046"/>
      <c r="O249" s="1046"/>
      <c r="P249" s="1046"/>
      <c r="Q249" s="1046"/>
      <c r="R249" s="1046"/>
      <c r="S249" s="1046"/>
      <c r="T249" s="1046"/>
      <c r="U249" s="1046"/>
      <c r="V249" s="1046"/>
      <c r="W249" s="1046"/>
      <c r="X249" s="1046"/>
      <c r="Y249" s="1046"/>
      <c r="Z249" s="1046"/>
      <c r="AA249" s="1046"/>
    </row>
    <row r="250" spans="1:27" s="413" customFormat="1" ht="16.5" hidden="1" customHeight="1">
      <c r="A250" s="1479"/>
      <c r="B250" s="1407" t="s">
        <v>380</v>
      </c>
      <c r="C250" s="1833">
        <f>'Rekap Panjang Per Prog Per Prov'!AY43</f>
        <v>0</v>
      </c>
      <c r="D250" s="1833"/>
      <c r="E250" s="1833"/>
      <c r="F250" s="1833"/>
      <c r="G250" s="1480"/>
      <c r="H250" s="1482">
        <f>'Rekap Panjang Per Prog Per Prov'!AY49</f>
        <v>65415853000</v>
      </c>
      <c r="I250" s="1560"/>
      <c r="J250" s="1241"/>
      <c r="K250" s="1051"/>
      <c r="L250" s="1524">
        <f>'Rekap Panjang Per Prog Per Prov'!BA49</f>
        <v>1190000000</v>
      </c>
      <c r="M250" s="1035"/>
      <c r="N250" s="1034"/>
      <c r="O250" s="1034"/>
      <c r="P250" s="1034"/>
      <c r="Q250" s="1034"/>
      <c r="R250" s="1034"/>
      <c r="S250" s="1034"/>
      <c r="T250" s="1034"/>
      <c r="U250" s="1034"/>
      <c r="V250" s="1034"/>
      <c r="W250" s="1034"/>
      <c r="X250" s="1034"/>
      <c r="Y250" s="1034"/>
      <c r="Z250" s="1034"/>
      <c r="AA250" s="1034"/>
    </row>
    <row r="251" spans="1:27" s="423" customFormat="1" ht="16.5" hidden="1" customHeight="1">
      <c r="A251" s="1483"/>
      <c r="B251" s="1408"/>
      <c r="C251" s="1408" t="s">
        <v>381</v>
      </c>
      <c r="D251" s="1830">
        <f>'Rekap Panjang Per Prog Per Prov'!AY44</f>
        <v>0</v>
      </c>
      <c r="E251" s="1830"/>
      <c r="F251" s="1830"/>
      <c r="G251" s="1484"/>
      <c r="H251" s="1486"/>
      <c r="I251" s="1561"/>
      <c r="J251" s="1242"/>
      <c r="K251" s="1051"/>
      <c r="L251" s="1525"/>
      <c r="M251" s="1036"/>
      <c r="N251" s="1037"/>
      <c r="O251" s="1037"/>
      <c r="P251" s="1037"/>
      <c r="Q251" s="1037"/>
      <c r="R251" s="1037"/>
      <c r="S251" s="1037"/>
      <c r="T251" s="1037"/>
      <c r="U251" s="1037"/>
      <c r="V251" s="1037"/>
      <c r="W251" s="1037"/>
      <c r="X251" s="1037"/>
      <c r="Y251" s="1037"/>
      <c r="Z251" s="1037"/>
      <c r="AA251" s="1037"/>
    </row>
    <row r="252" spans="1:27" s="404" customFormat="1" ht="16.5" hidden="1" customHeight="1">
      <c r="A252" s="1485"/>
      <c r="B252" s="1408"/>
      <c r="C252" s="1408"/>
      <c r="D252" s="1408" t="s">
        <v>382</v>
      </c>
      <c r="E252" s="1830">
        <f>'Rekap Panjang Per Prog Per Prov'!AY48</f>
        <v>0</v>
      </c>
      <c r="F252" s="1830"/>
      <c r="G252" s="1484"/>
      <c r="H252" s="1486"/>
      <c r="I252" s="1562"/>
      <c r="J252" s="1243"/>
      <c r="K252" s="1051"/>
      <c r="L252" s="1525"/>
      <c r="M252" s="1031"/>
      <c r="N252" s="1031"/>
      <c r="O252" s="1031"/>
      <c r="P252" s="1031"/>
      <c r="Q252" s="1031"/>
      <c r="R252" s="1031"/>
      <c r="S252" s="1031"/>
      <c r="T252" s="1031"/>
      <c r="U252" s="1031"/>
      <c r="V252" s="1031"/>
      <c r="W252" s="1031"/>
      <c r="X252" s="1031"/>
      <c r="Y252" s="1031"/>
      <c r="Z252" s="1031"/>
      <c r="AA252" s="1031"/>
    </row>
    <row r="253" spans="1:27" s="404" customFormat="1" ht="16.5" hidden="1" customHeight="1">
      <c r="A253" s="1485"/>
      <c r="B253" s="1408"/>
      <c r="C253" s="1408"/>
      <c r="D253" s="1408"/>
      <c r="E253" s="425" t="s">
        <v>526</v>
      </c>
      <c r="F253" s="1408" t="str">
        <f>'Rekap Panjang Per Prog Per Prov'!AX143</f>
        <v>Kab. Lombok Utara</v>
      </c>
      <c r="G253" s="1484">
        <f>'Rekap Panjang Per Prog Per Prov'!AY143</f>
        <v>5146080000</v>
      </c>
      <c r="H253" s="1486"/>
      <c r="I253" s="1563"/>
      <c r="J253" s="1244"/>
      <c r="K253" s="1051"/>
      <c r="L253" s="1525"/>
      <c r="M253" s="1031"/>
      <c r="N253" s="1031"/>
      <c r="O253" s="1031"/>
      <c r="P253" s="1031"/>
      <c r="Q253" s="1031"/>
      <c r="R253" s="1031"/>
      <c r="S253" s="1031"/>
      <c r="T253" s="1031"/>
      <c r="U253" s="1031"/>
      <c r="V253" s="1031"/>
      <c r="W253" s="1031"/>
      <c r="X253" s="1031"/>
      <c r="Y253" s="1031"/>
      <c r="Z253" s="1031"/>
      <c r="AA253" s="1031"/>
    </row>
    <row r="254" spans="1:27" s="404" customFormat="1" ht="16.5" hidden="1" customHeight="1">
      <c r="A254" s="1485"/>
      <c r="B254" s="1408"/>
      <c r="C254" s="1408"/>
      <c r="D254" s="1408"/>
      <c r="E254" s="425" t="s">
        <v>526</v>
      </c>
      <c r="F254" s="1408" t="str">
        <f>'Rekap Panjang Per Prog Per Prov'!AX144</f>
        <v>Kab. Bima</v>
      </c>
      <c r="G254" s="1484">
        <f>'Rekap Panjang Per Prog Per Prov'!AY144</f>
        <v>13072382000</v>
      </c>
      <c r="H254" s="1486"/>
      <c r="I254" s="1563"/>
      <c r="J254" s="1244"/>
      <c r="K254" s="1051"/>
      <c r="L254" s="1525"/>
      <c r="M254" s="1031"/>
      <c r="N254" s="1031"/>
      <c r="O254" s="1031"/>
      <c r="P254" s="1031"/>
      <c r="Q254" s="1031"/>
      <c r="R254" s="1031"/>
      <c r="S254" s="1031"/>
      <c r="T254" s="1031"/>
      <c r="U254" s="1031"/>
      <c r="V254" s="1031"/>
      <c r="W254" s="1031"/>
      <c r="X254" s="1031"/>
      <c r="Y254" s="1031"/>
      <c r="Z254" s="1031"/>
      <c r="AA254" s="1031"/>
    </row>
    <row r="255" spans="1:27" s="404" customFormat="1" ht="16.5" hidden="1" customHeight="1">
      <c r="A255" s="1501"/>
      <c r="B255" s="454"/>
      <c r="C255" s="454"/>
      <c r="D255" s="456"/>
      <c r="E255" s="489" t="s">
        <v>526</v>
      </c>
      <c r="F255" s="1408" t="str">
        <f>'Rekap Panjang Per Prog Per Prov'!AX145</f>
        <v>Kab. Dompu</v>
      </c>
      <c r="G255" s="1509">
        <f>'Rekap Panjang Per Prog Per Prov'!AY145</f>
        <v>14243582000</v>
      </c>
      <c r="H255" s="1510"/>
      <c r="I255" s="1217"/>
      <c r="J255" s="1217"/>
      <c r="K255" s="1051"/>
      <c r="L255" s="1540"/>
      <c r="M255" s="1031"/>
      <c r="N255" s="1031"/>
      <c r="O255" s="1031"/>
      <c r="P255" s="1031"/>
      <c r="Q255" s="1031"/>
      <c r="R255" s="1031"/>
      <c r="S255" s="1031"/>
      <c r="T255" s="1031"/>
      <c r="U255" s="1031"/>
      <c r="V255" s="1031"/>
      <c r="W255" s="1031"/>
      <c r="X255" s="1031"/>
      <c r="Y255" s="1031"/>
      <c r="Z255" s="1031"/>
      <c r="AA255" s="1031"/>
    </row>
    <row r="256" spans="1:27" s="413" customFormat="1" ht="38.25" customHeight="1">
      <c r="A256" s="1479"/>
      <c r="B256" s="1407" t="s">
        <v>380</v>
      </c>
      <c r="C256" s="1833" t="str">
        <f>'Rekap Panjang Per Prog Per Prov'!AZ7</f>
        <v xml:space="preserve">PROGRAM PENGUATAN PENYELENGGARAAN PEMERINTAHAN UMUM </v>
      </c>
      <c r="D256" s="1833"/>
      <c r="E256" s="1833"/>
      <c r="F256" s="1833"/>
      <c r="G256" s="1480"/>
      <c r="H256" s="1831" t="str">
        <f>'Rekap Panjang Per Prog Per Prov'!AZ11</f>
        <v>DITJEN PUM</v>
      </c>
      <c r="I256" s="1560"/>
      <c r="J256" s="1241"/>
      <c r="K256" s="1051"/>
      <c r="L256" s="1524"/>
      <c r="M256" s="1035"/>
      <c r="N256" s="1034"/>
      <c r="O256" s="1034"/>
      <c r="P256" s="1034"/>
      <c r="Q256" s="1034"/>
      <c r="R256" s="1034"/>
      <c r="S256" s="1034"/>
      <c r="T256" s="1034"/>
      <c r="U256" s="1034"/>
      <c r="V256" s="1034"/>
      <c r="W256" s="1034"/>
      <c r="X256" s="1034"/>
      <c r="Y256" s="1034"/>
      <c r="Z256" s="1034"/>
      <c r="AA256" s="1034"/>
    </row>
    <row r="257" spans="1:27" s="423" customFormat="1" ht="35.25" customHeight="1">
      <c r="A257" s="1483"/>
      <c r="B257" s="1408"/>
      <c r="C257" s="1408" t="s">
        <v>381</v>
      </c>
      <c r="D257" s="1830" t="str">
        <f>'Rekap Panjang Per Prog Per Prov'!BA8</f>
        <v>Kegiatan Fasilitasi Pencegahan dan Penanggulangan Bencana</v>
      </c>
      <c r="E257" s="1830"/>
      <c r="F257" s="1830"/>
      <c r="G257" s="1484"/>
      <c r="H257" s="1832"/>
      <c r="I257" s="1561"/>
      <c r="J257" s="1242"/>
      <c r="K257" s="1051"/>
      <c r="L257" s="1546"/>
      <c r="M257" s="1036"/>
      <c r="N257" s="1037"/>
      <c r="O257" s="1037"/>
      <c r="P257" s="1037"/>
      <c r="Q257" s="1037"/>
      <c r="R257" s="1037"/>
      <c r="S257" s="1037"/>
      <c r="T257" s="1037"/>
      <c r="U257" s="1037"/>
      <c r="V257" s="1037"/>
      <c r="W257" s="1037"/>
      <c r="X257" s="1037"/>
      <c r="Y257" s="1037"/>
      <c r="Z257" s="1037"/>
      <c r="AA257" s="1037"/>
    </row>
    <row r="258" spans="1:27" s="404" customFormat="1" ht="58.5" customHeight="1">
      <c r="A258" s="1485"/>
      <c r="B258" s="1408"/>
      <c r="C258" s="1408"/>
      <c r="D258" s="1408" t="s">
        <v>382</v>
      </c>
      <c r="E258" s="1830" t="str">
        <f>'Rekap Panjang Per Prog Per Prov'!BA10</f>
        <v>Pembangunan Sarana Prasarana Pemerintahan dalam rangka Penanggulangan Bencana di Daerah Rawan Bencana</v>
      </c>
      <c r="F258" s="1830"/>
      <c r="G258" s="1484"/>
      <c r="H258" s="1485"/>
      <c r="I258" s="1562"/>
      <c r="J258" s="1243"/>
      <c r="K258" s="1051"/>
      <c r="L258" s="1836" t="s">
        <v>594</v>
      </c>
      <c r="M258" s="1031"/>
      <c r="N258" s="1031"/>
      <c r="O258" s="1031"/>
      <c r="P258" s="1031"/>
      <c r="Q258" s="1031"/>
      <c r="R258" s="1031"/>
      <c r="S258" s="1031"/>
      <c r="T258" s="1031"/>
      <c r="U258" s="1031"/>
      <c r="V258" s="1031"/>
      <c r="W258" s="1031"/>
      <c r="X258" s="1031"/>
      <c r="Y258" s="1031"/>
      <c r="Z258" s="1031"/>
      <c r="AA258" s="1031"/>
    </row>
    <row r="259" spans="1:27" s="404" customFormat="1" ht="23.1" customHeight="1">
      <c r="A259" s="1485"/>
      <c r="B259" s="1408"/>
      <c r="C259" s="1408"/>
      <c r="D259" s="1408"/>
      <c r="E259" s="425" t="s">
        <v>526</v>
      </c>
      <c r="F259" s="1654" t="s">
        <v>978</v>
      </c>
      <c r="G259" s="1484">
        <f>'Rekap Panjang Per Prog Per Prov'!BA126</f>
        <v>1400000000</v>
      </c>
      <c r="H259" s="1487"/>
      <c r="I259" s="1563"/>
      <c r="J259" s="1244"/>
      <c r="K259" s="1051"/>
      <c r="L259" s="1837"/>
      <c r="M259" s="1031"/>
      <c r="N259" s="1031"/>
      <c r="O259" s="1031"/>
      <c r="P259" s="1031"/>
      <c r="Q259" s="1031"/>
      <c r="R259" s="1031"/>
      <c r="S259" s="1031"/>
      <c r="T259" s="1031"/>
      <c r="U259" s="1031"/>
      <c r="V259" s="1031"/>
      <c r="W259" s="1031"/>
      <c r="X259" s="1031"/>
      <c r="Y259" s="1031"/>
      <c r="Z259" s="1031"/>
      <c r="AA259" s="1031"/>
    </row>
    <row r="260" spans="1:27" s="413" customFormat="1" ht="26.25" customHeight="1">
      <c r="A260" s="1479"/>
      <c r="B260" s="1407" t="s">
        <v>383</v>
      </c>
      <c r="C260" s="1833" t="str">
        <f>'Rekap Panjang Per Prog Per Prov'!BB7</f>
        <v xml:space="preserve">PROGRAM BINA PEMBANGUNAN DAERAH </v>
      </c>
      <c r="D260" s="1833"/>
      <c r="E260" s="1833"/>
      <c r="F260" s="1833"/>
      <c r="G260" s="1480"/>
      <c r="H260" s="1831" t="str">
        <f>'Rekap Panjang Per Prog Per Prov'!BB11</f>
        <v>DITJEN BINA BANGDA</v>
      </c>
      <c r="I260" s="1560"/>
      <c r="J260" s="1241"/>
      <c r="K260" s="1051"/>
      <c r="L260" s="1524"/>
      <c r="M260" s="1035"/>
      <c r="N260" s="1034"/>
      <c r="O260" s="1034"/>
      <c r="P260" s="1034"/>
      <c r="Q260" s="1034"/>
      <c r="R260" s="1034"/>
      <c r="S260" s="1034"/>
      <c r="T260" s="1034"/>
      <c r="U260" s="1034"/>
      <c r="V260" s="1034"/>
      <c r="W260" s="1034"/>
      <c r="X260" s="1034"/>
      <c r="Y260" s="1034"/>
      <c r="Z260" s="1034"/>
      <c r="AA260" s="1034"/>
    </row>
    <row r="261" spans="1:27" s="423" customFormat="1" ht="39" customHeight="1">
      <c r="A261" s="1483"/>
      <c r="B261" s="1408"/>
      <c r="C261" s="1408" t="s">
        <v>381</v>
      </c>
      <c r="D261" s="1830" t="str">
        <f>'Rekap Panjang Per Prog Per Prov'!BB8</f>
        <v>Kegiatan Penataan Ruang Daerah dan Lingkungan Hidup di Daerah</v>
      </c>
      <c r="E261" s="1830"/>
      <c r="F261" s="1830"/>
      <c r="G261" s="1484"/>
      <c r="H261" s="1832"/>
      <c r="I261" s="1561"/>
      <c r="J261" s="1242"/>
      <c r="K261" s="1051"/>
      <c r="L261" s="1546"/>
      <c r="M261" s="1036"/>
      <c r="N261" s="1037"/>
      <c r="O261" s="1037"/>
      <c r="P261" s="1037"/>
      <c r="Q261" s="1037"/>
      <c r="R261" s="1037"/>
      <c r="S261" s="1037"/>
      <c r="T261" s="1037"/>
      <c r="U261" s="1037"/>
      <c r="V261" s="1037"/>
      <c r="W261" s="1037"/>
      <c r="X261" s="1037"/>
      <c r="Y261" s="1037"/>
      <c r="Z261" s="1037"/>
      <c r="AA261" s="1037"/>
    </row>
    <row r="262" spans="1:27" s="404" customFormat="1" ht="58.5" customHeight="1">
      <c r="A262" s="1485"/>
      <c r="B262" s="1408"/>
      <c r="C262" s="1408"/>
      <c r="D262" s="1408" t="s">
        <v>382</v>
      </c>
      <c r="E262" s="1830" t="str">
        <f>'Rekap Panjang Per Prog Per Prov'!BB10</f>
        <v xml:space="preserve">Fasilitasi pembinaan dan pemberdayaan masyarakat dan kapasitas kelembagaan penanganan lahan kritis dan sumber daya air berbasis masyarakat (PLKSDA-BM) </v>
      </c>
      <c r="F262" s="1830"/>
      <c r="G262" s="1484"/>
      <c r="H262" s="1485"/>
      <c r="I262" s="1562"/>
      <c r="J262" s="1243"/>
      <c r="K262" s="1051"/>
      <c r="L262" s="1836" t="s">
        <v>594</v>
      </c>
      <c r="M262" s="1031"/>
      <c r="N262" s="1031"/>
      <c r="O262" s="1031"/>
      <c r="P262" s="1031"/>
      <c r="Q262" s="1031"/>
      <c r="R262" s="1031"/>
      <c r="S262" s="1031"/>
      <c r="T262" s="1031"/>
      <c r="U262" s="1031"/>
      <c r="V262" s="1031"/>
      <c r="W262" s="1031"/>
      <c r="X262" s="1031"/>
      <c r="Y262" s="1031"/>
      <c r="Z262" s="1031"/>
      <c r="AA262" s="1031"/>
    </row>
    <row r="263" spans="1:27" s="404" customFormat="1" ht="23.1" customHeight="1">
      <c r="A263" s="1485"/>
      <c r="B263" s="1408"/>
      <c r="C263" s="1408"/>
      <c r="D263" s="1408"/>
      <c r="E263" s="425" t="s">
        <v>526</v>
      </c>
      <c r="F263" s="1408" t="str">
        <f>'Rekap Panjang Per Prog Per Prov'!AX125</f>
        <v>Kab. Muna</v>
      </c>
      <c r="G263" s="1484">
        <f>'Rekap Panjang Per Prog Per Prov'!BB125</f>
        <v>300000000</v>
      </c>
      <c r="H263" s="1487"/>
      <c r="I263" s="1563"/>
      <c r="J263" s="1244"/>
      <c r="K263" s="1051"/>
      <c r="L263" s="1837"/>
      <c r="M263" s="1031"/>
      <c r="N263" s="1031"/>
      <c r="O263" s="1031"/>
      <c r="P263" s="1031"/>
      <c r="Q263" s="1031"/>
      <c r="R263" s="1031"/>
      <c r="S263" s="1031"/>
      <c r="T263" s="1031"/>
      <c r="U263" s="1031"/>
      <c r="V263" s="1031"/>
      <c r="W263" s="1031"/>
      <c r="X263" s="1031"/>
      <c r="Y263" s="1031"/>
      <c r="Z263" s="1031"/>
      <c r="AA263" s="1031"/>
    </row>
    <row r="264" spans="1:27" s="404" customFormat="1" ht="39.75" customHeight="1" thickBot="1">
      <c r="A264" s="1522"/>
      <c r="B264" s="1552"/>
      <c r="C264" s="1552"/>
      <c r="D264" s="1552"/>
      <c r="E264" s="1553"/>
      <c r="F264" s="1552"/>
      <c r="G264" s="1579"/>
      <c r="H264" s="1580"/>
      <c r="I264" s="1563"/>
      <c r="J264" s="1566"/>
      <c r="K264" s="1555"/>
      <c r="L264" s="1547"/>
      <c r="M264" s="1031"/>
      <c r="N264" s="1031"/>
      <c r="O264" s="1031"/>
      <c r="P264" s="1031"/>
      <c r="Q264" s="1031"/>
      <c r="R264" s="1031"/>
      <c r="S264" s="1031"/>
      <c r="T264" s="1031"/>
      <c r="U264" s="1031"/>
      <c r="V264" s="1031"/>
      <c r="W264" s="1031"/>
      <c r="X264" s="1031"/>
      <c r="Y264" s="1031"/>
      <c r="Z264" s="1031"/>
      <c r="AA264" s="1031"/>
    </row>
    <row r="265" spans="1:27" s="502" customFormat="1" ht="23.1" customHeight="1">
      <c r="A265" s="1609" t="s">
        <v>432</v>
      </c>
      <c r="B265" s="1616" t="s">
        <v>442</v>
      </c>
      <c r="C265" s="1616"/>
      <c r="D265" s="1616"/>
      <c r="E265" s="1616"/>
      <c r="F265" s="1616"/>
      <c r="G265" s="1617">
        <f>SUM(G272:G290)</f>
        <v>13650000000</v>
      </c>
      <c r="H265" s="1618"/>
      <c r="I265" s="1619"/>
      <c r="J265" s="1619"/>
      <c r="K265" s="1597"/>
      <c r="L265" s="1627"/>
      <c r="M265" s="1634">
        <f>'Rekap Panjang Per Prog Per Prov'!BE127</f>
        <v>13650000000</v>
      </c>
      <c r="N265" s="1046"/>
      <c r="O265" s="1046"/>
      <c r="P265" s="1046"/>
      <c r="Q265" s="1046"/>
      <c r="R265" s="1046"/>
      <c r="S265" s="1046"/>
      <c r="T265" s="1046"/>
      <c r="U265" s="1046"/>
      <c r="V265" s="1046"/>
      <c r="W265" s="1046"/>
      <c r="X265" s="1046"/>
      <c r="Y265" s="1046"/>
      <c r="Z265" s="1046"/>
      <c r="AA265" s="1046"/>
    </row>
    <row r="266" spans="1:27" s="413" customFormat="1" ht="16.5" hidden="1" customHeight="1">
      <c r="A266" s="1479"/>
      <c r="B266" s="1407" t="s">
        <v>380</v>
      </c>
      <c r="C266" s="1833">
        <f>'Rekap Panjang Per Prog Per Prov'!AY57</f>
        <v>0</v>
      </c>
      <c r="D266" s="1833"/>
      <c r="E266" s="1833"/>
      <c r="F266" s="1833"/>
      <c r="G266" s="1480"/>
      <c r="H266" s="1482">
        <f>'Rekap Panjang Per Prog Per Prov'!AY61</f>
        <v>0</v>
      </c>
      <c r="I266" s="1560"/>
      <c r="J266" s="1241"/>
      <c r="K266" s="1051"/>
      <c r="L266" s="1524">
        <f>'Rekap Panjang Per Prog Per Prov'!BA61</f>
        <v>0</v>
      </c>
      <c r="M266" s="1035"/>
      <c r="N266" s="1034"/>
      <c r="O266" s="1034"/>
      <c r="P266" s="1034"/>
      <c r="Q266" s="1034"/>
      <c r="R266" s="1034"/>
      <c r="S266" s="1034"/>
      <c r="T266" s="1034"/>
      <c r="U266" s="1034"/>
      <c r="V266" s="1034"/>
      <c r="W266" s="1034"/>
      <c r="X266" s="1034"/>
      <c r="Y266" s="1034"/>
      <c r="Z266" s="1034"/>
      <c r="AA266" s="1034"/>
    </row>
    <row r="267" spans="1:27" s="423" customFormat="1" ht="16.5" hidden="1" customHeight="1">
      <c r="A267" s="1483"/>
      <c r="B267" s="1408"/>
      <c r="C267" s="1408" t="s">
        <v>381</v>
      </c>
      <c r="D267" s="1830">
        <f>'Rekap Panjang Per Prog Per Prov'!AY58</f>
        <v>0</v>
      </c>
      <c r="E267" s="1830"/>
      <c r="F267" s="1830"/>
      <c r="G267" s="1484"/>
      <c r="H267" s="1486"/>
      <c r="I267" s="1561"/>
      <c r="J267" s="1242"/>
      <c r="K267" s="1051"/>
      <c r="L267" s="1525"/>
      <c r="M267" s="1036"/>
      <c r="N267" s="1037"/>
      <c r="O267" s="1037"/>
      <c r="P267" s="1037"/>
      <c r="Q267" s="1037"/>
      <c r="R267" s="1037"/>
      <c r="S267" s="1037"/>
      <c r="T267" s="1037"/>
      <c r="U267" s="1037"/>
      <c r="V267" s="1037"/>
      <c r="W267" s="1037"/>
      <c r="X267" s="1037"/>
      <c r="Y267" s="1037"/>
      <c r="Z267" s="1037"/>
      <c r="AA267" s="1037"/>
    </row>
    <row r="268" spans="1:27" s="404" customFormat="1" ht="16.5" hidden="1" customHeight="1">
      <c r="A268" s="1485"/>
      <c r="B268" s="1408"/>
      <c r="C268" s="1408"/>
      <c r="D268" s="1408" t="s">
        <v>382</v>
      </c>
      <c r="E268" s="1830">
        <f>'Rekap Panjang Per Prog Per Prov'!AY60</f>
        <v>0</v>
      </c>
      <c r="F268" s="1830"/>
      <c r="G268" s="1484"/>
      <c r="H268" s="1486"/>
      <c r="I268" s="1562"/>
      <c r="J268" s="1243"/>
      <c r="K268" s="1051"/>
      <c r="L268" s="1525"/>
      <c r="M268" s="1031"/>
      <c r="N268" s="1031"/>
      <c r="O268" s="1031"/>
      <c r="P268" s="1031"/>
      <c r="Q268" s="1031"/>
      <c r="R268" s="1031"/>
      <c r="S268" s="1031"/>
      <c r="T268" s="1031"/>
      <c r="U268" s="1031"/>
      <c r="V268" s="1031"/>
      <c r="W268" s="1031"/>
      <c r="X268" s="1031"/>
      <c r="Y268" s="1031"/>
      <c r="Z268" s="1031"/>
      <c r="AA268" s="1031"/>
    </row>
    <row r="269" spans="1:27" s="404" customFormat="1" ht="16.5" hidden="1" customHeight="1">
      <c r="A269" s="1485"/>
      <c r="B269" s="1408"/>
      <c r="C269" s="1408"/>
      <c r="D269" s="1408"/>
      <c r="E269" s="425" t="s">
        <v>526</v>
      </c>
      <c r="F269" s="1408" t="str">
        <f>'Rekap Panjang Per Prog Per Prov'!AX156</f>
        <v>Kab. Belu</v>
      </c>
      <c r="G269" s="1484">
        <f>'Rekap Panjang Per Prog Per Prov'!AY156</f>
        <v>14900233000</v>
      </c>
      <c r="H269" s="1486"/>
      <c r="I269" s="1563"/>
      <c r="J269" s="1244"/>
      <c r="K269" s="1051"/>
      <c r="L269" s="1525"/>
      <c r="M269" s="1031"/>
      <c r="N269" s="1031"/>
      <c r="O269" s="1031"/>
      <c r="P269" s="1031"/>
      <c r="Q269" s="1031"/>
      <c r="R269" s="1031"/>
      <c r="S269" s="1031"/>
      <c r="T269" s="1031"/>
      <c r="U269" s="1031"/>
      <c r="V269" s="1031"/>
      <c r="W269" s="1031"/>
      <c r="X269" s="1031"/>
      <c r="Y269" s="1031"/>
      <c r="Z269" s="1031"/>
      <c r="AA269" s="1031"/>
    </row>
    <row r="270" spans="1:27" s="404" customFormat="1" ht="16.5" hidden="1" customHeight="1">
      <c r="A270" s="1485"/>
      <c r="B270" s="1408"/>
      <c r="C270" s="1408"/>
      <c r="D270" s="1408"/>
      <c r="E270" s="425" t="s">
        <v>526</v>
      </c>
      <c r="F270" s="1408" t="str">
        <f>'Rekap Panjang Per Prog Per Prov'!AX157</f>
        <v>Kab. Kupang</v>
      </c>
      <c r="G270" s="1484">
        <f>'Rekap Panjang Per Prog Per Prov'!AY157</f>
        <v>13173213000</v>
      </c>
      <c r="H270" s="1486"/>
      <c r="I270" s="1563"/>
      <c r="J270" s="1244"/>
      <c r="K270" s="1051"/>
      <c r="L270" s="1525"/>
      <c r="M270" s="1031"/>
      <c r="N270" s="1031"/>
      <c r="O270" s="1031"/>
      <c r="P270" s="1031"/>
      <c r="Q270" s="1031"/>
      <c r="R270" s="1031"/>
      <c r="S270" s="1031"/>
      <c r="T270" s="1031"/>
      <c r="U270" s="1031"/>
      <c r="V270" s="1031"/>
      <c r="W270" s="1031"/>
      <c r="X270" s="1031"/>
      <c r="Y270" s="1031"/>
      <c r="Z270" s="1031"/>
      <c r="AA270" s="1031"/>
    </row>
    <row r="271" spans="1:27" s="404" customFormat="1" ht="16.5" hidden="1" customHeight="1">
      <c r="A271" s="1501"/>
      <c r="B271" s="454"/>
      <c r="C271" s="454"/>
      <c r="D271" s="456"/>
      <c r="E271" s="489" t="s">
        <v>526</v>
      </c>
      <c r="F271" s="1408" t="str">
        <f>'Rekap Panjang Per Prog Per Prov'!AX158</f>
        <v>Kab. Timur Tengah Utara</v>
      </c>
      <c r="G271" s="1509">
        <f>'Rekap Panjang Per Prog Per Prov'!AY158</f>
        <v>9930063000</v>
      </c>
      <c r="H271" s="1510"/>
      <c r="I271" s="1217"/>
      <c r="J271" s="1217"/>
      <c r="K271" s="1051"/>
      <c r="L271" s="1540"/>
      <c r="M271" s="1031"/>
      <c r="N271" s="1031"/>
      <c r="O271" s="1031"/>
      <c r="P271" s="1031"/>
      <c r="Q271" s="1031"/>
      <c r="R271" s="1031"/>
      <c r="S271" s="1031"/>
      <c r="T271" s="1031"/>
      <c r="U271" s="1031"/>
      <c r="V271" s="1031"/>
      <c r="W271" s="1031"/>
      <c r="X271" s="1031"/>
      <c r="Y271" s="1031"/>
      <c r="Z271" s="1031"/>
      <c r="AA271" s="1031"/>
    </row>
    <row r="272" spans="1:27" s="413" customFormat="1" ht="36" customHeight="1">
      <c r="A272" s="1479"/>
      <c r="B272" s="1407" t="s">
        <v>380</v>
      </c>
      <c r="C272" s="1833" t="str">
        <f>'Rekap Panjang Per Prog Per Prov'!AZ7</f>
        <v xml:space="preserve">PROGRAM PENGUATAN PENYELENGGARAAN PEMERINTAHAN UMUM </v>
      </c>
      <c r="D272" s="1833"/>
      <c r="E272" s="1833"/>
      <c r="F272" s="1833"/>
      <c r="G272" s="1480"/>
      <c r="H272" s="1831" t="str">
        <f>'Rekap Panjang Per Prog Per Prov'!AZ11</f>
        <v>DITJEN PUM</v>
      </c>
      <c r="I272" s="1560"/>
      <c r="J272" s="1241"/>
      <c r="K272" s="1051"/>
      <c r="L272" s="1524"/>
      <c r="M272" s="1035"/>
      <c r="N272" s="1034"/>
      <c r="O272" s="1034"/>
      <c r="P272" s="1034"/>
      <c r="Q272" s="1034"/>
      <c r="R272" s="1034"/>
      <c r="S272" s="1034"/>
      <c r="T272" s="1034"/>
      <c r="U272" s="1034"/>
      <c r="V272" s="1034"/>
      <c r="W272" s="1034"/>
      <c r="X272" s="1034"/>
      <c r="Y272" s="1034"/>
      <c r="Z272" s="1034"/>
      <c r="AA272" s="1034"/>
    </row>
    <row r="273" spans="1:27" s="423" customFormat="1" ht="29.25" customHeight="1">
      <c r="A273" s="1483"/>
      <c r="B273" s="1408"/>
      <c r="C273" s="1408" t="s">
        <v>381</v>
      </c>
      <c r="D273" s="1830" t="str">
        <f>'Rekap Panjang Per Prog Per Prov'!BA8</f>
        <v>Kegiatan Fasilitasi Pencegahan dan Penanggulangan Bencana</v>
      </c>
      <c r="E273" s="1830"/>
      <c r="F273" s="1830"/>
      <c r="G273" s="1484"/>
      <c r="H273" s="1832"/>
      <c r="I273" s="1561"/>
      <c r="J273" s="1242"/>
      <c r="K273" s="1051"/>
      <c r="L273" s="1546"/>
      <c r="M273" s="1036"/>
      <c r="N273" s="1037"/>
      <c r="O273" s="1037"/>
      <c r="P273" s="1037"/>
      <c r="Q273" s="1037"/>
      <c r="R273" s="1037"/>
      <c r="S273" s="1037"/>
      <c r="T273" s="1037"/>
      <c r="U273" s="1037"/>
      <c r="V273" s="1037"/>
      <c r="W273" s="1037"/>
      <c r="X273" s="1037"/>
      <c r="Y273" s="1037"/>
      <c r="Z273" s="1037"/>
      <c r="AA273" s="1037"/>
    </row>
    <row r="274" spans="1:27" s="404" customFormat="1" ht="52.5" customHeight="1">
      <c r="A274" s="1485"/>
      <c r="B274" s="1408"/>
      <c r="C274" s="1408"/>
      <c r="D274" s="1408" t="s">
        <v>382</v>
      </c>
      <c r="E274" s="1830" t="str">
        <f>'Rekap Panjang Per Prog Per Prov'!BA10</f>
        <v>Pembangunan Sarana Prasarana Pemerintahan dalam rangka Penanggulangan Bencana di Daerah Rawan Bencana</v>
      </c>
      <c r="F274" s="1830"/>
      <c r="G274" s="1484"/>
      <c r="H274" s="1485"/>
      <c r="I274" s="1562"/>
      <c r="J274" s="1243"/>
      <c r="K274" s="1051"/>
      <c r="L274" s="1834" t="s">
        <v>594</v>
      </c>
      <c r="M274" s="1031"/>
      <c r="N274" s="1031"/>
      <c r="O274" s="1031"/>
      <c r="P274" s="1031"/>
      <c r="Q274" s="1031"/>
      <c r="R274" s="1031"/>
      <c r="S274" s="1031"/>
      <c r="T274" s="1031"/>
      <c r="U274" s="1031"/>
      <c r="V274" s="1031"/>
      <c r="W274" s="1031"/>
      <c r="X274" s="1031"/>
      <c r="Y274" s="1031"/>
      <c r="Z274" s="1031"/>
      <c r="AA274" s="1031"/>
    </row>
    <row r="275" spans="1:27" s="404" customFormat="1" ht="23.1" customHeight="1">
      <c r="A275" s="1485"/>
      <c r="B275" s="1408"/>
      <c r="C275" s="1408"/>
      <c r="D275" s="1408"/>
      <c r="E275" s="425" t="s">
        <v>526</v>
      </c>
      <c r="F275" s="1408" t="str">
        <f>'Rekap Panjang Per Prog Per Prov'!AX130</f>
        <v>Kab. Bone</v>
      </c>
      <c r="G275" s="1484">
        <f>'Rekap Panjang Per Prog Per Prov'!BA130</f>
        <v>1400000000</v>
      </c>
      <c r="H275" s="1485"/>
      <c r="I275" s="1563"/>
      <c r="J275" s="1244"/>
      <c r="K275" s="1051"/>
      <c r="L275" s="1838"/>
      <c r="M275" s="1031"/>
      <c r="N275" s="1031"/>
      <c r="O275" s="1031"/>
      <c r="P275" s="1031"/>
      <c r="Q275" s="1031"/>
      <c r="R275" s="1031"/>
      <c r="S275" s="1031"/>
      <c r="T275" s="1031"/>
      <c r="U275" s="1031"/>
      <c r="V275" s="1031"/>
      <c r="W275" s="1031"/>
      <c r="X275" s="1031"/>
      <c r="Y275" s="1031"/>
      <c r="Z275" s="1031"/>
      <c r="AA275" s="1031"/>
    </row>
    <row r="276" spans="1:27" s="404" customFormat="1" ht="23.1" customHeight="1">
      <c r="A276" s="1485"/>
      <c r="B276" s="1408"/>
      <c r="C276" s="1408"/>
      <c r="D276" s="1408"/>
      <c r="E276" s="425" t="s">
        <v>526</v>
      </c>
      <c r="F276" s="1408" t="str">
        <f>'Rekap Panjang Per Prog Per Prov'!AX132</f>
        <v>Kab. Bantaeng</v>
      </c>
      <c r="G276" s="1484">
        <f>'Rekap Panjang Per Prog Per Prov'!BA132</f>
        <v>1400000000</v>
      </c>
      <c r="H276" s="1485"/>
      <c r="I276" s="1563"/>
      <c r="J276" s="1244"/>
      <c r="K276" s="1051"/>
      <c r="L276" s="1838"/>
      <c r="M276" s="1031"/>
      <c r="N276" s="1031"/>
      <c r="O276" s="1031"/>
      <c r="P276" s="1031"/>
      <c r="Q276" s="1031"/>
      <c r="R276" s="1031"/>
      <c r="S276" s="1031"/>
      <c r="T276" s="1031"/>
      <c r="U276" s="1031"/>
      <c r="V276" s="1031"/>
      <c r="W276" s="1031"/>
      <c r="X276" s="1031"/>
      <c r="Y276" s="1031"/>
      <c r="Z276" s="1031"/>
      <c r="AA276" s="1031"/>
    </row>
    <row r="277" spans="1:27" s="404" customFormat="1" ht="23.1" customHeight="1">
      <c r="A277" s="1485"/>
      <c r="B277" s="1408"/>
      <c r="C277" s="1408"/>
      <c r="D277" s="1408"/>
      <c r="E277" s="425" t="s">
        <v>526</v>
      </c>
      <c r="F277" s="1408" t="str">
        <f>'Rekap Panjang Per Prog Per Prov'!AX133</f>
        <v>Kab. Wajo</v>
      </c>
      <c r="G277" s="1484">
        <f>'Rekap Panjang Per Prog Per Prov'!BA133</f>
        <v>1400000000</v>
      </c>
      <c r="H277" s="1485"/>
      <c r="I277" s="1563"/>
      <c r="J277" s="1244"/>
      <c r="K277" s="1051"/>
      <c r="L277" s="1838"/>
      <c r="M277" s="1031"/>
      <c r="N277" s="1031"/>
      <c r="O277" s="1031"/>
      <c r="P277" s="1031"/>
      <c r="Q277" s="1031"/>
      <c r="R277" s="1031"/>
      <c r="S277" s="1031"/>
      <c r="T277" s="1031"/>
      <c r="U277" s="1031"/>
      <c r="V277" s="1031"/>
      <c r="W277" s="1031"/>
      <c r="X277" s="1031"/>
      <c r="Y277" s="1031"/>
      <c r="Z277" s="1031"/>
      <c r="AA277" s="1031"/>
    </row>
    <row r="278" spans="1:27" s="404" customFormat="1" ht="23.1" customHeight="1">
      <c r="A278" s="1485"/>
      <c r="B278" s="1408"/>
      <c r="C278" s="1408"/>
      <c r="D278" s="1408"/>
      <c r="E278" s="425" t="s">
        <v>526</v>
      </c>
      <c r="F278" s="1408" t="str">
        <f>'Rekap Panjang Per Prog Per Prov'!AX134</f>
        <v>Kab. Toraja Utara</v>
      </c>
      <c r="G278" s="1484">
        <f>'Rekap Panjang Per Prog Per Prov'!BA134</f>
        <v>1400000000</v>
      </c>
      <c r="H278" s="1485"/>
      <c r="I278" s="1563"/>
      <c r="J278" s="1244"/>
      <c r="K278" s="1051"/>
      <c r="L278" s="1835"/>
      <c r="M278" s="1031"/>
      <c r="N278" s="1031"/>
      <c r="O278" s="1031"/>
      <c r="P278" s="1031"/>
      <c r="Q278" s="1031"/>
      <c r="R278" s="1031"/>
      <c r="S278" s="1031"/>
      <c r="T278" s="1031"/>
      <c r="U278" s="1031"/>
      <c r="V278" s="1031"/>
      <c r="W278" s="1031"/>
      <c r="X278" s="1031"/>
      <c r="Y278" s="1031"/>
      <c r="Z278" s="1031"/>
      <c r="AA278" s="1031"/>
    </row>
    <row r="279" spans="1:27" s="404" customFormat="1" ht="23.1" customHeight="1">
      <c r="A279" s="1485"/>
      <c r="B279" s="1408"/>
      <c r="C279" s="1408"/>
      <c r="D279" s="1408"/>
      <c r="E279" s="425" t="s">
        <v>526</v>
      </c>
      <c r="F279" s="1408" t="str">
        <f>'Rekap Panjang Per Prog Per Prov'!AX135</f>
        <v>Kota Palopo</v>
      </c>
      <c r="G279" s="1484">
        <f>'Rekap Panjang Per Prog Per Prov'!BA135</f>
        <v>1400000000</v>
      </c>
      <c r="H279" s="1485"/>
      <c r="I279" s="1563"/>
      <c r="J279" s="1244"/>
      <c r="K279" s="1051"/>
      <c r="L279" s="1544"/>
      <c r="M279" s="1031"/>
      <c r="N279" s="1031"/>
      <c r="O279" s="1031"/>
      <c r="P279" s="1031"/>
      <c r="Q279" s="1031"/>
      <c r="R279" s="1031"/>
      <c r="S279" s="1031"/>
      <c r="T279" s="1031"/>
      <c r="U279" s="1031"/>
      <c r="V279" s="1031"/>
      <c r="W279" s="1031"/>
      <c r="X279" s="1031"/>
      <c r="Y279" s="1031"/>
      <c r="Z279" s="1031"/>
      <c r="AA279" s="1031"/>
    </row>
    <row r="280" spans="1:27" s="404" customFormat="1" ht="23.1" customHeight="1">
      <c r="A280" s="1485"/>
      <c r="B280" s="1408"/>
      <c r="C280" s="1408"/>
      <c r="D280" s="1408"/>
      <c r="E280" s="425" t="s">
        <v>526</v>
      </c>
      <c r="F280" s="1408" t="str">
        <f>'Rekap Panjang Per Prog Per Prov'!AX136</f>
        <v>Kab. Luwu Timur</v>
      </c>
      <c r="G280" s="1484">
        <f>'Rekap Panjang Per Prog Per Prov'!BA136</f>
        <v>1400000000</v>
      </c>
      <c r="H280" s="1487"/>
      <c r="I280" s="1563"/>
      <c r="J280" s="1244"/>
      <c r="K280" s="1051"/>
      <c r="L280" s="1544"/>
      <c r="M280" s="1031"/>
      <c r="N280" s="1031"/>
      <c r="O280" s="1031"/>
      <c r="P280" s="1031"/>
      <c r="Q280" s="1031"/>
      <c r="R280" s="1031"/>
      <c r="S280" s="1031"/>
      <c r="T280" s="1031"/>
      <c r="U280" s="1031"/>
      <c r="V280" s="1031"/>
      <c r="W280" s="1031"/>
      <c r="X280" s="1031"/>
      <c r="Y280" s="1031"/>
      <c r="Z280" s="1031"/>
      <c r="AA280" s="1031"/>
    </row>
    <row r="281" spans="1:27" s="413" customFormat="1" ht="21" customHeight="1">
      <c r="A281" s="1479"/>
      <c r="B281" s="1407" t="s">
        <v>383</v>
      </c>
      <c r="C281" s="1833" t="str">
        <f>'Rekap Panjang Per Prog Per Prov'!BB7</f>
        <v xml:space="preserve">PROGRAM BINA PEMBANGUNAN DAERAH </v>
      </c>
      <c r="D281" s="1833"/>
      <c r="E281" s="1833"/>
      <c r="F281" s="1833"/>
      <c r="G281" s="1480"/>
      <c r="H281" s="1831" t="str">
        <f>'Rekap Panjang Per Prog Per Prov'!BB11</f>
        <v>DITJEN BINA BANGDA</v>
      </c>
      <c r="I281" s="1560"/>
      <c r="J281" s="1241"/>
      <c r="K281" s="1051"/>
      <c r="L281" s="1524"/>
      <c r="M281" s="1035"/>
      <c r="N281" s="1034"/>
      <c r="O281" s="1034"/>
      <c r="P281" s="1034"/>
      <c r="Q281" s="1034"/>
      <c r="R281" s="1034"/>
      <c r="S281" s="1034"/>
      <c r="T281" s="1034"/>
      <c r="U281" s="1034"/>
      <c r="V281" s="1034"/>
      <c r="W281" s="1034"/>
      <c r="X281" s="1034"/>
      <c r="Y281" s="1034"/>
      <c r="Z281" s="1034"/>
      <c r="AA281" s="1034"/>
    </row>
    <row r="282" spans="1:27" s="423" customFormat="1" ht="33.75" customHeight="1">
      <c r="A282" s="1483"/>
      <c r="B282" s="1408"/>
      <c r="C282" s="1408" t="s">
        <v>381</v>
      </c>
      <c r="D282" s="1830" t="str">
        <f>'Rekap Panjang Per Prog Per Prov'!BB8</f>
        <v>Kegiatan Penataan Ruang Daerah dan Lingkungan Hidup di Daerah</v>
      </c>
      <c r="E282" s="1830"/>
      <c r="F282" s="1830"/>
      <c r="G282" s="1484"/>
      <c r="H282" s="1832"/>
      <c r="I282" s="1561"/>
      <c r="J282" s="1242"/>
      <c r="K282" s="1051"/>
      <c r="L282" s="1546"/>
      <c r="M282" s="1036"/>
      <c r="N282" s="1037"/>
      <c r="O282" s="1037"/>
      <c r="P282" s="1037"/>
      <c r="Q282" s="1037"/>
      <c r="R282" s="1037"/>
      <c r="S282" s="1037"/>
      <c r="T282" s="1037"/>
      <c r="U282" s="1037"/>
      <c r="V282" s="1037"/>
      <c r="W282" s="1037"/>
      <c r="X282" s="1037"/>
      <c r="Y282" s="1037"/>
      <c r="Z282" s="1037"/>
      <c r="AA282" s="1037"/>
    </row>
    <row r="283" spans="1:27" s="404" customFormat="1" ht="52.5" customHeight="1">
      <c r="A283" s="1485"/>
      <c r="B283" s="1408"/>
      <c r="C283" s="1408"/>
      <c r="D283" s="1408" t="s">
        <v>382</v>
      </c>
      <c r="E283" s="1830" t="str">
        <f>'Rekap Panjang Per Prog Per Prov'!BB10</f>
        <v xml:space="preserve">Fasilitasi pembinaan dan pemberdayaan masyarakat dan kapasitas kelembagaan penanganan lahan kritis dan sumber daya air berbasis masyarakat (PLKSDA-BM) </v>
      </c>
      <c r="F283" s="1830"/>
      <c r="G283" s="1484"/>
      <c r="H283" s="1485"/>
      <c r="I283" s="1562"/>
      <c r="J283" s="1243"/>
      <c r="K283" s="1051"/>
      <c r="L283" s="1834" t="s">
        <v>594</v>
      </c>
      <c r="M283" s="1031"/>
      <c r="N283" s="1031"/>
      <c r="O283" s="1031"/>
      <c r="P283" s="1031"/>
      <c r="Q283" s="1031"/>
      <c r="R283" s="1031"/>
      <c r="S283" s="1031"/>
      <c r="T283" s="1031"/>
      <c r="U283" s="1031"/>
      <c r="V283" s="1031"/>
      <c r="W283" s="1031"/>
      <c r="X283" s="1031"/>
      <c r="Y283" s="1031"/>
      <c r="Z283" s="1031"/>
      <c r="AA283" s="1031"/>
    </row>
    <row r="284" spans="1:27" s="404" customFormat="1" ht="23.1" customHeight="1">
      <c r="A284" s="1485"/>
      <c r="B284" s="1408"/>
      <c r="C284" s="1408"/>
      <c r="D284" s="1408"/>
      <c r="E284" s="425" t="s">
        <v>526</v>
      </c>
      <c r="F284" s="1408" t="str">
        <f>'Rekap Panjang Per Prog Per Prov'!AX128</f>
        <v>Kab. Maros</v>
      </c>
      <c r="G284" s="1484">
        <f>'Rekap Panjang Per Prog Per Prov'!BB128</f>
        <v>1500000000</v>
      </c>
      <c r="H284" s="1485"/>
      <c r="I284" s="1563"/>
      <c r="J284" s="1244"/>
      <c r="K284" s="1051"/>
      <c r="L284" s="1838"/>
      <c r="M284" s="1031"/>
      <c r="N284" s="1031"/>
      <c r="O284" s="1031"/>
      <c r="P284" s="1031"/>
      <c r="Q284" s="1031"/>
      <c r="R284" s="1031"/>
      <c r="S284" s="1031"/>
      <c r="T284" s="1031"/>
      <c r="U284" s="1031"/>
      <c r="V284" s="1031"/>
      <c r="W284" s="1031"/>
      <c r="X284" s="1031"/>
      <c r="Y284" s="1031"/>
      <c r="Z284" s="1031"/>
      <c r="AA284" s="1031"/>
    </row>
    <row r="285" spans="1:27" s="404" customFormat="1" ht="23.1" customHeight="1">
      <c r="A285" s="1485"/>
      <c r="B285" s="1408"/>
      <c r="C285" s="1408"/>
      <c r="D285" s="1408"/>
      <c r="E285" s="425" t="s">
        <v>526</v>
      </c>
      <c r="F285" s="1408" t="str">
        <f>'Rekap Panjang Per Prog Per Prov'!AX129</f>
        <v>Kab. Pinrang</v>
      </c>
      <c r="G285" s="1484">
        <f>'Rekap Panjang Per Prog Per Prov'!BB129</f>
        <v>900000000</v>
      </c>
      <c r="H285" s="1485"/>
      <c r="I285" s="1563"/>
      <c r="J285" s="1244"/>
      <c r="K285" s="1051"/>
      <c r="L285" s="1838"/>
      <c r="M285" s="1031"/>
      <c r="N285" s="1031"/>
      <c r="O285" s="1031"/>
      <c r="P285" s="1031"/>
      <c r="Q285" s="1031"/>
      <c r="R285" s="1031"/>
      <c r="S285" s="1031"/>
      <c r="T285" s="1031"/>
      <c r="U285" s="1031"/>
      <c r="V285" s="1031"/>
      <c r="W285" s="1031"/>
      <c r="X285" s="1031"/>
      <c r="Y285" s="1031"/>
      <c r="Z285" s="1031"/>
      <c r="AA285" s="1031"/>
    </row>
    <row r="286" spans="1:27" s="404" customFormat="1" ht="23.1" customHeight="1">
      <c r="A286" s="1485"/>
      <c r="B286" s="1408"/>
      <c r="C286" s="1408"/>
      <c r="D286" s="1408"/>
      <c r="E286" s="425" t="s">
        <v>526</v>
      </c>
      <c r="F286" s="1408" t="str">
        <f>'Rekap Panjang Per Prog Per Prov'!AX130</f>
        <v>Kab. Bone</v>
      </c>
      <c r="G286" s="1484">
        <f>'Rekap Panjang Per Prog Per Prov'!BB130</f>
        <v>1000000000</v>
      </c>
      <c r="H286" s="1485"/>
      <c r="I286" s="1563"/>
      <c r="J286" s="1244"/>
      <c r="K286" s="1051"/>
      <c r="L286" s="1838"/>
      <c r="M286" s="1031"/>
      <c r="N286" s="1031"/>
      <c r="O286" s="1031"/>
      <c r="P286" s="1031"/>
      <c r="Q286" s="1031"/>
      <c r="R286" s="1031"/>
      <c r="S286" s="1031"/>
      <c r="T286" s="1031"/>
      <c r="U286" s="1031"/>
      <c r="V286" s="1031"/>
      <c r="W286" s="1031"/>
      <c r="X286" s="1031"/>
      <c r="Y286" s="1031"/>
      <c r="Z286" s="1031"/>
      <c r="AA286" s="1031"/>
    </row>
    <row r="287" spans="1:27" s="404" customFormat="1" ht="23.1" customHeight="1">
      <c r="A287" s="1485"/>
      <c r="B287" s="1408"/>
      <c r="C287" s="1408"/>
      <c r="D287" s="1408"/>
      <c r="E287" s="425" t="s">
        <v>526</v>
      </c>
      <c r="F287" s="1408" t="str">
        <f>'Rekap Panjang Per Prog Per Prov'!AX131</f>
        <v>Kab. Bulukumba</v>
      </c>
      <c r="G287" s="1484">
        <f>'Rekap Panjang Per Prog Per Prov'!BB131</f>
        <v>1000000000</v>
      </c>
      <c r="H287" s="1485"/>
      <c r="I287" s="1563"/>
      <c r="J287" s="1244"/>
      <c r="K287" s="1051"/>
      <c r="L287" s="1835"/>
      <c r="M287" s="1031"/>
      <c r="N287" s="1031"/>
      <c r="O287" s="1031"/>
      <c r="P287" s="1031"/>
      <c r="Q287" s="1031"/>
      <c r="R287" s="1031"/>
      <c r="S287" s="1031"/>
      <c r="T287" s="1031"/>
      <c r="U287" s="1031"/>
      <c r="V287" s="1031"/>
      <c r="W287" s="1031"/>
      <c r="X287" s="1031"/>
      <c r="Y287" s="1031"/>
      <c r="Z287" s="1031"/>
      <c r="AA287" s="1031"/>
    </row>
    <row r="288" spans="1:27" s="404" customFormat="1" ht="37.5" customHeight="1">
      <c r="A288" s="1485"/>
      <c r="B288" s="1408"/>
      <c r="C288" s="1408"/>
      <c r="D288" s="1408" t="s">
        <v>386</v>
      </c>
      <c r="E288" s="1830" t="str">
        <f>'Rekap Panjang Per Prog Per Prov'!BC10</f>
        <v>Fasilitasi Pengelolaan dan Pengembangan Kawasan Ekowisata Berbasis Masyarakat</v>
      </c>
      <c r="F288" s="1830"/>
      <c r="G288" s="1484"/>
      <c r="H288" s="1485"/>
      <c r="I288" s="1562"/>
      <c r="J288" s="1243"/>
      <c r="K288" s="1051"/>
      <c r="L288" s="1834" t="s">
        <v>594</v>
      </c>
      <c r="M288" s="1031"/>
      <c r="N288" s="1031"/>
      <c r="O288" s="1031"/>
      <c r="P288" s="1031"/>
      <c r="Q288" s="1031"/>
      <c r="R288" s="1031"/>
      <c r="S288" s="1031"/>
      <c r="T288" s="1031"/>
      <c r="U288" s="1031"/>
      <c r="V288" s="1031"/>
      <c r="W288" s="1031"/>
      <c r="X288" s="1031"/>
      <c r="Y288" s="1031"/>
      <c r="Z288" s="1031"/>
      <c r="AA288" s="1031"/>
    </row>
    <row r="289" spans="1:27" s="404" customFormat="1" ht="19.5" customHeight="1">
      <c r="A289" s="1485"/>
      <c r="B289" s="1408"/>
      <c r="C289" s="1408"/>
      <c r="D289" s="1408"/>
      <c r="E289" s="425" t="s">
        <v>526</v>
      </c>
      <c r="F289" s="1408" t="str">
        <f>'Rekap Panjang Per Prog Per Prov'!AX132</f>
        <v>Kab. Bantaeng</v>
      </c>
      <c r="G289" s="1484">
        <f>'Rekap Panjang Per Prog Per Prov'!BC132</f>
        <v>850000000</v>
      </c>
      <c r="H289" s="1485"/>
      <c r="I289" s="1563"/>
      <c r="J289" s="1244"/>
      <c r="K289" s="1051"/>
      <c r="L289" s="1838"/>
      <c r="M289" s="1031"/>
      <c r="N289" s="1031"/>
      <c r="O289" s="1031"/>
      <c r="P289" s="1031"/>
      <c r="Q289" s="1031"/>
      <c r="R289" s="1031"/>
      <c r="S289" s="1031"/>
      <c r="T289" s="1031"/>
      <c r="U289" s="1031"/>
      <c r="V289" s="1031"/>
      <c r="W289" s="1031"/>
      <c r="X289" s="1031"/>
      <c r="Y289" s="1031"/>
      <c r="Z289" s="1031"/>
      <c r="AA289" s="1031"/>
    </row>
    <row r="290" spans="1:27" s="466" customFormat="1" ht="17.25" thickBot="1">
      <c r="A290" s="1485"/>
      <c r="B290" s="1223"/>
      <c r="C290" s="1223"/>
      <c r="D290" s="1223"/>
      <c r="E290" s="1224"/>
      <c r="F290" s="1223"/>
      <c r="G290" s="1488"/>
      <c r="H290" s="1516"/>
      <c r="I290" s="1565"/>
      <c r="J290" s="1244"/>
      <c r="K290" s="1324"/>
      <c r="L290" s="1545"/>
      <c r="M290" s="1043"/>
      <c r="N290" s="1043"/>
      <c r="O290" s="1043"/>
      <c r="P290" s="1043"/>
      <c r="Q290" s="1043"/>
      <c r="R290" s="1043"/>
      <c r="S290" s="1043"/>
      <c r="T290" s="1043"/>
      <c r="U290" s="1043"/>
      <c r="V290" s="1043"/>
      <c r="W290" s="1043"/>
      <c r="X290" s="1043"/>
      <c r="Y290" s="1043"/>
      <c r="Z290" s="1043"/>
      <c r="AA290" s="1043"/>
    </row>
    <row r="291" spans="1:27" s="502" customFormat="1" ht="23.1" customHeight="1">
      <c r="A291" s="1589">
        <v>22</v>
      </c>
      <c r="B291" s="1616" t="s">
        <v>444</v>
      </c>
      <c r="C291" s="1616"/>
      <c r="D291" s="1616"/>
      <c r="E291" s="1616"/>
      <c r="F291" s="1616"/>
      <c r="G291" s="1617">
        <f>SUM(G292:G296)</f>
        <v>1400000000</v>
      </c>
      <c r="H291" s="1618"/>
      <c r="I291" s="1619"/>
      <c r="J291" s="1619"/>
      <c r="K291" s="1597"/>
      <c r="L291" s="1627"/>
      <c r="M291" s="1045">
        <f>'Rekap Panjang Per Prog Per Prov'!BE137</f>
        <v>1400000000</v>
      </c>
      <c r="N291" s="1046"/>
      <c r="O291" s="1046"/>
      <c r="P291" s="1046"/>
      <c r="Q291" s="1046"/>
      <c r="R291" s="1046"/>
      <c r="S291" s="1046"/>
      <c r="T291" s="1046"/>
      <c r="U291" s="1046"/>
      <c r="V291" s="1046"/>
      <c r="W291" s="1046"/>
      <c r="X291" s="1046"/>
      <c r="Y291" s="1046"/>
      <c r="Z291" s="1046"/>
      <c r="AA291" s="1046"/>
    </row>
    <row r="292" spans="1:27" s="413" customFormat="1" ht="35.25" customHeight="1">
      <c r="A292" s="1479"/>
      <c r="B292" s="1407" t="s">
        <v>380</v>
      </c>
      <c r="C292" s="1833" t="str">
        <f>'Rekap Panjang Per Prog Per Prov'!AZ7</f>
        <v xml:space="preserve">PROGRAM PENGUATAN PENYELENGGARAAN PEMERINTAHAN UMUM </v>
      </c>
      <c r="D292" s="1833"/>
      <c r="E292" s="1833"/>
      <c r="F292" s="1833"/>
      <c r="G292" s="1480"/>
      <c r="H292" s="1650" t="str">
        <f>'Rekap Panjang Per Prog Per Prov'!AZ11</f>
        <v>DITJEN PUM</v>
      </c>
      <c r="I292" s="1560"/>
      <c r="J292" s="1241"/>
      <c r="K292" s="1051"/>
      <c r="L292" s="1524" t="e">
        <f>'Rekap Panjang Per Prog Per Prov'!#REF!</f>
        <v>#REF!</v>
      </c>
      <c r="M292" s="1035"/>
      <c r="N292" s="1034"/>
      <c r="O292" s="1034"/>
      <c r="P292" s="1034"/>
      <c r="Q292" s="1034"/>
      <c r="R292" s="1034"/>
      <c r="S292" s="1034"/>
      <c r="T292" s="1034"/>
      <c r="U292" s="1034"/>
      <c r="V292" s="1034"/>
      <c r="W292" s="1034"/>
      <c r="X292" s="1034"/>
      <c r="Y292" s="1034"/>
      <c r="Z292" s="1034"/>
      <c r="AA292" s="1034"/>
    </row>
    <row r="293" spans="1:27" s="423" customFormat="1" ht="36" customHeight="1">
      <c r="A293" s="1483"/>
      <c r="B293" s="1408"/>
      <c r="C293" s="1408" t="s">
        <v>381</v>
      </c>
      <c r="D293" s="1830" t="str">
        <f>'Rekap Panjang Per Prog Per Prov'!BA8</f>
        <v>Kegiatan Fasilitasi Pencegahan dan Penanggulangan Bencana</v>
      </c>
      <c r="E293" s="1830"/>
      <c r="F293" s="1830"/>
      <c r="G293" s="1484"/>
      <c r="H293" s="1485"/>
      <c r="I293" s="1561"/>
      <c r="J293" s="1242"/>
      <c r="K293" s="1051"/>
      <c r="L293" s="1525"/>
      <c r="M293" s="1036"/>
      <c r="N293" s="1037"/>
      <c r="O293" s="1037"/>
      <c r="P293" s="1037"/>
      <c r="Q293" s="1037"/>
      <c r="R293" s="1037"/>
      <c r="S293" s="1037"/>
      <c r="T293" s="1037"/>
      <c r="U293" s="1037"/>
      <c r="V293" s="1037"/>
      <c r="W293" s="1037"/>
      <c r="X293" s="1037"/>
      <c r="Y293" s="1037"/>
      <c r="Z293" s="1037"/>
      <c r="AA293" s="1037"/>
    </row>
    <row r="294" spans="1:27" s="404" customFormat="1" ht="51" customHeight="1">
      <c r="A294" s="1485"/>
      <c r="B294" s="1408"/>
      <c r="C294" s="1408"/>
      <c r="D294" s="1408" t="s">
        <v>382</v>
      </c>
      <c r="E294" s="1830" t="str">
        <f>'Rekap Panjang Per Prog Per Prov'!BA10</f>
        <v>Pembangunan Sarana Prasarana Pemerintahan dalam rangka Penanggulangan Bencana di Daerah Rawan Bencana</v>
      </c>
      <c r="F294" s="1830"/>
      <c r="G294" s="1484"/>
      <c r="H294" s="1485"/>
      <c r="I294" s="1562"/>
      <c r="J294" s="1243"/>
      <c r="K294" s="1051"/>
      <c r="L294" s="1525"/>
      <c r="M294" s="1031"/>
      <c r="N294" s="1031"/>
      <c r="O294" s="1031"/>
      <c r="P294" s="1031"/>
      <c r="Q294" s="1031"/>
      <c r="R294" s="1031"/>
      <c r="S294" s="1031"/>
      <c r="T294" s="1031"/>
      <c r="U294" s="1031"/>
      <c r="V294" s="1031"/>
      <c r="W294" s="1031"/>
      <c r="X294" s="1031"/>
      <c r="Y294" s="1031"/>
      <c r="Z294" s="1031"/>
      <c r="AA294" s="1031"/>
    </row>
    <row r="295" spans="1:27" s="404" customFormat="1" ht="23.1" customHeight="1">
      <c r="A295" s="1485"/>
      <c r="B295" s="1408"/>
      <c r="C295" s="1408"/>
      <c r="D295" s="1408"/>
      <c r="E295" s="425" t="s">
        <v>526</v>
      </c>
      <c r="F295" s="1408" t="str">
        <f>'Rekap Panjang Per Prog Per Prov'!AX147</f>
        <v>Kota Mataram</v>
      </c>
      <c r="G295" s="1484">
        <f>'Rekap Panjang Per Prog Per Prov'!BA147</f>
        <v>1400000000</v>
      </c>
      <c r="H295" s="1487"/>
      <c r="I295" s="1563"/>
      <c r="J295" s="1244"/>
      <c r="K295" s="1051"/>
      <c r="L295" s="1525"/>
      <c r="M295" s="1031"/>
      <c r="N295" s="1031"/>
      <c r="O295" s="1031"/>
      <c r="P295" s="1031"/>
      <c r="Q295" s="1031"/>
      <c r="R295" s="1031"/>
      <c r="S295" s="1031"/>
      <c r="T295" s="1031"/>
      <c r="U295" s="1031"/>
      <c r="V295" s="1031"/>
      <c r="W295" s="1031"/>
      <c r="X295" s="1031"/>
      <c r="Y295" s="1031"/>
      <c r="Z295" s="1031"/>
      <c r="AA295" s="1031"/>
    </row>
    <row r="296" spans="1:27" s="404" customFormat="1" ht="16.5" customHeight="1" thickBot="1">
      <c r="A296" s="1501"/>
      <c r="B296" s="1557"/>
      <c r="C296" s="1557"/>
      <c r="D296" s="1635"/>
      <c r="E296" s="1636"/>
      <c r="F296" s="516"/>
      <c r="G296" s="1588"/>
      <c r="H296" s="1513"/>
      <c r="I296" s="1217"/>
      <c r="J296" s="1217"/>
      <c r="K296" s="1359"/>
      <c r="L296" s="1539"/>
      <c r="M296" s="1031"/>
      <c r="N296" s="1031"/>
      <c r="O296" s="1031"/>
      <c r="P296" s="1031"/>
      <c r="Q296" s="1031"/>
      <c r="R296" s="1031"/>
      <c r="S296" s="1031"/>
      <c r="T296" s="1031"/>
      <c r="U296" s="1031"/>
      <c r="V296" s="1031"/>
      <c r="W296" s="1031"/>
      <c r="X296" s="1031"/>
      <c r="Y296" s="1031"/>
      <c r="Z296" s="1031"/>
      <c r="AA296" s="1031"/>
    </row>
    <row r="297" spans="1:27" s="502" customFormat="1" ht="23.1" customHeight="1">
      <c r="A297" s="1589">
        <v>23</v>
      </c>
      <c r="B297" s="1616" t="s">
        <v>445</v>
      </c>
      <c r="C297" s="1616"/>
      <c r="D297" s="1616"/>
      <c r="E297" s="1616"/>
      <c r="F297" s="1616"/>
      <c r="G297" s="1617">
        <f>SUM(G298:G308)</f>
        <v>8900000000</v>
      </c>
      <c r="H297" s="1618"/>
      <c r="I297" s="1619"/>
      <c r="J297" s="1619"/>
      <c r="K297" s="1597"/>
      <c r="L297" s="1627"/>
      <c r="M297" s="1045">
        <f>'Rekap Panjang Per Prog Per Prov'!BE148</f>
        <v>8900000000</v>
      </c>
      <c r="N297" s="1046"/>
      <c r="O297" s="1046"/>
      <c r="P297" s="1046"/>
      <c r="Q297" s="1046"/>
      <c r="R297" s="1046"/>
      <c r="S297" s="1046"/>
      <c r="T297" s="1046"/>
      <c r="U297" s="1046"/>
      <c r="V297" s="1046"/>
      <c r="W297" s="1046"/>
      <c r="X297" s="1046"/>
      <c r="Y297" s="1046"/>
      <c r="Z297" s="1046"/>
      <c r="AA297" s="1046"/>
    </row>
    <row r="298" spans="1:27" s="413" customFormat="1" ht="34.5" customHeight="1">
      <c r="A298" s="1479"/>
      <c r="B298" s="1407" t="s">
        <v>380</v>
      </c>
      <c r="C298" s="1833" t="str">
        <f>'Rekap Panjang Per Prog Per Prov'!AZ7</f>
        <v xml:space="preserve">PROGRAM PENGUATAN PENYELENGGARAAN PEMERINTAHAN UMUM </v>
      </c>
      <c r="D298" s="1833"/>
      <c r="E298" s="1833"/>
      <c r="F298" s="1833"/>
      <c r="G298" s="1480"/>
      <c r="H298" s="1481" t="str">
        <f>'Rekap Panjang Per Prog Per Prov'!AZ11</f>
        <v>DITJEN PUM</v>
      </c>
      <c r="I298" s="1560"/>
      <c r="J298" s="1241"/>
      <c r="K298" s="1051"/>
      <c r="L298" s="1524"/>
      <c r="M298" s="1035"/>
      <c r="N298" s="1034"/>
      <c r="O298" s="1034"/>
      <c r="P298" s="1034"/>
      <c r="Q298" s="1034"/>
      <c r="R298" s="1034"/>
      <c r="S298" s="1034"/>
      <c r="T298" s="1034"/>
      <c r="U298" s="1034"/>
      <c r="V298" s="1034"/>
      <c r="W298" s="1034"/>
      <c r="X298" s="1034"/>
      <c r="Y298" s="1034"/>
      <c r="Z298" s="1034"/>
      <c r="AA298" s="1034"/>
    </row>
    <row r="299" spans="1:27" s="423" customFormat="1" ht="34.5" customHeight="1">
      <c r="A299" s="1483"/>
      <c r="B299" s="1408"/>
      <c r="C299" s="1408" t="s">
        <v>381</v>
      </c>
      <c r="D299" s="1830" t="str">
        <f>'Rekap Panjang Per Prog Per Prov'!AZ8</f>
        <v>Kegiatan Pengembangan dan Penataan Wilayah Administrasi dan Perbatasan</v>
      </c>
      <c r="E299" s="1830"/>
      <c r="F299" s="1830"/>
      <c r="G299" s="1484"/>
      <c r="H299" s="1485"/>
      <c r="I299" s="1561"/>
      <c r="J299" s="1242"/>
      <c r="K299" s="1051"/>
      <c r="L299" s="1525"/>
      <c r="M299" s="1036"/>
      <c r="N299" s="1037"/>
      <c r="O299" s="1037"/>
      <c r="P299" s="1037"/>
      <c r="Q299" s="1037"/>
      <c r="R299" s="1037"/>
      <c r="S299" s="1037"/>
      <c r="T299" s="1037"/>
      <c r="U299" s="1037"/>
      <c r="V299" s="1037"/>
      <c r="W299" s="1037"/>
      <c r="X299" s="1037"/>
      <c r="Y299" s="1037"/>
      <c r="Z299" s="1037"/>
      <c r="AA299" s="1037"/>
    </row>
    <row r="300" spans="1:27" s="404" customFormat="1" ht="33" customHeight="1">
      <c r="A300" s="1485"/>
      <c r="B300" s="1408"/>
      <c r="C300" s="1408"/>
      <c r="D300" s="1408" t="s">
        <v>382</v>
      </c>
      <c r="E300" s="1830" t="str">
        <f>'Rekap Panjang Per Prog Per Prov'!AZ10</f>
        <v>Pembangunan Sarana Prasarana  Perbatasan Antar Negara dan Pulau-Pulau Kecil Terluar</v>
      </c>
      <c r="F300" s="1830"/>
      <c r="G300" s="1484"/>
      <c r="H300" s="1485"/>
      <c r="I300" s="1562"/>
      <c r="J300" s="1243"/>
      <c r="K300" s="1051"/>
      <c r="L300" s="1842" t="s">
        <v>609</v>
      </c>
      <c r="M300" s="1031"/>
      <c r="N300" s="1031"/>
      <c r="O300" s="1031"/>
      <c r="P300" s="1031"/>
      <c r="Q300" s="1031"/>
      <c r="R300" s="1031"/>
      <c r="S300" s="1031"/>
      <c r="T300" s="1031"/>
      <c r="U300" s="1031"/>
      <c r="V300" s="1031"/>
      <c r="W300" s="1031"/>
      <c r="X300" s="1031"/>
      <c r="Y300" s="1031"/>
      <c r="Z300" s="1031"/>
      <c r="AA300" s="1031"/>
    </row>
    <row r="301" spans="1:27" s="404" customFormat="1" ht="23.1" customHeight="1">
      <c r="A301" s="1485"/>
      <c r="B301" s="1408"/>
      <c r="C301" s="1408"/>
      <c r="D301" s="1408"/>
      <c r="E301" s="425" t="s">
        <v>526</v>
      </c>
      <c r="F301" s="1408" t="str">
        <f>'Rekap Panjang Per Prog Per Prov'!AX149</f>
        <v>Prov. N  T  T</v>
      </c>
      <c r="G301" s="1512">
        <f>'Rekap Panjang Per Prog Per Prov'!AZ149</f>
        <v>2400000000</v>
      </c>
      <c r="H301" s="1485"/>
      <c r="I301" s="1563"/>
      <c r="J301" s="1244" t="s">
        <v>846</v>
      </c>
      <c r="K301" s="902" t="s">
        <v>887</v>
      </c>
      <c r="L301" s="1843"/>
    </row>
    <row r="302" spans="1:27" s="404" customFormat="1" ht="23.1" customHeight="1">
      <c r="A302" s="1485"/>
      <c r="B302" s="1408"/>
      <c r="C302" s="1408"/>
      <c r="D302" s="1408"/>
      <c r="E302" s="425" t="s">
        <v>526</v>
      </c>
      <c r="F302" s="1408" t="str">
        <f>'Rekap Panjang Per Prog Per Prov'!AX156</f>
        <v>Kab. Belu</v>
      </c>
      <c r="G302" s="1512">
        <f>'Rekap Panjang Per Prog Per Prov'!AZ156</f>
        <v>1800000000</v>
      </c>
      <c r="H302" s="1485"/>
      <c r="I302" s="1563"/>
      <c r="J302" s="1244"/>
      <c r="K302" s="1051" t="s">
        <v>184</v>
      </c>
      <c r="L302" s="1843"/>
      <c r="M302" s="1031"/>
      <c r="N302" s="1031"/>
      <c r="O302" s="1031"/>
      <c r="P302" s="1031"/>
      <c r="Q302" s="1031"/>
      <c r="R302" s="1031"/>
      <c r="S302" s="1031"/>
      <c r="T302" s="1031"/>
      <c r="U302" s="1031"/>
      <c r="V302" s="1031"/>
      <c r="W302" s="1031"/>
      <c r="X302" s="1031"/>
      <c r="Y302" s="1031"/>
      <c r="Z302" s="1031"/>
      <c r="AA302" s="1031"/>
    </row>
    <row r="303" spans="1:27" s="404" customFormat="1" ht="23.1" customHeight="1">
      <c r="A303" s="1501"/>
      <c r="B303" s="454"/>
      <c r="C303" s="454"/>
      <c r="D303" s="456"/>
      <c r="E303" s="489" t="s">
        <v>526</v>
      </c>
      <c r="F303" s="1408" t="str">
        <f>'Rekap Panjang Per Prog Per Prov'!AX157</f>
        <v>Kab. Kupang</v>
      </c>
      <c r="G303" s="1509">
        <f>'Rekap Panjang Per Prog Per Prov'!AZ157</f>
        <v>1700000000</v>
      </c>
      <c r="H303" s="1513"/>
      <c r="I303" s="1217"/>
      <c r="J303" s="1217"/>
      <c r="K303" s="1051"/>
      <c r="L303" s="1843"/>
      <c r="M303" s="1031"/>
      <c r="N303" s="1031"/>
      <c r="O303" s="1031"/>
      <c r="P303" s="1031"/>
      <c r="Q303" s="1031"/>
      <c r="R303" s="1031"/>
      <c r="S303" s="1031"/>
      <c r="T303" s="1031"/>
      <c r="U303" s="1031"/>
      <c r="V303" s="1031"/>
      <c r="W303" s="1031"/>
      <c r="X303" s="1031"/>
      <c r="Y303" s="1031"/>
      <c r="Z303" s="1031"/>
      <c r="AA303" s="1031"/>
    </row>
    <row r="304" spans="1:27" s="404" customFormat="1" ht="23.1" customHeight="1">
      <c r="A304" s="1485"/>
      <c r="B304" s="1408"/>
      <c r="C304" s="1408"/>
      <c r="D304" s="1408"/>
      <c r="E304" s="425" t="s">
        <v>526</v>
      </c>
      <c r="F304" s="1408" t="str">
        <f>'Rekap Panjang Per Prog Per Prov'!AX158</f>
        <v>Kab. Timur Tengah Utara</v>
      </c>
      <c r="G304" s="1512">
        <f>'Rekap Panjang Per Prog Per Prov'!AZ158</f>
        <v>1700000000</v>
      </c>
      <c r="H304" s="1485"/>
      <c r="I304" s="1563"/>
      <c r="J304" s="1244"/>
      <c r="K304" s="1051"/>
      <c r="L304" s="1844"/>
      <c r="M304" s="1031"/>
      <c r="N304" s="1031"/>
      <c r="O304" s="1031"/>
      <c r="P304" s="1031"/>
      <c r="Q304" s="1031"/>
      <c r="R304" s="1031"/>
      <c r="S304" s="1031"/>
      <c r="T304" s="1031"/>
      <c r="U304" s="1031"/>
      <c r="V304" s="1031"/>
      <c r="W304" s="1031"/>
      <c r="X304" s="1031"/>
      <c r="Y304" s="1031"/>
      <c r="Z304" s="1031"/>
      <c r="AA304" s="1031"/>
    </row>
    <row r="305" spans="1:27" s="423" customFormat="1" ht="37.5" customHeight="1">
      <c r="A305" s="1483"/>
      <c r="B305" s="1408"/>
      <c r="C305" s="1408" t="s">
        <v>387</v>
      </c>
      <c r="D305" s="1830" t="str">
        <f>'Rekap Panjang Per Prog Per Prov'!BA8</f>
        <v>Kegiatan Fasilitasi Pencegahan dan Penanggulangan Bencana</v>
      </c>
      <c r="E305" s="1830"/>
      <c r="F305" s="1830"/>
      <c r="G305" s="1484"/>
      <c r="H305" s="1485"/>
      <c r="I305" s="1561"/>
      <c r="J305" s="1242"/>
      <c r="K305" s="1051"/>
      <c r="L305" s="1525"/>
      <c r="M305" s="1036"/>
      <c r="N305" s="1037"/>
      <c r="O305" s="1037"/>
      <c r="P305" s="1037"/>
      <c r="Q305" s="1037"/>
      <c r="R305" s="1037"/>
      <c r="S305" s="1037"/>
      <c r="T305" s="1037"/>
      <c r="U305" s="1037"/>
      <c r="V305" s="1037"/>
      <c r="W305" s="1037"/>
      <c r="X305" s="1037"/>
      <c r="Y305" s="1037"/>
      <c r="Z305" s="1037"/>
      <c r="AA305" s="1037"/>
    </row>
    <row r="306" spans="1:27" s="404" customFormat="1" ht="51" customHeight="1">
      <c r="A306" s="1485"/>
      <c r="B306" s="1408"/>
      <c r="C306" s="1408"/>
      <c r="D306" s="1408" t="s">
        <v>382</v>
      </c>
      <c r="E306" s="1830" t="str">
        <f>'Rekap Panjang Per Prog Per Prov'!BA10</f>
        <v>Pembangunan Sarana Prasarana Pemerintahan dalam rangka Penanggulangan Bencana di Daerah Rawan Bencana</v>
      </c>
      <c r="F306" s="1830"/>
      <c r="G306" s="1484"/>
      <c r="H306" s="1485"/>
      <c r="I306" s="1562"/>
      <c r="J306" s="1243"/>
      <c r="K306" s="1051"/>
      <c r="L306" s="1834" t="s">
        <v>607</v>
      </c>
      <c r="M306" s="1031"/>
      <c r="N306" s="1031"/>
      <c r="O306" s="1031"/>
      <c r="P306" s="1031"/>
      <c r="Q306" s="1031"/>
      <c r="R306" s="1031"/>
      <c r="S306" s="1031"/>
      <c r="T306" s="1031"/>
      <c r="U306" s="1031"/>
      <c r="V306" s="1031"/>
      <c r="W306" s="1031"/>
      <c r="X306" s="1031"/>
      <c r="Y306" s="1031"/>
      <c r="Z306" s="1031"/>
      <c r="AA306" s="1031"/>
    </row>
    <row r="307" spans="1:27" s="404" customFormat="1" ht="19.5" customHeight="1">
      <c r="A307" s="1485"/>
      <c r="B307" s="1408"/>
      <c r="C307" s="1408"/>
      <c r="D307" s="1408"/>
      <c r="E307" s="425" t="s">
        <v>526</v>
      </c>
      <c r="F307" s="1408" t="str">
        <f>'Rekap Panjang Per Prog Per Prov'!AX150</f>
        <v>Kab. Sumba Timur</v>
      </c>
      <c r="G307" s="1484">
        <f>'Rekap Panjang Per Prog Per Prov'!BA150</f>
        <v>1300000000</v>
      </c>
      <c r="H307" s="1487"/>
      <c r="I307" s="1563"/>
      <c r="J307" s="1244"/>
      <c r="K307" s="1051"/>
      <c r="L307" s="1835"/>
      <c r="M307" s="1031"/>
      <c r="N307" s="1031"/>
      <c r="O307" s="1031"/>
      <c r="P307" s="1031"/>
      <c r="Q307" s="1031"/>
      <c r="R307" s="1031"/>
      <c r="S307" s="1031"/>
      <c r="T307" s="1031"/>
      <c r="U307" s="1031"/>
      <c r="V307" s="1031"/>
      <c r="W307" s="1031"/>
      <c r="X307" s="1031"/>
      <c r="Y307" s="1031"/>
      <c r="Z307" s="1031"/>
      <c r="AA307" s="1031"/>
    </row>
    <row r="308" spans="1:27" s="404" customFormat="1" ht="21.75" customHeight="1" thickBot="1">
      <c r="A308" s="1501"/>
      <c r="B308" s="1557"/>
      <c r="C308" s="516"/>
      <c r="D308" s="516"/>
      <c r="E308" s="517"/>
      <c r="F308" s="516"/>
      <c r="G308" s="1518"/>
      <c r="H308" s="1513"/>
      <c r="I308" s="1217"/>
      <c r="J308" s="1217"/>
      <c r="K308" s="1324"/>
      <c r="L308" s="1547"/>
      <c r="M308" s="1031"/>
      <c r="N308" s="1031"/>
      <c r="O308" s="1031"/>
      <c r="P308" s="1031"/>
      <c r="Q308" s="1031"/>
      <c r="R308" s="1031"/>
      <c r="S308" s="1031"/>
      <c r="T308" s="1031"/>
      <c r="U308" s="1031"/>
      <c r="V308" s="1031"/>
      <c r="W308" s="1031"/>
      <c r="X308" s="1031"/>
      <c r="Y308" s="1031"/>
      <c r="Z308" s="1031"/>
      <c r="AA308" s="1031"/>
    </row>
    <row r="309" spans="1:27" s="502" customFormat="1" ht="23.1" customHeight="1">
      <c r="A309" s="1609" t="s">
        <v>436</v>
      </c>
      <c r="B309" s="1845" t="s">
        <v>447</v>
      </c>
      <c r="C309" s="1845"/>
      <c r="D309" s="1845"/>
      <c r="E309" s="1845"/>
      <c r="F309" s="1845"/>
      <c r="G309" s="1617">
        <f>SUM(G310:G317)</f>
        <v>2500000000</v>
      </c>
      <c r="H309" s="1618"/>
      <c r="I309" s="1619"/>
      <c r="J309" s="1619"/>
      <c r="K309" s="1597"/>
      <c r="L309" s="1627"/>
      <c r="M309" s="1634">
        <f>'Rekap Panjang Per Prog Per Prov'!BE159</f>
        <v>2500000000</v>
      </c>
      <c r="N309" s="1046"/>
      <c r="O309" s="1046"/>
      <c r="P309" s="1046"/>
      <c r="Q309" s="1046"/>
      <c r="R309" s="1046"/>
      <c r="S309" s="1046"/>
      <c r="T309" s="1046"/>
      <c r="U309" s="1046"/>
      <c r="V309" s="1046"/>
      <c r="W309" s="1046"/>
      <c r="X309" s="1046"/>
      <c r="Y309" s="1046"/>
      <c r="Z309" s="1046"/>
      <c r="AA309" s="1046"/>
    </row>
    <row r="310" spans="1:27" s="413" customFormat="1" ht="39.75" customHeight="1">
      <c r="A310" s="1479"/>
      <c r="B310" s="1407" t="s">
        <v>380</v>
      </c>
      <c r="C310" s="1833" t="str">
        <f>'Rekap Panjang Per Prog Per Prov'!AZ7</f>
        <v xml:space="preserve">PROGRAM PENGUATAN PENYELENGGARAAN PEMERINTAHAN UMUM </v>
      </c>
      <c r="D310" s="1833"/>
      <c r="E310" s="1833"/>
      <c r="F310" s="1833"/>
      <c r="G310" s="1480"/>
      <c r="H310" s="1481" t="str">
        <f>'Rekap Panjang Per Prog Per Prov'!AZ11</f>
        <v>DITJEN PUM</v>
      </c>
      <c r="I310" s="1560"/>
      <c r="J310" s="1241"/>
      <c r="K310" s="1051"/>
      <c r="L310" s="1524"/>
      <c r="M310" s="1035"/>
      <c r="N310" s="1034"/>
      <c r="O310" s="1034"/>
      <c r="P310" s="1034"/>
      <c r="Q310" s="1034"/>
      <c r="R310" s="1034"/>
      <c r="S310" s="1034"/>
      <c r="T310" s="1034"/>
      <c r="U310" s="1034"/>
      <c r="V310" s="1034"/>
      <c r="W310" s="1034"/>
      <c r="X310" s="1034"/>
      <c r="Y310" s="1034"/>
      <c r="Z310" s="1034"/>
      <c r="AA310" s="1034"/>
    </row>
    <row r="311" spans="1:27" s="423" customFormat="1" ht="38.25" customHeight="1">
      <c r="A311" s="1483"/>
      <c r="B311" s="1408"/>
      <c r="C311" s="1408" t="s">
        <v>381</v>
      </c>
      <c r="D311" s="1830" t="str">
        <f>'Rekap Panjang Per Prog Per Prov'!AZ8</f>
        <v>Kegiatan Pengembangan dan Penataan Wilayah Administrasi dan Perbatasan</v>
      </c>
      <c r="E311" s="1830"/>
      <c r="F311" s="1830"/>
      <c r="G311" s="1484"/>
      <c r="H311" s="1485"/>
      <c r="I311" s="1561"/>
      <c r="J311" s="1242"/>
      <c r="K311" s="1051"/>
      <c r="L311" s="1525"/>
      <c r="M311" s="1036"/>
      <c r="N311" s="1037"/>
      <c r="O311" s="1037"/>
      <c r="P311" s="1037"/>
      <c r="Q311" s="1037"/>
      <c r="R311" s="1037"/>
      <c r="S311" s="1037"/>
      <c r="T311" s="1037"/>
      <c r="U311" s="1037"/>
      <c r="V311" s="1037"/>
      <c r="W311" s="1037"/>
      <c r="X311" s="1037"/>
      <c r="Y311" s="1037"/>
      <c r="Z311" s="1037"/>
      <c r="AA311" s="1037"/>
    </row>
    <row r="312" spans="1:27" s="404" customFormat="1" ht="32.25" customHeight="1">
      <c r="A312" s="1485"/>
      <c r="B312" s="1408"/>
      <c r="C312" s="1408"/>
      <c r="D312" s="1408" t="s">
        <v>382</v>
      </c>
      <c r="E312" s="1830" t="str">
        <f>'Rekap Panjang Per Prog Per Prov'!AZ10</f>
        <v>Pembangunan Sarana Prasarana  Perbatasan Antar Negara dan Pulau-Pulau Kecil Terluar</v>
      </c>
      <c r="F312" s="1830"/>
      <c r="G312" s="1484"/>
      <c r="H312" s="1485"/>
      <c r="I312" s="1562"/>
      <c r="J312" s="1243"/>
      <c r="K312" s="1051"/>
      <c r="L312" s="1840" t="s">
        <v>607</v>
      </c>
      <c r="M312" s="1031"/>
      <c r="N312" s="1031"/>
      <c r="O312" s="1031"/>
      <c r="P312" s="1031"/>
      <c r="Q312" s="1031"/>
      <c r="R312" s="1031"/>
      <c r="S312" s="1031"/>
      <c r="T312" s="1031"/>
      <c r="U312" s="1031"/>
      <c r="V312" s="1031"/>
      <c r="W312" s="1031"/>
      <c r="X312" s="1031"/>
      <c r="Y312" s="1031"/>
      <c r="Z312" s="1031"/>
      <c r="AA312" s="1031"/>
    </row>
    <row r="313" spans="1:27" s="404" customFormat="1" ht="23.1" customHeight="1">
      <c r="A313" s="1522"/>
      <c r="B313" s="1552"/>
      <c r="C313" s="1552"/>
      <c r="D313" s="1552"/>
      <c r="E313" s="1553" t="s">
        <v>526</v>
      </c>
      <c r="F313" s="1552" t="str">
        <f>'Rekap Panjang Per Prog Per Prov'!AX162</f>
        <v>Kab. Maluku Tenggara Barat</v>
      </c>
      <c r="G313" s="1579">
        <f>'Rekap Panjang Per Prog Per Prov'!AZ162</f>
        <v>1000000000</v>
      </c>
      <c r="H313" s="1522"/>
      <c r="I313" s="1563"/>
      <c r="J313" s="1244"/>
      <c r="K313" s="1051"/>
      <c r="L313" s="1841"/>
      <c r="M313" s="1031"/>
      <c r="N313" s="1031"/>
      <c r="O313" s="1031"/>
      <c r="P313" s="1031"/>
      <c r="Q313" s="1031"/>
      <c r="R313" s="1031"/>
      <c r="S313" s="1031"/>
      <c r="T313" s="1031"/>
      <c r="U313" s="1031"/>
      <c r="V313" s="1031"/>
      <c r="W313" s="1031"/>
      <c r="X313" s="1031"/>
      <c r="Y313" s="1031"/>
      <c r="Z313" s="1031"/>
      <c r="AA313" s="1031"/>
    </row>
    <row r="314" spans="1:27" s="423" customFormat="1" ht="35.25" customHeight="1">
      <c r="A314" s="1483"/>
      <c r="B314" s="1412"/>
      <c r="C314" s="1412" t="s">
        <v>387</v>
      </c>
      <c r="D314" s="1839" t="str">
        <f>'Rekap Panjang Per Prog Per Prov'!BA8</f>
        <v>Kegiatan Fasilitasi Pencegahan dan Penanggulangan Bencana</v>
      </c>
      <c r="E314" s="1839"/>
      <c r="F314" s="1839"/>
      <c r="G314" s="1508"/>
      <c r="H314" s="1485"/>
      <c r="I314" s="1561"/>
      <c r="J314" s="1242"/>
      <c r="K314" s="1051"/>
      <c r="L314" s="1525"/>
      <c r="M314" s="1036"/>
      <c r="N314" s="1037"/>
      <c r="O314" s="1037"/>
      <c r="P314" s="1037"/>
      <c r="Q314" s="1037"/>
      <c r="R314" s="1037"/>
      <c r="S314" s="1037"/>
      <c r="T314" s="1037"/>
      <c r="U314" s="1037"/>
      <c r="V314" s="1037"/>
      <c r="W314" s="1037"/>
      <c r="X314" s="1037"/>
      <c r="Y314" s="1037"/>
      <c r="Z314" s="1037"/>
      <c r="AA314" s="1037"/>
    </row>
    <row r="315" spans="1:27" s="404" customFormat="1" ht="35.25" customHeight="1">
      <c r="A315" s="1485"/>
      <c r="B315" s="1408"/>
      <c r="C315" s="1408"/>
      <c r="D315" s="1408" t="s">
        <v>382</v>
      </c>
      <c r="E315" s="1830" t="str">
        <f>'Rekap Panjang Per Prog Per Prov'!BA10</f>
        <v>Pembangunan Sarana Prasarana Pemerintahan dalam rangka Penanggulangan Bencana di Daerah Rawan Bencana</v>
      </c>
      <c r="F315" s="1830"/>
      <c r="G315" s="1484"/>
      <c r="H315" s="1485"/>
      <c r="I315" s="1562"/>
      <c r="J315" s="1243"/>
      <c r="K315" s="1051"/>
      <c r="L315" s="1840" t="s">
        <v>607</v>
      </c>
      <c r="M315" s="1031"/>
      <c r="N315" s="1031"/>
      <c r="O315" s="1031"/>
      <c r="P315" s="1031"/>
      <c r="Q315" s="1031"/>
      <c r="R315" s="1031"/>
      <c r="S315" s="1031"/>
      <c r="T315" s="1031"/>
      <c r="U315" s="1031"/>
      <c r="V315" s="1031"/>
      <c r="W315" s="1031"/>
      <c r="X315" s="1031"/>
      <c r="Y315" s="1031"/>
      <c r="Z315" s="1031"/>
      <c r="AA315" s="1031"/>
    </row>
    <row r="316" spans="1:27" s="404" customFormat="1" ht="23.1" customHeight="1">
      <c r="A316" s="1485"/>
      <c r="B316" s="1408"/>
      <c r="C316" s="1408"/>
      <c r="D316" s="1408"/>
      <c r="E316" s="425" t="s">
        <v>526</v>
      </c>
      <c r="F316" s="1408" t="str">
        <f>'Rekap Panjang Per Prog Per Prov'!AX161</f>
        <v>Kab. Maluku Tenggara</v>
      </c>
      <c r="G316" s="1484">
        <f>'Rekap Panjang Per Prog Per Prov'!BA161</f>
        <v>1500000000</v>
      </c>
      <c r="H316" s="1487"/>
      <c r="I316" s="1563"/>
      <c r="J316" s="1244"/>
      <c r="K316" s="1051"/>
      <c r="L316" s="1841"/>
      <c r="M316" s="1031"/>
      <c r="N316" s="1031"/>
      <c r="O316" s="1031"/>
      <c r="P316" s="1031"/>
      <c r="Q316" s="1031"/>
      <c r="R316" s="1031"/>
      <c r="S316" s="1031"/>
      <c r="T316" s="1031"/>
      <c r="U316" s="1031"/>
      <c r="V316" s="1031"/>
      <c r="W316" s="1031"/>
      <c r="X316" s="1031"/>
      <c r="Y316" s="1031"/>
      <c r="Z316" s="1031"/>
      <c r="AA316" s="1031"/>
    </row>
    <row r="317" spans="1:27" s="404" customFormat="1" ht="17.25" thickBot="1">
      <c r="A317" s="1501"/>
      <c r="B317" s="1557"/>
      <c r="C317" s="1557"/>
      <c r="D317" s="1635"/>
      <c r="E317" s="1636"/>
      <c r="F317" s="516"/>
      <c r="G317" s="1588"/>
      <c r="H317" s="1513"/>
      <c r="I317" s="1217"/>
      <c r="J317" s="1217"/>
      <c r="K317" s="1324"/>
      <c r="L317" s="1539"/>
      <c r="M317" s="1031"/>
      <c r="N317" s="1031"/>
      <c r="O317" s="1031"/>
      <c r="P317" s="1031"/>
      <c r="Q317" s="1031"/>
      <c r="R317" s="1031"/>
      <c r="S317" s="1031"/>
      <c r="T317" s="1031"/>
      <c r="U317" s="1031"/>
      <c r="V317" s="1031"/>
      <c r="W317" s="1031"/>
      <c r="X317" s="1031"/>
      <c r="Y317" s="1031"/>
      <c r="Z317" s="1031"/>
      <c r="AA317" s="1031"/>
    </row>
    <row r="318" spans="1:27" s="502" customFormat="1" ht="23.1" customHeight="1">
      <c r="A318" s="1609" t="s">
        <v>438</v>
      </c>
      <c r="B318" s="1616" t="s">
        <v>448</v>
      </c>
      <c r="C318" s="1616"/>
      <c r="D318" s="1616"/>
      <c r="E318" s="1616"/>
      <c r="F318" s="1616"/>
      <c r="G318" s="1617">
        <f>SUM(G319:G323)</f>
        <v>1500000000</v>
      </c>
      <c r="H318" s="1618"/>
      <c r="I318" s="1619"/>
      <c r="J318" s="1619"/>
      <c r="K318" s="1597"/>
      <c r="L318" s="1627"/>
      <c r="M318" s="1045">
        <f>'Rekap Panjang Per Prog Per Prov'!BE163</f>
        <v>1500000000</v>
      </c>
      <c r="N318" s="1046"/>
      <c r="O318" s="1046"/>
      <c r="P318" s="1046"/>
      <c r="Q318" s="1046"/>
      <c r="R318" s="1046"/>
      <c r="S318" s="1046"/>
      <c r="T318" s="1046"/>
      <c r="U318" s="1046"/>
      <c r="V318" s="1046"/>
      <c r="W318" s="1046"/>
      <c r="X318" s="1046"/>
      <c r="Y318" s="1046"/>
      <c r="Z318" s="1046"/>
      <c r="AA318" s="1046"/>
    </row>
    <row r="319" spans="1:27" s="413" customFormat="1" ht="39" customHeight="1">
      <c r="A319" s="1479"/>
      <c r="B319" s="1407" t="s">
        <v>380</v>
      </c>
      <c r="C319" s="1833" t="str">
        <f>'Rekap Panjang Per Prog Per Prov'!AZ7</f>
        <v xml:space="preserve">PROGRAM PENGUATAN PENYELENGGARAAN PEMERINTAHAN UMUM </v>
      </c>
      <c r="D319" s="1833"/>
      <c r="E319" s="1833"/>
      <c r="F319" s="1833"/>
      <c r="G319" s="1480"/>
      <c r="H319" s="1481" t="str">
        <f>'Rekap Panjang Per Prog Per Prov'!AZ11</f>
        <v>DITJEN PUM</v>
      </c>
      <c r="I319" s="1560"/>
      <c r="J319" s="1241"/>
      <c r="K319" s="1051"/>
      <c r="L319" s="1524"/>
      <c r="M319" s="1035"/>
      <c r="N319" s="1034"/>
      <c r="O319" s="1034"/>
      <c r="P319" s="1034"/>
      <c r="Q319" s="1034"/>
      <c r="R319" s="1034"/>
      <c r="S319" s="1034"/>
      <c r="T319" s="1034"/>
      <c r="U319" s="1034"/>
      <c r="V319" s="1034"/>
      <c r="W319" s="1034"/>
      <c r="X319" s="1034"/>
      <c r="Y319" s="1034"/>
      <c r="Z319" s="1034"/>
      <c r="AA319" s="1034"/>
    </row>
    <row r="320" spans="1:27" s="423" customFormat="1" ht="35.25" customHeight="1">
      <c r="A320" s="1483"/>
      <c r="B320" s="1408"/>
      <c r="C320" s="1408" t="s">
        <v>381</v>
      </c>
      <c r="D320" s="1830" t="str">
        <f>'Rekap Panjang Per Prog Per Prov'!BA8</f>
        <v>Kegiatan Fasilitasi Pencegahan dan Penanggulangan Bencana</v>
      </c>
      <c r="E320" s="1830"/>
      <c r="F320" s="1830"/>
      <c r="G320" s="1484"/>
      <c r="H320" s="1485"/>
      <c r="I320" s="1561"/>
      <c r="J320" s="1242"/>
      <c r="K320" s="1051"/>
      <c r="L320" s="1525"/>
      <c r="M320" s="1036"/>
      <c r="N320" s="1037"/>
      <c r="O320" s="1037"/>
      <c r="P320" s="1037"/>
      <c r="Q320" s="1037"/>
      <c r="R320" s="1037"/>
      <c r="S320" s="1037"/>
      <c r="T320" s="1037"/>
      <c r="U320" s="1037"/>
      <c r="V320" s="1037"/>
      <c r="W320" s="1037"/>
      <c r="X320" s="1037"/>
      <c r="Y320" s="1037"/>
      <c r="Z320" s="1037"/>
      <c r="AA320" s="1037"/>
    </row>
    <row r="321" spans="1:27" s="404" customFormat="1" ht="49.5" customHeight="1">
      <c r="A321" s="1485"/>
      <c r="B321" s="1408"/>
      <c r="C321" s="1408"/>
      <c r="D321" s="1408" t="s">
        <v>382</v>
      </c>
      <c r="E321" s="1830" t="str">
        <f>'Rekap Panjang Per Prog Per Prov'!BA10</f>
        <v>Pembangunan Sarana Prasarana Pemerintahan dalam rangka Penanggulangan Bencana di Daerah Rawan Bencana</v>
      </c>
      <c r="F321" s="1830"/>
      <c r="G321" s="1484" t="s">
        <v>184</v>
      </c>
      <c r="H321" s="1485"/>
      <c r="I321" s="1562"/>
      <c r="J321" s="1243"/>
      <c r="K321" s="1051"/>
      <c r="L321" s="1840" t="s">
        <v>607</v>
      </c>
      <c r="M321" s="1031"/>
      <c r="N321" s="1031"/>
      <c r="O321" s="1031"/>
      <c r="P321" s="1031"/>
      <c r="Q321" s="1031"/>
      <c r="R321" s="1031"/>
      <c r="S321" s="1031"/>
      <c r="T321" s="1031"/>
      <c r="U321" s="1031"/>
      <c r="V321" s="1031"/>
      <c r="W321" s="1031"/>
      <c r="X321" s="1031"/>
      <c r="Y321" s="1031"/>
      <c r="Z321" s="1031"/>
      <c r="AA321" s="1031"/>
    </row>
    <row r="322" spans="1:27" s="404" customFormat="1" ht="23.1" customHeight="1">
      <c r="A322" s="1485"/>
      <c r="B322" s="1408"/>
      <c r="C322" s="1408"/>
      <c r="D322" s="1408"/>
      <c r="E322" s="425" t="s">
        <v>526</v>
      </c>
      <c r="F322" s="1408" t="str">
        <f>'Rekap Panjang Per Prog Per Prov'!AX164</f>
        <v>Prov. Maluku Utara</v>
      </c>
      <c r="G322" s="1484">
        <f>'Rekap Panjang Per Prog Per Prov'!BA164</f>
        <v>1500000000</v>
      </c>
      <c r="H322" s="1487"/>
      <c r="I322" s="1563"/>
      <c r="J322" s="1244"/>
      <c r="K322" s="1051"/>
      <c r="L322" s="1841"/>
      <c r="M322" s="1031"/>
      <c r="N322" s="1031"/>
      <c r="O322" s="1031"/>
      <c r="P322" s="1031"/>
      <c r="Q322" s="1031"/>
      <c r="R322" s="1031"/>
      <c r="S322" s="1031"/>
      <c r="T322" s="1031"/>
      <c r="U322" s="1031"/>
      <c r="V322" s="1031"/>
      <c r="W322" s="1031"/>
      <c r="X322" s="1031"/>
      <c r="Y322" s="1031"/>
      <c r="Z322" s="1031"/>
      <c r="AA322" s="1031"/>
    </row>
    <row r="323" spans="1:27" s="404" customFormat="1" ht="17.25" thickBot="1">
      <c r="A323" s="1501"/>
      <c r="B323" s="478"/>
      <c r="C323" s="1223"/>
      <c r="D323" s="1223"/>
      <c r="E323" s="1632"/>
      <c r="F323" s="1223"/>
      <c r="G323" s="1637"/>
      <c r="H323" s="1515"/>
      <c r="I323" s="1217"/>
      <c r="J323" s="1217"/>
      <c r="K323" s="1324"/>
      <c r="L323" s="1549"/>
      <c r="M323" s="1031"/>
      <c r="N323" s="1031"/>
      <c r="O323" s="1031"/>
      <c r="P323" s="1031"/>
      <c r="Q323" s="1031"/>
      <c r="R323" s="1031"/>
      <c r="S323" s="1031"/>
      <c r="T323" s="1031"/>
      <c r="U323" s="1031"/>
      <c r="V323" s="1031"/>
      <c r="W323" s="1031"/>
      <c r="X323" s="1031"/>
      <c r="Y323" s="1031"/>
      <c r="Z323" s="1031"/>
      <c r="AA323" s="1031"/>
    </row>
    <row r="324" spans="1:27" s="502" customFormat="1" ht="23.1" customHeight="1">
      <c r="A324" s="1609" t="s">
        <v>959</v>
      </c>
      <c r="B324" s="1616" t="s">
        <v>450</v>
      </c>
      <c r="C324" s="1616"/>
      <c r="D324" s="1616"/>
      <c r="E324" s="1616"/>
      <c r="F324" s="1616"/>
      <c r="G324" s="1617">
        <f>SUM(G325:G341)</f>
        <v>13400000000</v>
      </c>
      <c r="H324" s="1618"/>
      <c r="I324" s="1619"/>
      <c r="J324" s="1619"/>
      <c r="K324" s="1597"/>
      <c r="L324" s="1627"/>
      <c r="M324" s="1634">
        <f>'Rekap Panjang Per Prog Per Prov'!BE165</f>
        <v>13400000000</v>
      </c>
      <c r="N324" s="1638"/>
      <c r="O324" s="1046"/>
      <c r="P324" s="1046"/>
      <c r="Q324" s="1046"/>
      <c r="R324" s="1046"/>
      <c r="S324" s="1046"/>
      <c r="T324" s="1046"/>
      <c r="U324" s="1046"/>
      <c r="V324" s="1046"/>
      <c r="W324" s="1046"/>
      <c r="X324" s="1046"/>
      <c r="Y324" s="1046"/>
      <c r="Z324" s="1046"/>
      <c r="AA324" s="1046"/>
    </row>
    <row r="325" spans="1:27" s="413" customFormat="1" ht="36" customHeight="1">
      <c r="A325" s="1479"/>
      <c r="B325" s="1407" t="s">
        <v>380</v>
      </c>
      <c r="C325" s="1833" t="str">
        <f>'Rekap Panjang Per Prog Per Prov'!AZ7</f>
        <v xml:space="preserve">PROGRAM PENGUATAN PENYELENGGARAAN PEMERINTAHAN UMUM </v>
      </c>
      <c r="D325" s="1833"/>
      <c r="E325" s="1833"/>
      <c r="F325" s="1833"/>
      <c r="G325" s="1480"/>
      <c r="H325" s="1481" t="str">
        <f>'Rekap Panjang Per Prog Per Prov'!AZ11</f>
        <v>DITJEN PUM</v>
      </c>
      <c r="I325" s="1560"/>
      <c r="J325" s="1241"/>
      <c r="K325" s="1051"/>
      <c r="L325" s="1524"/>
      <c r="M325" s="1035"/>
      <c r="N325" s="1034"/>
      <c r="O325" s="1034"/>
      <c r="P325" s="1034"/>
      <c r="Q325" s="1034"/>
      <c r="R325" s="1034"/>
      <c r="S325" s="1034"/>
      <c r="T325" s="1034"/>
      <c r="U325" s="1034"/>
      <c r="V325" s="1034"/>
      <c r="W325" s="1034"/>
      <c r="X325" s="1034"/>
      <c r="Y325" s="1034"/>
      <c r="Z325" s="1034"/>
      <c r="AA325" s="1034"/>
    </row>
    <row r="326" spans="1:27" s="423" customFormat="1" ht="39.75" customHeight="1">
      <c r="A326" s="1483"/>
      <c r="B326" s="1408"/>
      <c r="C326" s="1408" t="s">
        <v>381</v>
      </c>
      <c r="D326" s="1830" t="str">
        <f>'Rekap Panjang Per Prog Per Prov'!AZ8</f>
        <v>Kegiatan Pengembangan dan Penataan Wilayah Administrasi dan Perbatasan</v>
      </c>
      <c r="E326" s="1830"/>
      <c r="F326" s="1830"/>
      <c r="G326" s="1484"/>
      <c r="H326" s="1485"/>
      <c r="I326" s="1561"/>
      <c r="J326" s="1242"/>
      <c r="K326" s="1051"/>
      <c r="L326" s="1525"/>
      <c r="M326" s="1036"/>
      <c r="N326" s="1037"/>
      <c r="O326" s="1037"/>
      <c r="P326" s="1037"/>
      <c r="Q326" s="1037"/>
      <c r="R326" s="1037"/>
      <c r="S326" s="1037"/>
      <c r="T326" s="1037"/>
      <c r="U326" s="1037"/>
      <c r="V326" s="1037"/>
      <c r="W326" s="1037"/>
      <c r="X326" s="1037"/>
      <c r="Y326" s="1037"/>
      <c r="Z326" s="1037"/>
      <c r="AA326" s="1037"/>
    </row>
    <row r="327" spans="1:27" s="404" customFormat="1" ht="35.25" customHeight="1">
      <c r="A327" s="1485"/>
      <c r="B327" s="1408"/>
      <c r="C327" s="1408"/>
      <c r="D327" s="1408" t="s">
        <v>382</v>
      </c>
      <c r="E327" s="1830" t="str">
        <f>'Rekap Panjang Per Prog Per Prov'!AZ10</f>
        <v>Pembangunan Sarana Prasarana  Perbatasan Antar Negara dan Pulau-Pulau Kecil Terluar</v>
      </c>
      <c r="F327" s="1830"/>
      <c r="G327" s="1484"/>
      <c r="H327" s="1485"/>
      <c r="I327" s="1562"/>
      <c r="J327" s="1243"/>
      <c r="K327" s="1051"/>
      <c r="L327" s="1842" t="s">
        <v>686</v>
      </c>
      <c r="M327" s="1031"/>
      <c r="N327" s="1031"/>
      <c r="O327" s="1031"/>
      <c r="P327" s="1031"/>
      <c r="Q327" s="1031"/>
      <c r="R327" s="1031"/>
      <c r="S327" s="1031"/>
      <c r="T327" s="1031"/>
      <c r="U327" s="1031"/>
      <c r="V327" s="1031"/>
      <c r="W327" s="1031"/>
      <c r="X327" s="1031"/>
      <c r="Y327" s="1031"/>
      <c r="Z327" s="1031"/>
      <c r="AA327" s="1031"/>
    </row>
    <row r="328" spans="1:27" s="404" customFormat="1" ht="23.1" customHeight="1">
      <c r="A328" s="1485"/>
      <c r="B328" s="1408"/>
      <c r="C328" s="1408"/>
      <c r="D328" s="1408"/>
      <c r="E328" s="425" t="s">
        <v>526</v>
      </c>
      <c r="F328" s="1408" t="str">
        <f>'Rekap Panjang Per Prog Per Prov'!AX167</f>
        <v>Kab. Merauke</v>
      </c>
      <c r="G328" s="1512">
        <f>'Rekap Panjang Per Prog Per Prov'!AZ167</f>
        <v>2000000000</v>
      </c>
      <c r="H328" s="1485"/>
      <c r="I328" s="1563"/>
      <c r="J328" s="1244"/>
      <c r="K328" s="1051"/>
      <c r="L328" s="1843"/>
      <c r="M328" s="1031"/>
      <c r="N328" s="1031"/>
      <c r="O328" s="1031"/>
      <c r="P328" s="1031"/>
      <c r="Q328" s="1031"/>
      <c r="R328" s="1031"/>
      <c r="S328" s="1031"/>
      <c r="T328" s="1031"/>
      <c r="U328" s="1031"/>
      <c r="V328" s="1031"/>
      <c r="W328" s="1031"/>
      <c r="X328" s="1031"/>
      <c r="Y328" s="1031"/>
      <c r="Z328" s="1031"/>
      <c r="AA328" s="1031"/>
    </row>
    <row r="329" spans="1:27" s="404" customFormat="1" ht="23.1" customHeight="1">
      <c r="A329" s="1485"/>
      <c r="B329" s="1408"/>
      <c r="C329" s="1408"/>
      <c r="D329" s="1408"/>
      <c r="E329" s="425" t="s">
        <v>526</v>
      </c>
      <c r="F329" s="1408" t="str">
        <f>'Rekap Panjang Per Prog Per Prov'!AX168</f>
        <v>Kab. Keerom</v>
      </c>
      <c r="G329" s="1512">
        <f>'Rekap Panjang Per Prog Per Prov'!AZ168</f>
        <v>2000000000</v>
      </c>
      <c r="H329" s="1485"/>
      <c r="I329" s="1563"/>
      <c r="J329" s="1244"/>
      <c r="K329" s="1051"/>
      <c r="L329" s="1843"/>
      <c r="M329" s="1031"/>
      <c r="N329" s="1031"/>
      <c r="O329" s="1031"/>
      <c r="P329" s="1031"/>
      <c r="Q329" s="1031"/>
      <c r="R329" s="1031"/>
      <c r="S329" s="1031"/>
      <c r="T329" s="1031"/>
      <c r="U329" s="1031"/>
      <c r="V329" s="1031"/>
      <c r="W329" s="1031"/>
      <c r="X329" s="1031"/>
      <c r="Y329" s="1031"/>
      <c r="Z329" s="1031"/>
      <c r="AA329" s="1031"/>
    </row>
    <row r="330" spans="1:27" s="404" customFormat="1" ht="23.1" customHeight="1">
      <c r="A330" s="1501"/>
      <c r="B330" s="454"/>
      <c r="C330" s="454"/>
      <c r="D330" s="456"/>
      <c r="E330" s="489" t="s">
        <v>526</v>
      </c>
      <c r="F330" s="1408" t="str">
        <f>'Rekap Panjang Per Prog Per Prov'!AX169</f>
        <v>Kab. Pegunungan Bintang</v>
      </c>
      <c r="G330" s="1509">
        <f>'Rekap Panjang Per Prog Per Prov'!AZ169</f>
        <v>2000000000</v>
      </c>
      <c r="H330" s="1513"/>
      <c r="I330" s="1217"/>
      <c r="J330" s="1217"/>
      <c r="K330" s="1051"/>
      <c r="L330" s="1844"/>
      <c r="M330" s="1031"/>
      <c r="N330" s="1031"/>
      <c r="O330" s="1031"/>
      <c r="P330" s="1031"/>
      <c r="Q330" s="1031"/>
      <c r="R330" s="1031"/>
      <c r="S330" s="1031"/>
      <c r="T330" s="1031"/>
      <c r="U330" s="1031"/>
      <c r="V330" s="1031"/>
      <c r="W330" s="1031"/>
      <c r="X330" s="1031"/>
      <c r="Y330" s="1031"/>
      <c r="Z330" s="1031"/>
      <c r="AA330" s="1031"/>
    </row>
    <row r="331" spans="1:27" s="423" customFormat="1" ht="33" customHeight="1">
      <c r="A331" s="1483"/>
      <c r="B331" s="1408"/>
      <c r="C331" s="1408" t="s">
        <v>387</v>
      </c>
      <c r="D331" s="1830" t="str">
        <f>'Rekap Panjang Per Prog Per Prov'!BA8</f>
        <v>Kegiatan Fasilitasi Pencegahan dan Penanggulangan Bencana</v>
      </c>
      <c r="E331" s="1830"/>
      <c r="F331" s="1830"/>
      <c r="G331" s="1484"/>
      <c r="H331" s="1485"/>
      <c r="I331" s="1561"/>
      <c r="J331" s="1242"/>
      <c r="K331" s="1051"/>
      <c r="L331" s="1525"/>
      <c r="M331" s="1036"/>
      <c r="N331" s="1037"/>
      <c r="O331" s="1037"/>
      <c r="P331" s="1037"/>
      <c r="Q331" s="1037"/>
      <c r="R331" s="1037"/>
      <c r="S331" s="1037"/>
      <c r="T331" s="1037"/>
      <c r="U331" s="1037"/>
      <c r="V331" s="1037"/>
      <c r="W331" s="1037"/>
      <c r="X331" s="1037"/>
      <c r="Y331" s="1037"/>
      <c r="Z331" s="1037"/>
      <c r="AA331" s="1037"/>
    </row>
    <row r="332" spans="1:27" s="404" customFormat="1" ht="48" customHeight="1">
      <c r="A332" s="1485"/>
      <c r="B332" s="1408"/>
      <c r="C332" s="1408"/>
      <c r="D332" s="1408" t="s">
        <v>382</v>
      </c>
      <c r="E332" s="1830" t="str">
        <f>'Rekap Panjang Per Prog Per Prov'!BA10</f>
        <v>Pembangunan Sarana Prasarana Pemerintahan dalam rangka Penanggulangan Bencana di Daerah Rawan Bencana</v>
      </c>
      <c r="F332" s="1830"/>
      <c r="G332" s="1484"/>
      <c r="H332" s="1485"/>
      <c r="I332" s="1562"/>
      <c r="J332" s="1243"/>
      <c r="K332" s="1051"/>
      <c r="L332" s="1551"/>
      <c r="M332" s="1031"/>
      <c r="N332" s="1031"/>
      <c r="O332" s="1031"/>
      <c r="P332" s="1031"/>
      <c r="Q332" s="1031"/>
      <c r="R332" s="1031"/>
      <c r="S332" s="1031"/>
      <c r="T332" s="1031"/>
      <c r="U332" s="1031"/>
      <c r="V332" s="1031"/>
      <c r="W332" s="1031"/>
      <c r="X332" s="1031"/>
      <c r="Y332" s="1031"/>
      <c r="Z332" s="1031"/>
      <c r="AA332" s="1031"/>
    </row>
    <row r="333" spans="1:27" s="404" customFormat="1" ht="23.1" customHeight="1">
      <c r="A333" s="1485"/>
      <c r="B333" s="1408"/>
      <c r="C333" s="1408"/>
      <c r="D333" s="1408"/>
      <c r="E333" s="425" t="s">
        <v>526</v>
      </c>
      <c r="F333" s="1408" t="str">
        <f>'Rekap Panjang Per Prog Per Prov'!AX166</f>
        <v>Prov. Papua</v>
      </c>
      <c r="G333" s="1512">
        <f>'Rekap Panjang Per Prog Per Prov'!BA166</f>
        <v>2300000000</v>
      </c>
      <c r="H333" s="1485"/>
      <c r="I333" s="1563"/>
      <c r="J333" s="1244"/>
      <c r="K333" s="1051"/>
      <c r="L333" s="1551"/>
      <c r="M333" s="1031"/>
      <c r="N333" s="1031"/>
      <c r="O333" s="1031"/>
      <c r="P333" s="1031"/>
      <c r="Q333" s="1031"/>
      <c r="R333" s="1031"/>
      <c r="S333" s="1031"/>
      <c r="T333" s="1031"/>
      <c r="U333" s="1031"/>
      <c r="V333" s="1031"/>
      <c r="W333" s="1031"/>
      <c r="X333" s="1031"/>
      <c r="Y333" s="1031"/>
      <c r="Z333" s="1031"/>
      <c r="AA333" s="1031"/>
    </row>
    <row r="334" spans="1:27" s="404" customFormat="1" ht="23.1" customHeight="1">
      <c r="A334" s="1485"/>
      <c r="B334" s="1408"/>
      <c r="C334" s="1408"/>
      <c r="D334" s="1408"/>
      <c r="E334" s="425" t="s">
        <v>526</v>
      </c>
      <c r="F334" s="1408" t="str">
        <f>'Rekap Panjang Per Prog Per Prov'!AX170</f>
        <v>Kab. Lanny Jaya</v>
      </c>
      <c r="G334" s="1512">
        <f>'Rekap Panjang Per Prog Per Prov'!BA170</f>
        <v>2000000000</v>
      </c>
      <c r="H334" s="1485"/>
      <c r="I334" s="1563"/>
      <c r="J334" s="1244"/>
      <c r="K334" s="1051"/>
      <c r="L334" s="1551"/>
      <c r="M334" s="1031"/>
      <c r="N334" s="1031"/>
      <c r="O334" s="1031"/>
      <c r="P334" s="1031"/>
      <c r="Q334" s="1031"/>
      <c r="R334" s="1031"/>
      <c r="S334" s="1031"/>
      <c r="T334" s="1031"/>
      <c r="U334" s="1031"/>
      <c r="V334" s="1031"/>
      <c r="W334" s="1031"/>
      <c r="X334" s="1031"/>
      <c r="Y334" s="1031"/>
      <c r="Z334" s="1031"/>
      <c r="AA334" s="1031"/>
    </row>
    <row r="335" spans="1:27" s="413" customFormat="1">
      <c r="A335" s="1479"/>
      <c r="B335" s="1407" t="s">
        <v>383</v>
      </c>
      <c r="C335" s="1833" t="str">
        <f>'Rekap Panjang Per Prog Per Prov'!BB7</f>
        <v xml:space="preserve">PROGRAM BINA PEMBANGUNAN DAERAH </v>
      </c>
      <c r="D335" s="1833"/>
      <c r="E335" s="1833"/>
      <c r="F335" s="1833"/>
      <c r="G335" s="1480"/>
      <c r="H335" s="1831" t="str">
        <f>'Rekap Panjang Per Prog Per Prov'!BB11</f>
        <v>DITJEN BINA BANGDA</v>
      </c>
      <c r="I335" s="1560"/>
      <c r="J335" s="1241"/>
      <c r="K335" s="1051"/>
      <c r="L335" s="1524"/>
      <c r="M335" s="1035"/>
      <c r="N335" s="1034"/>
      <c r="O335" s="1034"/>
      <c r="P335" s="1034"/>
      <c r="Q335" s="1034"/>
      <c r="R335" s="1034"/>
      <c r="S335" s="1034"/>
      <c r="T335" s="1034"/>
      <c r="U335" s="1034"/>
      <c r="V335" s="1034"/>
      <c r="W335" s="1034"/>
      <c r="X335" s="1034"/>
      <c r="Y335" s="1034"/>
      <c r="Z335" s="1034"/>
      <c r="AA335" s="1034"/>
    </row>
    <row r="336" spans="1:27" s="423" customFormat="1" ht="36" customHeight="1">
      <c r="A336" s="1483"/>
      <c r="B336" s="1408"/>
      <c r="C336" s="1408" t="s">
        <v>381</v>
      </c>
      <c r="D336" s="1830" t="str">
        <f>'Rekap Panjang Per Prog Per Prov'!BB8</f>
        <v>Kegiatan Penataan Ruang Daerah dan Lingkungan Hidup di Daerah</v>
      </c>
      <c r="E336" s="1830"/>
      <c r="F336" s="1830"/>
      <c r="G336" s="1484"/>
      <c r="H336" s="1832"/>
      <c r="I336" s="1561"/>
      <c r="J336" s="1242"/>
      <c r="K336" s="1051"/>
      <c r="L336" s="1525"/>
      <c r="M336" s="1036"/>
      <c r="N336" s="1037"/>
      <c r="O336" s="1037"/>
      <c r="P336" s="1037"/>
      <c r="Q336" s="1037"/>
      <c r="R336" s="1037"/>
      <c r="S336" s="1037"/>
      <c r="T336" s="1037"/>
      <c r="U336" s="1037"/>
      <c r="V336" s="1037"/>
      <c r="W336" s="1037"/>
      <c r="X336" s="1037"/>
      <c r="Y336" s="1037"/>
      <c r="Z336" s="1037"/>
      <c r="AA336" s="1037"/>
    </row>
    <row r="337" spans="1:27" s="404" customFormat="1" ht="53.25" customHeight="1">
      <c r="A337" s="1485"/>
      <c r="B337" s="1408"/>
      <c r="C337" s="1408"/>
      <c r="D337" s="1408" t="s">
        <v>382</v>
      </c>
      <c r="E337" s="1830" t="str">
        <f>'Rekap Panjang Per Prog Per Prov'!BB10</f>
        <v xml:space="preserve">Fasilitasi pembinaan dan pemberdayaan masyarakat dan kapasitas kelembagaan penanganan lahan kritis dan sumber daya air berbasis masyarakat (PLKSDA-BM) </v>
      </c>
      <c r="F337" s="1830"/>
      <c r="G337" s="1484"/>
      <c r="H337" s="1485"/>
      <c r="I337" s="1562"/>
      <c r="J337" s="1243"/>
      <c r="K337" s="1051"/>
      <c r="L337" s="1834" t="s">
        <v>594</v>
      </c>
      <c r="M337" s="1031"/>
      <c r="N337" s="1031"/>
      <c r="O337" s="1031"/>
      <c r="P337" s="1031"/>
      <c r="Q337" s="1031"/>
      <c r="R337" s="1031"/>
      <c r="S337" s="1031"/>
      <c r="T337" s="1031"/>
      <c r="U337" s="1031"/>
      <c r="V337" s="1031"/>
      <c r="W337" s="1031"/>
      <c r="X337" s="1031"/>
      <c r="Y337" s="1031"/>
      <c r="Z337" s="1031"/>
      <c r="AA337" s="1031"/>
    </row>
    <row r="338" spans="1:27" s="404" customFormat="1" ht="23.1" customHeight="1">
      <c r="A338" s="1485"/>
      <c r="B338" s="1408"/>
      <c r="C338" s="1408"/>
      <c r="D338" s="1408"/>
      <c r="E338" s="425" t="s">
        <v>526</v>
      </c>
      <c r="F338" s="1408" t="str">
        <f>'Rekap Panjang Per Prog Per Prov'!AX167</f>
        <v>Kab. Merauke</v>
      </c>
      <c r="G338" s="1484">
        <f>'Rekap Panjang Per Prog Per Prov'!BB167</f>
        <v>2500000000</v>
      </c>
      <c r="H338" s="1485"/>
      <c r="I338" s="1563"/>
      <c r="J338" s="1244"/>
      <c r="K338" s="1051"/>
      <c r="L338" s="1835"/>
      <c r="M338" s="1031"/>
      <c r="N338" s="1031"/>
      <c r="O338" s="1031"/>
      <c r="P338" s="1031"/>
      <c r="Q338" s="1031"/>
      <c r="R338" s="1031"/>
      <c r="S338" s="1031"/>
      <c r="T338" s="1031"/>
      <c r="U338" s="1031"/>
      <c r="V338" s="1031"/>
      <c r="W338" s="1031"/>
      <c r="X338" s="1031"/>
      <c r="Y338" s="1031"/>
      <c r="Z338" s="1031"/>
      <c r="AA338" s="1031"/>
    </row>
    <row r="339" spans="1:27" s="404" customFormat="1" ht="42" customHeight="1">
      <c r="A339" s="1485"/>
      <c r="B339" s="1408"/>
      <c r="C339" s="1408"/>
      <c r="D339" s="1408" t="s">
        <v>386</v>
      </c>
      <c r="E339" s="1830" t="str">
        <f>'Rekap Panjang Per Prog Per Prov'!BC10</f>
        <v>Fasilitasi Pengelolaan dan Pengembangan Kawasan Ekowisata Berbasis Masyarakat</v>
      </c>
      <c r="F339" s="1830"/>
      <c r="G339" s="1484"/>
      <c r="H339" s="1485"/>
      <c r="I339" s="1562"/>
      <c r="J339" s="1243"/>
      <c r="K339" s="1051"/>
      <c r="L339" s="1834" t="s">
        <v>594</v>
      </c>
      <c r="M339" s="1031"/>
      <c r="N339" s="1031"/>
      <c r="O339" s="1031"/>
      <c r="P339" s="1031"/>
      <c r="Q339" s="1031"/>
      <c r="R339" s="1031"/>
      <c r="S339" s="1031"/>
      <c r="T339" s="1031"/>
      <c r="U339" s="1031"/>
      <c r="V339" s="1031"/>
      <c r="W339" s="1031"/>
      <c r="X339" s="1031"/>
      <c r="Y339" s="1031"/>
      <c r="Z339" s="1031"/>
      <c r="AA339" s="1031"/>
    </row>
    <row r="340" spans="1:27" s="404" customFormat="1" ht="23.1" customHeight="1">
      <c r="A340" s="1485"/>
      <c r="B340" s="1408"/>
      <c r="C340" s="1408"/>
      <c r="D340" s="1408"/>
      <c r="E340" s="425" t="s">
        <v>526</v>
      </c>
      <c r="F340" s="1408" t="str">
        <f>'Rekap Panjang Per Prog Per Prov'!AX167</f>
        <v>Kab. Merauke</v>
      </c>
      <c r="G340" s="1484">
        <f>'Rekap Panjang Per Prog Per Prov'!BC167</f>
        <v>600000000</v>
      </c>
      <c r="H340" s="1487"/>
      <c r="I340" s="1563"/>
      <c r="J340" s="1244"/>
      <c r="K340" s="1051"/>
      <c r="L340" s="1835"/>
      <c r="M340" s="1031"/>
      <c r="N340" s="1031"/>
      <c r="O340" s="1031"/>
      <c r="P340" s="1031"/>
      <c r="Q340" s="1031"/>
      <c r="R340" s="1031"/>
      <c r="S340" s="1031"/>
      <c r="T340" s="1031"/>
      <c r="U340" s="1031"/>
      <c r="V340" s="1031"/>
      <c r="W340" s="1031"/>
      <c r="X340" s="1031"/>
      <c r="Y340" s="1031"/>
      <c r="Z340" s="1031"/>
      <c r="AA340" s="1031"/>
    </row>
    <row r="341" spans="1:27" s="404" customFormat="1" ht="21.95" customHeight="1">
      <c r="A341" s="1522"/>
      <c r="B341" s="1552"/>
      <c r="C341" s="1552"/>
      <c r="D341" s="1552"/>
      <c r="E341" s="1553"/>
      <c r="F341" s="1552"/>
      <c r="G341" s="1579"/>
      <c r="H341" s="1580"/>
      <c r="I341" s="1639"/>
      <c r="J341" s="1639"/>
      <c r="K341" s="1555"/>
      <c r="L341" s="1545"/>
      <c r="M341" s="1031"/>
      <c r="N341" s="1031"/>
      <c r="O341" s="1031"/>
      <c r="P341" s="1031"/>
      <c r="Q341" s="1031"/>
      <c r="R341" s="1031"/>
      <c r="S341" s="1031"/>
      <c r="T341" s="1031"/>
      <c r="U341" s="1031"/>
      <c r="V341" s="1031"/>
      <c r="W341" s="1031"/>
      <c r="X341" s="1031"/>
      <c r="Y341" s="1031"/>
      <c r="Z341" s="1031"/>
      <c r="AA341" s="1031"/>
    </row>
    <row r="342" spans="1:27" s="404" customFormat="1" ht="23.1" customHeight="1">
      <c r="A342" s="1507" t="s">
        <v>975</v>
      </c>
      <c r="B342" s="1411" t="s">
        <v>452</v>
      </c>
      <c r="C342" s="1411"/>
      <c r="D342" s="1411"/>
      <c r="E342" s="1411"/>
      <c r="F342" s="1411"/>
      <c r="G342" s="1610">
        <f>SUM(G343:G346)</f>
        <v>1500000000</v>
      </c>
      <c r="H342" s="1487"/>
      <c r="I342" s="678"/>
      <c r="J342" s="678"/>
      <c r="K342" s="1359"/>
      <c r="L342" s="1545"/>
      <c r="M342" s="1048">
        <f>'Rekap Panjang Per Prog Per Prov'!BE171</f>
        <v>1500000000</v>
      </c>
      <c r="N342" s="1031"/>
      <c r="O342" s="1031"/>
      <c r="P342" s="1031"/>
      <c r="Q342" s="1031"/>
      <c r="R342" s="1031"/>
      <c r="S342" s="1031"/>
      <c r="T342" s="1031"/>
      <c r="U342" s="1031"/>
      <c r="V342" s="1031"/>
      <c r="W342" s="1031"/>
      <c r="X342" s="1031"/>
      <c r="Y342" s="1031"/>
      <c r="Z342" s="1031"/>
      <c r="AA342" s="1031"/>
    </row>
    <row r="343" spans="1:27" s="404" customFormat="1" ht="34.5" customHeight="1">
      <c r="A343" s="1507"/>
      <c r="B343" s="1407" t="s">
        <v>380</v>
      </c>
      <c r="C343" s="1833" t="str">
        <f>'Rekap Panjang Per Prog Per Prov'!AZ7</f>
        <v xml:space="preserve">PROGRAM PENGUATAN PENYELENGGARAAN PEMERINTAHAN UMUM </v>
      </c>
      <c r="D343" s="1833"/>
      <c r="E343" s="1833"/>
      <c r="F343" s="1833"/>
      <c r="G343" s="1484"/>
      <c r="H343" s="1650" t="str">
        <f>'Rekap Panjang Per Prog Per Prov'!AZ11</f>
        <v>DITJEN PUM</v>
      </c>
      <c r="I343" s="678"/>
      <c r="J343" s="678"/>
      <c r="K343" s="1324"/>
      <c r="L343" s="1545"/>
      <c r="M343" s="1031"/>
      <c r="N343" s="1031"/>
      <c r="O343" s="1031"/>
      <c r="P343" s="1031"/>
      <c r="Q343" s="1031"/>
      <c r="R343" s="1031"/>
      <c r="S343" s="1031"/>
      <c r="T343" s="1031"/>
      <c r="U343" s="1031"/>
      <c r="V343" s="1031"/>
      <c r="W343" s="1031"/>
      <c r="X343" s="1031"/>
      <c r="Y343" s="1031"/>
      <c r="Z343" s="1031"/>
      <c r="AA343" s="1031"/>
    </row>
    <row r="344" spans="1:27" s="404" customFormat="1" ht="36" customHeight="1">
      <c r="A344" s="1485"/>
      <c r="B344" s="1408"/>
      <c r="C344" s="1408" t="s">
        <v>381</v>
      </c>
      <c r="D344" s="1830" t="str">
        <f>'Rekap Panjang Per Prog Per Prov'!AZ8</f>
        <v>Kegiatan Pengembangan dan Penataan Wilayah Administrasi dan Perbatasan</v>
      </c>
      <c r="E344" s="1830"/>
      <c r="F344" s="1830"/>
      <c r="G344" s="1484"/>
      <c r="H344" s="1485"/>
      <c r="I344" s="678"/>
      <c r="J344" s="678"/>
      <c r="K344" s="1324"/>
      <c r="L344" s="1545"/>
      <c r="M344" s="1031"/>
      <c r="N344" s="1031"/>
      <c r="O344" s="1031"/>
      <c r="P344" s="1031"/>
      <c r="Q344" s="1031"/>
      <c r="R344" s="1031"/>
      <c r="S344" s="1031"/>
      <c r="T344" s="1031"/>
      <c r="U344" s="1031"/>
      <c r="V344" s="1031"/>
      <c r="W344" s="1031"/>
      <c r="X344" s="1031"/>
      <c r="Y344" s="1031"/>
      <c r="Z344" s="1031"/>
      <c r="AA344" s="1031"/>
    </row>
    <row r="345" spans="1:27" s="404" customFormat="1" ht="36.75" customHeight="1">
      <c r="A345" s="1485"/>
      <c r="B345" s="1408"/>
      <c r="C345" s="1408"/>
      <c r="D345" s="1408" t="s">
        <v>382</v>
      </c>
      <c r="E345" s="1830" t="str">
        <f>'Rekap Panjang Per Prog Per Prov'!AZ10</f>
        <v>Pembangunan Sarana Prasarana  Perbatasan Antar Negara dan Pulau-Pulau Kecil Terluar</v>
      </c>
      <c r="F345" s="1830"/>
      <c r="G345" s="1484"/>
      <c r="H345" s="1485"/>
      <c r="I345" s="678"/>
      <c r="J345" s="678"/>
      <c r="K345" s="1324"/>
      <c r="L345" s="1545"/>
      <c r="M345" s="1031"/>
      <c r="N345" s="1031"/>
      <c r="O345" s="1031"/>
      <c r="P345" s="1031"/>
      <c r="Q345" s="1031"/>
      <c r="R345" s="1031"/>
      <c r="S345" s="1031"/>
      <c r="T345" s="1031"/>
      <c r="U345" s="1031"/>
      <c r="V345" s="1031"/>
      <c r="W345" s="1031"/>
      <c r="X345" s="1031"/>
      <c r="Y345" s="1031"/>
      <c r="Z345" s="1031"/>
      <c r="AA345" s="1031"/>
    </row>
    <row r="346" spans="1:27" s="404" customFormat="1" ht="23.1" customHeight="1">
      <c r="A346" s="1485"/>
      <c r="B346" s="1408"/>
      <c r="C346" s="1408"/>
      <c r="D346" s="1408"/>
      <c r="E346" s="425" t="s">
        <v>526</v>
      </c>
      <c r="F346" s="1408" t="str">
        <f>'Rekap Panjang Per Prog Per Prov'!AX172</f>
        <v>Prov. Papua Barat</v>
      </c>
      <c r="G346" s="1488">
        <f>'Rekap Panjang Per Prog Per Prov'!AZ172</f>
        <v>1500000000</v>
      </c>
      <c r="H346" s="1487"/>
      <c r="I346" s="678"/>
      <c r="J346" s="678"/>
      <c r="K346" s="1324"/>
      <c r="L346" s="1545"/>
      <c r="M346" s="1031"/>
      <c r="N346" s="1031"/>
      <c r="O346" s="1031"/>
      <c r="P346" s="1031"/>
      <c r="Q346" s="1031"/>
      <c r="R346" s="1031"/>
      <c r="S346" s="1031"/>
      <c r="T346" s="1031"/>
      <c r="U346" s="1031"/>
      <c r="V346" s="1031"/>
      <c r="W346" s="1031"/>
      <c r="X346" s="1031"/>
      <c r="Y346" s="1031"/>
      <c r="Z346" s="1031"/>
      <c r="AA346" s="1031"/>
    </row>
    <row r="347" spans="1:27" s="404" customFormat="1">
      <c r="A347" s="1519"/>
      <c r="B347" s="1552"/>
      <c r="C347" s="1552"/>
      <c r="D347" s="1552"/>
      <c r="E347" s="1553"/>
      <c r="F347" s="1552"/>
      <c r="G347" s="1520"/>
      <c r="H347" s="1521"/>
      <c r="I347" s="1554"/>
      <c r="J347" s="1554"/>
      <c r="K347" s="1555"/>
      <c r="L347" s="1556"/>
      <c r="M347" s="1031"/>
      <c r="N347" s="1031"/>
      <c r="O347" s="1031"/>
      <c r="P347" s="1031"/>
      <c r="Q347" s="1031"/>
      <c r="R347" s="1031"/>
      <c r="S347" s="1031"/>
      <c r="T347" s="1031"/>
      <c r="U347" s="1031"/>
      <c r="V347" s="1031"/>
      <c r="W347" s="1031"/>
      <c r="X347" s="1031"/>
      <c r="Y347" s="1031"/>
      <c r="Z347" s="1031"/>
      <c r="AA347" s="1031"/>
    </row>
    <row r="348" spans="1:27" s="503" customFormat="1" ht="18.75" hidden="1">
      <c r="A348" s="1328" t="s">
        <v>528</v>
      </c>
      <c r="B348" s="1410" t="s">
        <v>452</v>
      </c>
      <c r="C348" s="1411"/>
      <c r="D348" s="1411"/>
      <c r="E348" s="1411"/>
      <c r="F348" s="1413"/>
      <c r="G348" s="1329"/>
      <c r="H348" s="1330"/>
      <c r="I348" s="1245"/>
      <c r="J348" s="1245"/>
      <c r="K348" s="1476"/>
      <c r="L348" s="1477"/>
      <c r="M348" s="1045">
        <f>'Rekap Panjang Per Prog Per Prov'!BE171</f>
        <v>1500000000</v>
      </c>
      <c r="N348" s="1046"/>
      <c r="O348" s="1046"/>
      <c r="P348" s="1046"/>
      <c r="Q348" s="1046"/>
      <c r="R348" s="1046"/>
      <c r="S348" s="1046"/>
      <c r="T348" s="1046"/>
      <c r="U348" s="1046"/>
      <c r="V348" s="1046"/>
      <c r="W348" s="1046"/>
      <c r="X348" s="1046"/>
      <c r="Y348" s="1046"/>
      <c r="Z348" s="1046"/>
      <c r="AA348" s="1046"/>
    </row>
    <row r="349" spans="1:27" ht="17.25" hidden="1" thickBot="1">
      <c r="A349" s="498"/>
      <c r="B349" s="462"/>
      <c r="C349" s="483"/>
      <c r="D349" s="483"/>
      <c r="E349" s="514"/>
      <c r="F349" s="521"/>
      <c r="G349" s="500"/>
      <c r="H349" s="465"/>
      <c r="K349" s="428"/>
      <c r="L349" s="428"/>
    </row>
    <row r="350" spans="1:27">
      <c r="G350" s="988" t="e">
        <f>G11+G23+G35+G49+G72+G84+G107+G121+G144+G153+G168+G175+G189+G197+G204+G216+G227+G239+G249+G265+#REF!+G297+G309+G318+G324</f>
        <v>#REF!</v>
      </c>
      <c r="M350" s="1048">
        <f>M11+M23+M35+M49+M72+M84+M90+M107+M121+M144+M153+M168+M175+M189+M197+M204+M216+M227+M239+M249+M265+M291+M297+M309+M318+M324+M342</f>
        <v>133371900000</v>
      </c>
    </row>
    <row r="351" spans="1:27">
      <c r="G351" s="523"/>
      <c r="M351" s="1048"/>
    </row>
    <row r="355" spans="1:27" ht="19.5">
      <c r="B355" s="1655" t="s">
        <v>979</v>
      </c>
    </row>
    <row r="356" spans="1:27" ht="19.5">
      <c r="C356" s="1655" t="s">
        <v>981</v>
      </c>
      <c r="D356" s="1655"/>
    </row>
    <row r="357" spans="1:27" ht="19.5">
      <c r="C357" s="1655"/>
      <c r="D357" s="1655"/>
    </row>
    <row r="358" spans="1:27" ht="19.5">
      <c r="C358" s="1655"/>
      <c r="D358" s="1655"/>
    </row>
    <row r="359" spans="1:27" ht="19.5">
      <c r="C359" s="1657" t="s">
        <v>980</v>
      </c>
      <c r="D359" s="1655"/>
    </row>
    <row r="360" spans="1:27" ht="19.5">
      <c r="C360" s="1655" t="s">
        <v>982</v>
      </c>
      <c r="D360" s="1655"/>
    </row>
    <row r="361" spans="1:27" ht="19.5">
      <c r="B361" s="1655" t="s">
        <v>983</v>
      </c>
      <c r="D361" s="1655"/>
    </row>
    <row r="362" spans="1:27">
      <c r="A362" s="1015"/>
      <c r="B362" s="1016"/>
      <c r="C362" s="1016"/>
      <c r="D362" s="1016"/>
      <c r="E362" s="1016"/>
      <c r="F362" s="1016"/>
      <c r="G362" s="1656"/>
      <c r="H362" s="1017"/>
    </row>
    <row r="363" spans="1:27">
      <c r="A363" s="1020"/>
      <c r="B363" s="1021"/>
      <c r="C363" s="1021"/>
      <c r="D363" s="1021"/>
      <c r="E363" s="1021"/>
      <c r="F363" s="1021"/>
      <c r="G363" s="1651">
        <f>G11+G23+G35+G49+G72+G84+G90+G107+G121+G144+G153+G168+G175+G189+G197+G204+G216+G227+G239+G249+G265+G291+G297+G309+G318+G324+G342</f>
        <v>133371900000</v>
      </c>
      <c r="H363" s="1027">
        <f>[1]TP!M250</f>
        <v>635108921000</v>
      </c>
    </row>
    <row r="364" spans="1:27" s="1020" customFormat="1">
      <c r="B364" s="1021"/>
      <c r="C364" s="1021"/>
      <c r="D364" s="1021"/>
      <c r="E364" s="1021"/>
      <c r="F364" s="1021"/>
      <c r="G364" s="1029"/>
      <c r="H364" s="1023"/>
      <c r="I364" s="1024"/>
      <c r="J364" s="1024"/>
      <c r="K364" s="1025"/>
      <c r="L364" s="1025"/>
      <c r="M364" s="1049"/>
      <c r="N364" s="1050"/>
      <c r="O364" s="1050"/>
      <c r="P364" s="1050"/>
      <c r="Q364" s="1050"/>
      <c r="R364" s="1050"/>
      <c r="S364" s="1050"/>
      <c r="T364" s="1050"/>
      <c r="U364" s="1050"/>
      <c r="V364" s="1050"/>
      <c r="W364" s="1050"/>
      <c r="X364" s="1050"/>
      <c r="Y364" s="1050"/>
      <c r="Z364" s="1050"/>
      <c r="AA364" s="1050"/>
    </row>
    <row r="365" spans="1:27" s="1024" customFormat="1">
      <c r="A365" s="1020"/>
      <c r="B365" s="1021"/>
      <c r="C365" s="1021"/>
      <c r="D365" s="1021"/>
      <c r="E365" s="1021"/>
      <c r="F365" s="1021"/>
      <c r="G365" s="1021"/>
      <c r="H365" s="1023"/>
      <c r="K365" s="1028">
        <f>[1]TP!N250</f>
        <v>635108921000</v>
      </c>
      <c r="L365" s="1028">
        <f>[1]TP!O250</f>
        <v>635108921000</v>
      </c>
      <c r="M365" s="1049"/>
      <c r="N365" s="1049"/>
      <c r="O365" s="1049"/>
      <c r="P365" s="1049"/>
      <c r="Q365" s="1049"/>
      <c r="R365" s="1049"/>
      <c r="S365" s="1049"/>
      <c r="T365" s="1049"/>
      <c r="U365" s="1049"/>
      <c r="V365" s="1049"/>
      <c r="W365" s="1049"/>
      <c r="X365" s="1049"/>
      <c r="Y365" s="1049"/>
      <c r="Z365" s="1049"/>
      <c r="AA365" s="1049"/>
    </row>
    <row r="366" spans="1:27" s="1024" customFormat="1">
      <c r="A366" s="1020"/>
      <c r="B366" s="1021"/>
      <c r="C366" s="1021"/>
      <c r="D366" s="1021"/>
      <c r="E366" s="1021"/>
      <c r="F366" s="1021"/>
      <c r="G366" s="1021"/>
      <c r="H366" s="1023"/>
      <c r="K366" s="1025"/>
      <c r="L366" s="1025"/>
      <c r="M366" s="1049"/>
      <c r="N366" s="1049"/>
      <c r="O366" s="1049"/>
      <c r="P366" s="1049"/>
      <c r="Q366" s="1049"/>
      <c r="R366" s="1049"/>
      <c r="S366" s="1049"/>
      <c r="T366" s="1049"/>
      <c r="U366" s="1049"/>
      <c r="V366" s="1049"/>
      <c r="W366" s="1049"/>
      <c r="X366" s="1049"/>
      <c r="Y366" s="1049"/>
      <c r="Z366" s="1049"/>
      <c r="AA366" s="1049"/>
    </row>
    <row r="367" spans="1:27" s="1024" customFormat="1">
      <c r="A367" s="1020"/>
      <c r="B367" s="1021"/>
      <c r="C367" s="1021"/>
      <c r="D367" s="1021"/>
      <c r="E367" s="1021"/>
      <c r="F367" s="1021"/>
      <c r="G367" s="1029">
        <f>G11+G23+G35+G49+G72+G84+G90+G107+G121+G144+G153+G168+G175+G189+G197+G204+G216+G227+G239+G249+G265+G297+G309+G318+G324</f>
        <v>130471900000</v>
      </c>
      <c r="H367" s="1023"/>
      <c r="K367" s="1025"/>
      <c r="L367" s="1025"/>
      <c r="M367" s="1049"/>
      <c r="N367" s="1049"/>
      <c r="O367" s="1049"/>
      <c r="P367" s="1049"/>
      <c r="Q367" s="1049"/>
      <c r="R367" s="1049"/>
      <c r="S367" s="1049"/>
      <c r="T367" s="1049"/>
      <c r="U367" s="1049"/>
      <c r="V367" s="1049"/>
      <c r="W367" s="1049"/>
      <c r="X367" s="1049"/>
      <c r="Y367" s="1049"/>
      <c r="Z367" s="1049"/>
      <c r="AA367" s="1049"/>
    </row>
    <row r="368" spans="1:27" s="1024" customFormat="1">
      <c r="A368" s="1020"/>
      <c r="B368" s="1021"/>
      <c r="C368" s="1021"/>
      <c r="D368" s="1021"/>
      <c r="E368" s="1021"/>
      <c r="F368" s="1021"/>
      <c r="G368" s="1021"/>
      <c r="H368" s="1023"/>
      <c r="K368" s="1025"/>
      <c r="L368" s="1025"/>
      <c r="M368" s="1049"/>
      <c r="N368" s="1049"/>
      <c r="O368" s="1049"/>
      <c r="P368" s="1049"/>
      <c r="Q368" s="1049"/>
      <c r="R368" s="1049"/>
      <c r="S368" s="1049"/>
      <c r="T368" s="1049"/>
      <c r="U368" s="1049"/>
      <c r="V368" s="1049"/>
      <c r="W368" s="1049"/>
      <c r="X368" s="1049"/>
      <c r="Y368" s="1049"/>
      <c r="Z368" s="1049"/>
      <c r="AA368" s="1049"/>
    </row>
    <row r="369" spans="1:27" s="1024" customFormat="1">
      <c r="A369" s="1020"/>
      <c r="B369" s="1021"/>
      <c r="C369" s="1021"/>
      <c r="D369" s="1021"/>
      <c r="E369" s="1021"/>
      <c r="F369" s="1021"/>
      <c r="G369" s="1021"/>
      <c r="H369" s="1023"/>
      <c r="K369" s="1025"/>
      <c r="L369" s="1025"/>
      <c r="M369" s="1049"/>
      <c r="N369" s="1049"/>
      <c r="O369" s="1049"/>
      <c r="P369" s="1049"/>
      <c r="Q369" s="1049"/>
      <c r="R369" s="1049"/>
      <c r="S369" s="1049"/>
      <c r="T369" s="1049"/>
      <c r="U369" s="1049"/>
      <c r="V369" s="1049"/>
      <c r="W369" s="1049"/>
      <c r="X369" s="1049"/>
      <c r="Y369" s="1049"/>
      <c r="Z369" s="1049"/>
      <c r="AA369" s="1049"/>
    </row>
    <row r="370" spans="1:27" s="1024" customFormat="1">
      <c r="A370" s="1020"/>
      <c r="B370" s="1021"/>
      <c r="C370" s="1021"/>
      <c r="D370" s="1021"/>
      <c r="E370" s="1021"/>
      <c r="F370" s="1021"/>
      <c r="G370" s="1021"/>
      <c r="H370" s="1023"/>
      <c r="K370" s="1025"/>
      <c r="L370" s="1025"/>
      <c r="M370" s="1049"/>
      <c r="N370" s="1049"/>
      <c r="O370" s="1049"/>
      <c r="P370" s="1049"/>
      <c r="Q370" s="1049"/>
      <c r="R370" s="1049"/>
      <c r="S370" s="1049"/>
      <c r="T370" s="1049"/>
      <c r="U370" s="1049"/>
      <c r="V370" s="1049"/>
      <c r="W370" s="1049"/>
      <c r="X370" s="1049"/>
      <c r="Y370" s="1049"/>
      <c r="Z370" s="1049"/>
      <c r="AA370" s="1049"/>
    </row>
    <row r="371" spans="1:27" s="1024" customFormat="1">
      <c r="A371" s="1020"/>
      <c r="B371" s="1021"/>
      <c r="C371" s="1021"/>
      <c r="D371" s="1021"/>
      <c r="E371" s="1021"/>
      <c r="F371" s="1021"/>
      <c r="G371" s="1021"/>
      <c r="H371" s="1023"/>
      <c r="K371" s="1025"/>
      <c r="L371" s="1025"/>
      <c r="M371" s="1049"/>
      <c r="N371" s="1049"/>
      <c r="O371" s="1049"/>
      <c r="P371" s="1049"/>
      <c r="Q371" s="1049"/>
      <c r="R371" s="1049"/>
      <c r="S371" s="1049"/>
      <c r="T371" s="1049"/>
      <c r="U371" s="1049"/>
      <c r="V371" s="1049"/>
      <c r="W371" s="1049"/>
      <c r="X371" s="1049"/>
      <c r="Y371" s="1049"/>
      <c r="Z371" s="1049"/>
      <c r="AA371" s="1049"/>
    </row>
    <row r="372" spans="1:27" s="1024" customFormat="1">
      <c r="A372" s="1020"/>
      <c r="B372" s="1021"/>
      <c r="C372" s="1021"/>
      <c r="D372" s="1021"/>
      <c r="E372" s="1021"/>
      <c r="F372" s="1021"/>
      <c r="G372" s="1021"/>
      <c r="H372" s="1023"/>
      <c r="K372" s="1025"/>
      <c r="L372" s="1025"/>
      <c r="M372" s="1049"/>
      <c r="N372" s="1049"/>
      <c r="O372" s="1049"/>
      <c r="P372" s="1049"/>
      <c r="Q372" s="1049"/>
      <c r="R372" s="1049"/>
      <c r="S372" s="1049"/>
      <c r="T372" s="1049"/>
      <c r="U372" s="1049"/>
      <c r="V372" s="1049"/>
      <c r="W372" s="1049"/>
      <c r="X372" s="1049"/>
      <c r="Y372" s="1049"/>
      <c r="Z372" s="1049"/>
      <c r="AA372" s="1049"/>
    </row>
    <row r="373" spans="1:27" s="1024" customFormat="1">
      <c r="A373" s="1020"/>
      <c r="B373" s="1021"/>
      <c r="C373" s="1021"/>
      <c r="D373" s="1021"/>
      <c r="E373" s="1021"/>
      <c r="F373" s="1021"/>
      <c r="G373" s="1021"/>
      <c r="H373" s="1023"/>
      <c r="K373" s="1025"/>
      <c r="L373" s="1025"/>
      <c r="M373" s="1049"/>
      <c r="N373" s="1049"/>
      <c r="O373" s="1049"/>
      <c r="P373" s="1049"/>
      <c r="Q373" s="1049"/>
      <c r="R373" s="1049"/>
      <c r="S373" s="1049"/>
      <c r="T373" s="1049"/>
      <c r="U373" s="1049"/>
      <c r="V373" s="1049"/>
      <c r="W373" s="1049"/>
      <c r="X373" s="1049"/>
      <c r="Y373" s="1049"/>
      <c r="Z373" s="1049"/>
      <c r="AA373" s="1049"/>
    </row>
    <row r="374" spans="1:27" s="1024" customFormat="1">
      <c r="A374" s="1020"/>
      <c r="B374" s="1021"/>
      <c r="C374" s="1021"/>
      <c r="D374" s="1021"/>
      <c r="E374" s="1021"/>
      <c r="F374" s="1021"/>
      <c r="G374" s="1021"/>
      <c r="H374" s="1023"/>
      <c r="K374" s="1025"/>
      <c r="L374" s="1025"/>
      <c r="M374" s="1049"/>
      <c r="N374" s="1049"/>
      <c r="O374" s="1049"/>
      <c r="P374" s="1049"/>
      <c r="Q374" s="1049"/>
      <c r="R374" s="1049"/>
      <c r="S374" s="1049"/>
      <c r="T374" s="1049"/>
      <c r="U374" s="1049"/>
      <c r="V374" s="1049"/>
      <c r="W374" s="1049"/>
      <c r="X374" s="1049"/>
      <c r="Y374" s="1049"/>
      <c r="Z374" s="1049"/>
      <c r="AA374" s="1049"/>
    </row>
    <row r="375" spans="1:27" s="1024" customFormat="1">
      <c r="A375" s="1020"/>
      <c r="B375" s="1021"/>
      <c r="C375" s="1021"/>
      <c r="D375" s="1021"/>
      <c r="E375" s="1021"/>
      <c r="F375" s="1021"/>
      <c r="G375" s="1021"/>
      <c r="H375" s="1023"/>
      <c r="K375" s="1025"/>
      <c r="L375" s="1025"/>
      <c r="M375" s="1049"/>
      <c r="N375" s="1049"/>
      <c r="O375" s="1049"/>
      <c r="P375" s="1049"/>
      <c r="Q375" s="1049"/>
      <c r="R375" s="1049"/>
      <c r="S375" s="1049"/>
      <c r="T375" s="1049"/>
      <c r="U375" s="1049"/>
      <c r="V375" s="1049"/>
      <c r="W375" s="1049"/>
      <c r="X375" s="1049"/>
      <c r="Y375" s="1049"/>
      <c r="Z375" s="1049"/>
      <c r="AA375" s="1049"/>
    </row>
    <row r="376" spans="1:27" s="1024" customFormat="1">
      <c r="A376" s="1020"/>
      <c r="B376" s="1021"/>
      <c r="C376" s="1021"/>
      <c r="D376" s="1021"/>
      <c r="E376" s="1021"/>
      <c r="F376" s="1021"/>
      <c r="G376" s="1030"/>
      <c r="H376" s="1023"/>
      <c r="K376" s="1025"/>
      <c r="L376" s="1025"/>
      <c r="M376" s="1049"/>
      <c r="N376" s="1049"/>
      <c r="O376" s="1049"/>
      <c r="P376" s="1049"/>
      <c r="Q376" s="1049"/>
      <c r="R376" s="1049"/>
      <c r="S376" s="1049"/>
      <c r="T376" s="1049"/>
      <c r="U376" s="1049"/>
      <c r="V376" s="1049"/>
      <c r="W376" s="1049"/>
      <c r="X376" s="1049"/>
      <c r="Y376" s="1049"/>
      <c r="Z376" s="1049"/>
      <c r="AA376" s="1049"/>
    </row>
    <row r="377" spans="1:27" s="1024" customFormat="1">
      <c r="A377" s="1020"/>
      <c r="B377" s="1021"/>
      <c r="C377" s="1021"/>
      <c r="D377" s="1021"/>
      <c r="E377" s="1021"/>
      <c r="F377" s="1021"/>
      <c r="G377" s="1021"/>
      <c r="H377" s="1023"/>
      <c r="K377" s="1025"/>
      <c r="L377" s="1025"/>
      <c r="M377" s="1049"/>
      <c r="N377" s="1049"/>
      <c r="O377" s="1049"/>
      <c r="P377" s="1049"/>
      <c r="Q377" s="1049"/>
      <c r="R377" s="1049"/>
      <c r="S377" s="1049"/>
      <c r="T377" s="1049"/>
      <c r="U377" s="1049"/>
      <c r="V377" s="1049"/>
      <c r="W377" s="1049"/>
      <c r="X377" s="1049"/>
      <c r="Y377" s="1049"/>
      <c r="Z377" s="1049"/>
      <c r="AA377" s="1049"/>
    </row>
    <row r="378" spans="1:27" s="1020" customFormat="1">
      <c r="B378" s="1021"/>
      <c r="C378" s="1021"/>
      <c r="D378" s="1021"/>
      <c r="E378" s="1021"/>
      <c r="F378" s="1021"/>
      <c r="G378" s="1021"/>
      <c r="H378" s="1023"/>
      <c r="I378" s="1024"/>
      <c r="J378" s="1024"/>
      <c r="K378" s="1025"/>
      <c r="L378" s="1025"/>
      <c r="M378" s="1049"/>
      <c r="N378" s="1050"/>
      <c r="O378" s="1050"/>
      <c r="P378" s="1050"/>
      <c r="Q378" s="1050"/>
      <c r="R378" s="1050"/>
      <c r="S378" s="1050"/>
      <c r="T378" s="1050"/>
      <c r="U378" s="1050"/>
      <c r="V378" s="1050"/>
      <c r="W378" s="1050"/>
      <c r="X378" s="1050"/>
      <c r="Y378" s="1050"/>
      <c r="Z378" s="1050"/>
      <c r="AA378" s="1050"/>
    </row>
    <row r="379" spans="1:27" s="1024" customFormat="1">
      <c r="A379" s="1020"/>
      <c r="B379" s="1021"/>
      <c r="C379" s="1021"/>
      <c r="D379" s="1021"/>
      <c r="E379" s="1021"/>
      <c r="F379" s="1021"/>
      <c r="G379" s="1021"/>
      <c r="H379" s="1023"/>
      <c r="K379" s="1025"/>
      <c r="L379" s="1025"/>
      <c r="M379" s="1049"/>
      <c r="N379" s="1049"/>
      <c r="O379" s="1049"/>
      <c r="P379" s="1049"/>
      <c r="Q379" s="1049"/>
      <c r="R379" s="1049"/>
      <c r="S379" s="1049"/>
      <c r="T379" s="1049"/>
      <c r="U379" s="1049"/>
      <c r="V379" s="1049"/>
      <c r="W379" s="1049"/>
      <c r="X379" s="1049"/>
      <c r="Y379" s="1049"/>
      <c r="Z379" s="1049"/>
      <c r="AA379" s="1049"/>
    </row>
    <row r="380" spans="1:27" s="1024" customFormat="1">
      <c r="A380" s="1020"/>
      <c r="B380" s="1021"/>
      <c r="C380" s="1021"/>
      <c r="D380" s="1021"/>
      <c r="E380" s="1021"/>
      <c r="F380" s="1021"/>
      <c r="G380" s="1021"/>
      <c r="H380" s="1023"/>
      <c r="K380" s="1025"/>
      <c r="L380" s="1025"/>
      <c r="M380" s="1049"/>
      <c r="N380" s="1049"/>
      <c r="O380" s="1049"/>
      <c r="P380" s="1049"/>
      <c r="Q380" s="1049"/>
      <c r="R380" s="1049"/>
      <c r="S380" s="1049"/>
      <c r="T380" s="1049"/>
      <c r="U380" s="1049"/>
      <c r="V380" s="1049"/>
      <c r="W380" s="1049"/>
      <c r="X380" s="1049"/>
      <c r="Y380" s="1049"/>
      <c r="Z380" s="1049"/>
      <c r="AA380" s="1049"/>
    </row>
    <row r="381" spans="1:27" s="1024" customFormat="1">
      <c r="A381" s="1020"/>
      <c r="B381" s="1021"/>
      <c r="C381" s="1021"/>
      <c r="D381" s="1021"/>
      <c r="E381" s="1021"/>
      <c r="F381" s="1021"/>
      <c r="G381" s="1021"/>
      <c r="H381" s="1023"/>
      <c r="K381" s="1025"/>
      <c r="L381" s="1025"/>
      <c r="M381" s="1049"/>
      <c r="N381" s="1049"/>
      <c r="O381" s="1049"/>
      <c r="P381" s="1049"/>
      <c r="Q381" s="1049"/>
      <c r="R381" s="1049"/>
      <c r="S381" s="1049"/>
      <c r="T381" s="1049"/>
      <c r="U381" s="1049"/>
      <c r="V381" s="1049"/>
      <c r="W381" s="1049"/>
      <c r="X381" s="1049"/>
      <c r="Y381" s="1049"/>
      <c r="Z381" s="1049"/>
      <c r="AA381" s="1049"/>
    </row>
    <row r="382" spans="1:27" s="1024" customFormat="1">
      <c r="A382" s="1020"/>
      <c r="B382" s="1021"/>
      <c r="C382" s="1021"/>
      <c r="D382" s="1021"/>
      <c r="E382" s="1021"/>
      <c r="F382" s="1021"/>
      <c r="G382" s="1021"/>
      <c r="H382" s="1023"/>
      <c r="K382" s="1025"/>
      <c r="L382" s="1025"/>
      <c r="M382" s="1049"/>
      <c r="N382" s="1049"/>
      <c r="O382" s="1049"/>
      <c r="P382" s="1049"/>
      <c r="Q382" s="1049"/>
      <c r="R382" s="1049"/>
      <c r="S382" s="1049"/>
      <c r="T382" s="1049"/>
      <c r="U382" s="1049"/>
      <c r="V382" s="1049"/>
      <c r="W382" s="1049"/>
      <c r="X382" s="1049"/>
      <c r="Y382" s="1049"/>
      <c r="Z382" s="1049"/>
      <c r="AA382" s="1049"/>
    </row>
    <row r="383" spans="1:27" s="1024" customFormat="1">
      <c r="A383" s="1020"/>
      <c r="B383" s="1021"/>
      <c r="C383" s="1021"/>
      <c r="D383" s="1021"/>
      <c r="E383" s="1021"/>
      <c r="F383" s="1021"/>
      <c r="G383" s="1021"/>
      <c r="H383" s="1023"/>
      <c r="K383" s="1025"/>
      <c r="L383" s="1025"/>
      <c r="M383" s="1049"/>
      <c r="N383" s="1049"/>
      <c r="O383" s="1049"/>
      <c r="P383" s="1049"/>
      <c r="Q383" s="1049"/>
      <c r="R383" s="1049"/>
      <c r="S383" s="1049"/>
      <c r="T383" s="1049"/>
      <c r="U383" s="1049"/>
      <c r="V383" s="1049"/>
      <c r="W383" s="1049"/>
      <c r="X383" s="1049"/>
      <c r="Y383" s="1049"/>
      <c r="Z383" s="1049"/>
      <c r="AA383" s="1049"/>
    </row>
    <row r="384" spans="1:27" s="1024" customFormat="1">
      <c r="A384" s="1020"/>
      <c r="B384" s="1021"/>
      <c r="C384" s="1021"/>
      <c r="D384" s="1021"/>
      <c r="E384" s="1021"/>
      <c r="F384" s="1021"/>
      <c r="G384" s="1021"/>
      <c r="H384" s="1023"/>
      <c r="K384" s="1025"/>
      <c r="L384" s="1025"/>
      <c r="M384" s="1049"/>
      <c r="N384" s="1049"/>
      <c r="O384" s="1049"/>
      <c r="P384" s="1049"/>
      <c r="Q384" s="1049"/>
      <c r="R384" s="1049"/>
      <c r="S384" s="1049"/>
      <c r="T384" s="1049"/>
      <c r="U384" s="1049"/>
      <c r="V384" s="1049"/>
      <c r="W384" s="1049"/>
      <c r="X384" s="1049"/>
      <c r="Y384" s="1049"/>
      <c r="Z384" s="1049"/>
      <c r="AA384" s="1049"/>
    </row>
    <row r="385" spans="1:27" s="1024" customFormat="1">
      <c r="A385" s="1020"/>
      <c r="B385" s="1021"/>
      <c r="C385" s="1021"/>
      <c r="D385" s="1021"/>
      <c r="E385" s="1021"/>
      <c r="F385" s="1021"/>
      <c r="G385" s="1021"/>
      <c r="H385" s="1023"/>
      <c r="K385" s="1025"/>
      <c r="L385" s="1025"/>
      <c r="M385" s="1049"/>
      <c r="N385" s="1049"/>
      <c r="O385" s="1049"/>
      <c r="P385" s="1049"/>
      <c r="Q385" s="1049"/>
      <c r="R385" s="1049"/>
      <c r="S385" s="1049"/>
      <c r="T385" s="1049"/>
      <c r="U385" s="1049"/>
      <c r="V385" s="1049"/>
      <c r="W385" s="1049"/>
      <c r="X385" s="1049"/>
      <c r="Y385" s="1049"/>
      <c r="Z385" s="1049"/>
      <c r="AA385" s="1049"/>
    </row>
    <row r="386" spans="1:27" s="1024" customFormat="1">
      <c r="A386" s="1020"/>
      <c r="B386" s="1021"/>
      <c r="C386" s="1021"/>
      <c r="D386" s="1021"/>
      <c r="E386" s="1021"/>
      <c r="F386" s="1021"/>
      <c r="G386" s="1021"/>
      <c r="H386" s="1023"/>
      <c r="K386" s="1025"/>
      <c r="L386" s="1025"/>
      <c r="M386" s="1049"/>
      <c r="N386" s="1049"/>
      <c r="O386" s="1049"/>
      <c r="P386" s="1049"/>
      <c r="Q386" s="1049"/>
      <c r="R386" s="1049"/>
      <c r="S386" s="1049"/>
      <c r="T386" s="1049"/>
      <c r="U386" s="1049"/>
      <c r="V386" s="1049"/>
      <c r="W386" s="1049"/>
      <c r="X386" s="1049"/>
      <c r="Y386" s="1049"/>
      <c r="Z386" s="1049"/>
      <c r="AA386" s="1049"/>
    </row>
    <row r="387" spans="1:27" s="1024" customFormat="1">
      <c r="A387" s="1020"/>
      <c r="B387" s="1021"/>
      <c r="C387" s="1021"/>
      <c r="D387" s="1021"/>
      <c r="E387" s="1021"/>
      <c r="F387" s="1021"/>
      <c r="G387" s="1021"/>
      <c r="H387" s="1023"/>
      <c r="K387" s="1025"/>
      <c r="L387" s="1025"/>
      <c r="M387" s="1049"/>
      <c r="N387" s="1049"/>
      <c r="O387" s="1049"/>
      <c r="P387" s="1049"/>
      <c r="Q387" s="1049"/>
      <c r="R387" s="1049"/>
      <c r="S387" s="1049"/>
      <c r="T387" s="1049"/>
      <c r="U387" s="1049"/>
      <c r="V387" s="1049"/>
      <c r="W387" s="1049"/>
      <c r="X387" s="1049"/>
      <c r="Y387" s="1049"/>
      <c r="Z387" s="1049"/>
      <c r="AA387" s="1049"/>
    </row>
    <row r="388" spans="1:27" s="1024" customFormat="1">
      <c r="A388" s="1020"/>
      <c r="B388" s="1021"/>
      <c r="C388" s="1021"/>
      <c r="D388" s="1021"/>
      <c r="E388" s="1021"/>
      <c r="F388" s="1021"/>
      <c r="G388" s="1021"/>
      <c r="H388" s="1023"/>
      <c r="K388" s="1025"/>
      <c r="L388" s="1025"/>
      <c r="M388" s="1049"/>
      <c r="N388" s="1049"/>
      <c r="O388" s="1049"/>
      <c r="P388" s="1049"/>
      <c r="Q388" s="1049"/>
      <c r="R388" s="1049"/>
      <c r="S388" s="1049"/>
      <c r="T388" s="1049"/>
      <c r="U388" s="1049"/>
      <c r="V388" s="1049"/>
      <c r="W388" s="1049"/>
      <c r="X388" s="1049"/>
      <c r="Y388" s="1049"/>
      <c r="Z388" s="1049"/>
      <c r="AA388" s="1049"/>
    </row>
    <row r="389" spans="1:27" s="1024" customFormat="1">
      <c r="A389" s="1020"/>
      <c r="B389" s="1021"/>
      <c r="C389" s="1021"/>
      <c r="D389" s="1021"/>
      <c r="E389" s="1021"/>
      <c r="F389" s="1021"/>
      <c r="G389" s="1021"/>
      <c r="H389" s="1023"/>
      <c r="K389" s="1025"/>
      <c r="L389" s="1025"/>
      <c r="M389" s="1049"/>
      <c r="N389" s="1049"/>
      <c r="O389" s="1049"/>
      <c r="P389" s="1049"/>
      <c r="Q389" s="1049"/>
      <c r="R389" s="1049"/>
      <c r="S389" s="1049"/>
      <c r="T389" s="1049"/>
      <c r="U389" s="1049"/>
      <c r="V389" s="1049"/>
      <c r="W389" s="1049"/>
      <c r="X389" s="1049"/>
      <c r="Y389" s="1049"/>
      <c r="Z389" s="1049"/>
      <c r="AA389" s="1049"/>
    </row>
    <row r="390" spans="1:27" s="1024" customFormat="1">
      <c r="A390" s="1020"/>
      <c r="B390" s="1021"/>
      <c r="C390" s="1021"/>
      <c r="D390" s="1021"/>
      <c r="E390" s="1021"/>
      <c r="F390" s="1021"/>
      <c r="G390" s="1021"/>
      <c r="H390" s="1023"/>
      <c r="K390" s="1025"/>
      <c r="L390" s="1025"/>
      <c r="M390" s="1049"/>
      <c r="N390" s="1049"/>
      <c r="O390" s="1049"/>
      <c r="P390" s="1049"/>
      <c r="Q390" s="1049"/>
      <c r="R390" s="1049"/>
      <c r="S390" s="1049"/>
      <c r="T390" s="1049"/>
      <c r="U390" s="1049"/>
      <c r="V390" s="1049"/>
      <c r="W390" s="1049"/>
      <c r="X390" s="1049"/>
      <c r="Y390" s="1049"/>
      <c r="Z390" s="1049"/>
      <c r="AA390" s="1049"/>
    </row>
    <row r="391" spans="1:27" s="1024" customFormat="1">
      <c r="A391" s="1020"/>
      <c r="B391" s="1021"/>
      <c r="C391" s="1021"/>
      <c r="D391" s="1021"/>
      <c r="E391" s="1021"/>
      <c r="F391" s="1021"/>
      <c r="G391" s="1021"/>
      <c r="H391" s="1023"/>
      <c r="K391" s="1025"/>
      <c r="L391" s="1025"/>
      <c r="M391" s="1049"/>
      <c r="N391" s="1049"/>
      <c r="O391" s="1049"/>
      <c r="P391" s="1049"/>
      <c r="Q391" s="1049"/>
      <c r="R391" s="1049"/>
      <c r="S391" s="1049"/>
      <c r="T391" s="1049"/>
      <c r="U391" s="1049"/>
      <c r="V391" s="1049"/>
      <c r="W391" s="1049"/>
      <c r="X391" s="1049"/>
      <c r="Y391" s="1049"/>
      <c r="Z391" s="1049"/>
      <c r="AA391" s="1049"/>
    </row>
    <row r="392" spans="1:27" s="1024" customFormat="1">
      <c r="A392" s="1020"/>
      <c r="B392" s="1021"/>
      <c r="C392" s="1021"/>
      <c r="D392" s="1021"/>
      <c r="E392" s="1021"/>
      <c r="F392" s="1021"/>
      <c r="G392" s="1021"/>
      <c r="H392" s="1023"/>
      <c r="K392" s="1025"/>
      <c r="L392" s="1025"/>
      <c r="M392" s="1049"/>
      <c r="N392" s="1049"/>
      <c r="O392" s="1049"/>
      <c r="P392" s="1049"/>
      <c r="Q392" s="1049"/>
      <c r="R392" s="1049"/>
      <c r="S392" s="1049"/>
      <c r="T392" s="1049"/>
      <c r="U392" s="1049"/>
      <c r="V392" s="1049"/>
      <c r="W392" s="1049"/>
      <c r="X392" s="1049"/>
      <c r="Y392" s="1049"/>
      <c r="Z392" s="1049"/>
      <c r="AA392" s="1049"/>
    </row>
    <row r="393" spans="1:27" s="1024" customFormat="1">
      <c r="A393" s="1020"/>
      <c r="B393" s="1021"/>
      <c r="C393" s="1021"/>
      <c r="D393" s="1021"/>
      <c r="E393" s="1021"/>
      <c r="F393" s="1021"/>
      <c r="G393" s="1021"/>
      <c r="H393" s="1023"/>
      <c r="K393" s="1025"/>
      <c r="L393" s="1025"/>
      <c r="M393" s="1049"/>
      <c r="N393" s="1049"/>
      <c r="O393" s="1049"/>
      <c r="P393" s="1049"/>
      <c r="Q393" s="1049"/>
      <c r="R393" s="1049"/>
      <c r="S393" s="1049"/>
      <c r="T393" s="1049"/>
      <c r="U393" s="1049"/>
      <c r="V393" s="1049"/>
      <c r="W393" s="1049"/>
      <c r="X393" s="1049"/>
      <c r="Y393" s="1049"/>
      <c r="Z393" s="1049"/>
      <c r="AA393" s="1049"/>
    </row>
    <row r="394" spans="1:27" s="1024" customFormat="1">
      <c r="A394" s="1020"/>
      <c r="B394" s="1021"/>
      <c r="C394" s="1021"/>
      <c r="D394" s="1021"/>
      <c r="E394" s="1021"/>
      <c r="F394" s="1021"/>
      <c r="G394" s="1021"/>
      <c r="H394" s="1023"/>
      <c r="K394" s="1025"/>
      <c r="L394" s="1025"/>
      <c r="M394" s="1049"/>
      <c r="N394" s="1049"/>
      <c r="O394" s="1049"/>
      <c r="P394" s="1049"/>
      <c r="Q394" s="1049"/>
      <c r="R394" s="1049"/>
      <c r="S394" s="1049"/>
      <c r="T394" s="1049"/>
      <c r="U394" s="1049"/>
      <c r="V394" s="1049"/>
      <c r="W394" s="1049"/>
      <c r="X394" s="1049"/>
      <c r="Y394" s="1049"/>
      <c r="Z394" s="1049"/>
      <c r="AA394" s="1049"/>
    </row>
    <row r="395" spans="1:27" s="1024" customFormat="1">
      <c r="A395" s="1020"/>
      <c r="B395" s="1021"/>
      <c r="C395" s="1021"/>
      <c r="D395" s="1021"/>
      <c r="E395" s="1021"/>
      <c r="F395" s="1021"/>
      <c r="G395" s="1021"/>
      <c r="H395" s="1023"/>
      <c r="K395" s="1025"/>
      <c r="L395" s="1025"/>
      <c r="M395" s="1049"/>
      <c r="N395" s="1049"/>
      <c r="O395" s="1049"/>
      <c r="P395" s="1049"/>
      <c r="Q395" s="1049"/>
      <c r="R395" s="1049"/>
      <c r="S395" s="1049"/>
      <c r="T395" s="1049"/>
      <c r="U395" s="1049"/>
      <c r="V395" s="1049"/>
      <c r="W395" s="1049"/>
      <c r="X395" s="1049"/>
      <c r="Y395" s="1049"/>
      <c r="Z395" s="1049"/>
      <c r="AA395" s="1049"/>
    </row>
    <row r="396" spans="1:27" s="1024" customFormat="1">
      <c r="A396" s="1020"/>
      <c r="B396" s="1021"/>
      <c r="C396" s="1021"/>
      <c r="D396" s="1021"/>
      <c r="E396" s="1021"/>
      <c r="F396" s="1021"/>
      <c r="G396" s="1021"/>
      <c r="H396" s="1023"/>
      <c r="K396" s="1025"/>
      <c r="L396" s="1025"/>
      <c r="M396" s="1049"/>
      <c r="N396" s="1049"/>
      <c r="O396" s="1049"/>
      <c r="P396" s="1049"/>
      <c r="Q396" s="1049"/>
      <c r="R396" s="1049"/>
      <c r="S396" s="1049"/>
      <c r="T396" s="1049"/>
      <c r="U396" s="1049"/>
      <c r="V396" s="1049"/>
      <c r="W396" s="1049"/>
      <c r="X396" s="1049"/>
      <c r="Y396" s="1049"/>
      <c r="Z396" s="1049"/>
      <c r="AA396" s="1049"/>
    </row>
    <row r="397" spans="1:27" s="1024" customFormat="1">
      <c r="A397" s="1020"/>
      <c r="B397" s="1021"/>
      <c r="C397" s="1021"/>
      <c r="D397" s="1021"/>
      <c r="E397" s="1021"/>
      <c r="F397" s="1021"/>
      <c r="G397" s="1021"/>
      <c r="H397" s="1023"/>
      <c r="K397" s="1025"/>
      <c r="L397" s="1025"/>
      <c r="M397" s="1049"/>
      <c r="N397" s="1049"/>
      <c r="O397" s="1049"/>
      <c r="P397" s="1049"/>
      <c r="Q397" s="1049"/>
      <c r="R397" s="1049"/>
      <c r="S397" s="1049"/>
      <c r="T397" s="1049"/>
      <c r="U397" s="1049"/>
      <c r="V397" s="1049"/>
      <c r="W397" s="1049"/>
      <c r="X397" s="1049"/>
      <c r="Y397" s="1049"/>
      <c r="Z397" s="1049"/>
      <c r="AA397" s="1049"/>
    </row>
    <row r="398" spans="1:27" s="1024" customFormat="1">
      <c r="A398" s="1020"/>
      <c r="B398" s="1021"/>
      <c r="C398" s="1021"/>
      <c r="D398" s="1021"/>
      <c r="E398" s="1021"/>
      <c r="F398" s="1021"/>
      <c r="G398" s="1021"/>
      <c r="H398" s="1023"/>
      <c r="K398" s="1025"/>
      <c r="L398" s="1025"/>
      <c r="M398" s="1049"/>
      <c r="N398" s="1049"/>
      <c r="O398" s="1049"/>
      <c r="P398" s="1049"/>
      <c r="Q398" s="1049"/>
      <c r="R398" s="1049"/>
      <c r="S398" s="1049"/>
      <c r="T398" s="1049"/>
      <c r="U398" s="1049"/>
      <c r="V398" s="1049"/>
      <c r="W398" s="1049"/>
      <c r="X398" s="1049"/>
      <c r="Y398" s="1049"/>
      <c r="Z398" s="1049"/>
      <c r="AA398" s="1049"/>
    </row>
    <row r="399" spans="1:27" s="1024" customFormat="1">
      <c r="A399" s="1020"/>
      <c r="B399" s="1021"/>
      <c r="C399" s="1021"/>
      <c r="D399" s="1021"/>
      <c r="E399" s="1021"/>
      <c r="F399" s="1021"/>
      <c r="G399" s="1021"/>
      <c r="H399" s="1023"/>
      <c r="K399" s="1025"/>
      <c r="L399" s="1025"/>
      <c r="M399" s="1049"/>
      <c r="N399" s="1049"/>
      <c r="O399" s="1049"/>
      <c r="P399" s="1049"/>
      <c r="Q399" s="1049"/>
      <c r="R399" s="1049"/>
      <c r="S399" s="1049"/>
      <c r="T399" s="1049"/>
      <c r="U399" s="1049"/>
      <c r="V399" s="1049"/>
      <c r="W399" s="1049"/>
      <c r="X399" s="1049"/>
      <c r="Y399" s="1049"/>
      <c r="Z399" s="1049"/>
      <c r="AA399" s="1049"/>
    </row>
    <row r="400" spans="1:27" s="1024" customFormat="1">
      <c r="A400" s="1020"/>
      <c r="B400" s="1021"/>
      <c r="C400" s="1021"/>
      <c r="D400" s="1021"/>
      <c r="E400" s="1021"/>
      <c r="F400" s="1021"/>
      <c r="G400" s="1021"/>
      <c r="H400" s="1023"/>
      <c r="K400" s="1025"/>
      <c r="L400" s="1025"/>
      <c r="M400" s="1049"/>
      <c r="N400" s="1049"/>
      <c r="O400" s="1049"/>
      <c r="P400" s="1049"/>
      <c r="Q400" s="1049"/>
      <c r="R400" s="1049"/>
      <c r="S400" s="1049"/>
      <c r="T400" s="1049"/>
      <c r="U400" s="1049"/>
      <c r="V400" s="1049"/>
      <c r="W400" s="1049"/>
      <c r="X400" s="1049"/>
      <c r="Y400" s="1049"/>
      <c r="Z400" s="1049"/>
      <c r="AA400" s="1049"/>
    </row>
    <row r="401" spans="1:27" s="1024" customFormat="1">
      <c r="A401" s="1020"/>
      <c r="B401" s="1021"/>
      <c r="C401" s="1021"/>
      <c r="D401" s="1021"/>
      <c r="E401" s="1021"/>
      <c r="F401" s="1021"/>
      <c r="G401" s="1021"/>
      <c r="H401" s="1023"/>
      <c r="K401" s="1025"/>
      <c r="L401" s="1025"/>
      <c r="M401" s="1049"/>
      <c r="N401" s="1049"/>
      <c r="O401" s="1049"/>
      <c r="P401" s="1049"/>
      <c r="Q401" s="1049"/>
      <c r="R401" s="1049"/>
      <c r="S401" s="1049"/>
      <c r="T401" s="1049"/>
      <c r="U401" s="1049"/>
      <c r="V401" s="1049"/>
      <c r="W401" s="1049"/>
      <c r="X401" s="1049"/>
      <c r="Y401" s="1049"/>
      <c r="Z401" s="1049"/>
      <c r="AA401" s="1049"/>
    </row>
    <row r="402" spans="1:27" s="1024" customFormat="1">
      <c r="A402" s="1020"/>
      <c r="B402" s="1021"/>
      <c r="C402" s="1021"/>
      <c r="D402" s="1021"/>
      <c r="E402" s="1021"/>
      <c r="F402" s="1021"/>
      <c r="G402" s="1021"/>
      <c r="H402" s="1023"/>
      <c r="K402" s="1025"/>
      <c r="L402" s="1025"/>
      <c r="M402" s="1049"/>
      <c r="N402" s="1049"/>
      <c r="O402" s="1049"/>
      <c r="P402" s="1049"/>
      <c r="Q402" s="1049"/>
      <c r="R402" s="1049"/>
      <c r="S402" s="1049"/>
      <c r="T402" s="1049"/>
      <c r="U402" s="1049"/>
      <c r="V402" s="1049"/>
      <c r="W402" s="1049"/>
      <c r="X402" s="1049"/>
      <c r="Y402" s="1049"/>
      <c r="Z402" s="1049"/>
      <c r="AA402" s="1049"/>
    </row>
    <row r="403" spans="1:27" s="1024" customFormat="1">
      <c r="A403" s="1020"/>
      <c r="B403" s="1021"/>
      <c r="C403" s="1021"/>
      <c r="D403" s="1021"/>
      <c r="E403" s="1021"/>
      <c r="F403" s="1021"/>
      <c r="G403" s="1021"/>
      <c r="H403" s="1023"/>
      <c r="K403" s="1025"/>
      <c r="L403" s="1025"/>
      <c r="M403" s="1049"/>
      <c r="N403" s="1049"/>
      <c r="O403" s="1049"/>
      <c r="P403" s="1049"/>
      <c r="Q403" s="1049"/>
      <c r="R403" s="1049"/>
      <c r="S403" s="1049"/>
      <c r="T403" s="1049"/>
      <c r="U403" s="1049"/>
      <c r="V403" s="1049"/>
      <c r="W403" s="1049"/>
      <c r="X403" s="1049"/>
      <c r="Y403" s="1049"/>
      <c r="Z403" s="1049"/>
      <c r="AA403" s="1049"/>
    </row>
    <row r="404" spans="1:27" s="1024" customFormat="1">
      <c r="A404" s="1020"/>
      <c r="B404" s="1021"/>
      <c r="C404" s="1021"/>
      <c r="D404" s="1021"/>
      <c r="E404" s="1021"/>
      <c r="F404" s="1021"/>
      <c r="G404" s="1021"/>
      <c r="H404" s="1023"/>
      <c r="K404" s="1025"/>
      <c r="L404" s="1025"/>
      <c r="M404" s="1049"/>
      <c r="N404" s="1049"/>
      <c r="O404" s="1049"/>
      <c r="P404" s="1049"/>
      <c r="Q404" s="1049"/>
      <c r="R404" s="1049"/>
      <c r="S404" s="1049"/>
      <c r="T404" s="1049"/>
      <c r="U404" s="1049"/>
      <c r="V404" s="1049"/>
      <c r="W404" s="1049"/>
      <c r="X404" s="1049"/>
      <c r="Y404" s="1049"/>
      <c r="Z404" s="1049"/>
      <c r="AA404" s="1049"/>
    </row>
    <row r="405" spans="1:27" s="1024" customFormat="1">
      <c r="A405" s="1020"/>
      <c r="B405" s="1021"/>
      <c r="C405" s="1021"/>
      <c r="D405" s="1021"/>
      <c r="E405" s="1021"/>
      <c r="F405" s="1021"/>
      <c r="G405" s="1021"/>
      <c r="H405" s="1023"/>
      <c r="K405" s="1025"/>
      <c r="L405" s="1025"/>
      <c r="M405" s="1049"/>
      <c r="N405" s="1049"/>
      <c r="O405" s="1049"/>
      <c r="P405" s="1049"/>
      <c r="Q405" s="1049"/>
      <c r="R405" s="1049"/>
      <c r="S405" s="1049"/>
      <c r="T405" s="1049"/>
      <c r="U405" s="1049"/>
      <c r="V405" s="1049"/>
      <c r="W405" s="1049"/>
      <c r="X405" s="1049"/>
      <c r="Y405" s="1049"/>
      <c r="Z405" s="1049"/>
      <c r="AA405" s="1049"/>
    </row>
    <row r="406" spans="1:27" s="1024" customFormat="1">
      <c r="A406" s="1020"/>
      <c r="B406" s="1021"/>
      <c r="C406" s="1021"/>
      <c r="D406" s="1021"/>
      <c r="E406" s="1021"/>
      <c r="F406" s="1021"/>
      <c r="G406" s="1021"/>
      <c r="H406" s="1023"/>
      <c r="K406" s="1025"/>
      <c r="L406" s="1025"/>
      <c r="M406" s="1049"/>
      <c r="N406" s="1049"/>
      <c r="O406" s="1049"/>
      <c r="P406" s="1049"/>
      <c r="Q406" s="1049"/>
      <c r="R406" s="1049"/>
      <c r="S406" s="1049"/>
      <c r="T406" s="1049"/>
      <c r="U406" s="1049"/>
      <c r="V406" s="1049"/>
      <c r="W406" s="1049"/>
      <c r="X406" s="1049"/>
      <c r="Y406" s="1049"/>
      <c r="Z406" s="1049"/>
      <c r="AA406" s="1049"/>
    </row>
    <row r="407" spans="1:27" s="1024" customFormat="1">
      <c r="A407" s="1020"/>
      <c r="B407" s="1021"/>
      <c r="C407" s="1021"/>
      <c r="D407" s="1021"/>
      <c r="E407" s="1021"/>
      <c r="F407" s="1021"/>
      <c r="G407" s="1021"/>
      <c r="H407" s="1023"/>
      <c r="K407" s="1025"/>
      <c r="L407" s="1025"/>
      <c r="M407" s="1049"/>
      <c r="N407" s="1049"/>
      <c r="O407" s="1049"/>
      <c r="P407" s="1049"/>
      <c r="Q407" s="1049"/>
      <c r="R407" s="1049"/>
      <c r="S407" s="1049"/>
      <c r="T407" s="1049"/>
      <c r="U407" s="1049"/>
      <c r="V407" s="1049"/>
      <c r="W407" s="1049"/>
      <c r="X407" s="1049"/>
      <c r="Y407" s="1049"/>
      <c r="Z407" s="1049"/>
      <c r="AA407" s="1049"/>
    </row>
    <row r="408" spans="1:27" s="1024" customFormat="1">
      <c r="A408" s="1020"/>
      <c r="B408" s="1021"/>
      <c r="C408" s="1021"/>
      <c r="D408" s="1021"/>
      <c r="E408" s="1021"/>
      <c r="F408" s="1021"/>
      <c r="G408" s="1021"/>
      <c r="H408" s="1023"/>
      <c r="K408" s="1025"/>
      <c r="L408" s="1025"/>
      <c r="M408" s="1049"/>
      <c r="N408" s="1049"/>
      <c r="O408" s="1049"/>
      <c r="P408" s="1049"/>
      <c r="Q408" s="1049"/>
      <c r="R408" s="1049"/>
      <c r="S408" s="1049"/>
      <c r="T408" s="1049"/>
      <c r="U408" s="1049"/>
      <c r="V408" s="1049"/>
      <c r="W408" s="1049"/>
      <c r="X408" s="1049"/>
      <c r="Y408" s="1049"/>
      <c r="Z408" s="1049"/>
      <c r="AA408" s="1049"/>
    </row>
    <row r="409" spans="1:27" s="1024" customFormat="1">
      <c r="A409" s="1020"/>
      <c r="B409" s="1021"/>
      <c r="C409" s="1021"/>
      <c r="D409" s="1021"/>
      <c r="E409" s="1021"/>
      <c r="F409" s="1021"/>
      <c r="G409" s="1021"/>
      <c r="H409" s="1023"/>
      <c r="K409" s="1025"/>
      <c r="L409" s="1025"/>
      <c r="M409" s="1049"/>
      <c r="N409" s="1049"/>
      <c r="O409" s="1049"/>
      <c r="P409" s="1049"/>
      <c r="Q409" s="1049"/>
      <c r="R409" s="1049"/>
      <c r="S409" s="1049"/>
      <c r="T409" s="1049"/>
      <c r="U409" s="1049"/>
      <c r="V409" s="1049"/>
      <c r="W409" s="1049"/>
      <c r="X409" s="1049"/>
      <c r="Y409" s="1049"/>
      <c r="Z409" s="1049"/>
      <c r="AA409" s="1049"/>
    </row>
    <row r="410" spans="1:27" s="1024" customFormat="1">
      <c r="A410" s="1020"/>
      <c r="B410" s="1021"/>
      <c r="C410" s="1021"/>
      <c r="D410" s="1021"/>
      <c r="E410" s="1021"/>
      <c r="F410" s="1021"/>
      <c r="G410" s="1021"/>
      <c r="H410" s="1023"/>
      <c r="K410" s="1025"/>
      <c r="L410" s="1025"/>
      <c r="M410" s="1049"/>
      <c r="N410" s="1049"/>
      <c r="O410" s="1049"/>
      <c r="P410" s="1049"/>
      <c r="Q410" s="1049"/>
      <c r="R410" s="1049"/>
      <c r="S410" s="1049"/>
      <c r="T410" s="1049"/>
      <c r="U410" s="1049"/>
      <c r="V410" s="1049"/>
      <c r="W410" s="1049"/>
      <c r="X410" s="1049"/>
      <c r="Y410" s="1049"/>
      <c r="Z410" s="1049"/>
      <c r="AA410" s="1049"/>
    </row>
    <row r="411" spans="1:27" s="1024" customFormat="1">
      <c r="A411" s="1020"/>
      <c r="B411" s="1021"/>
      <c r="C411" s="1021"/>
      <c r="D411" s="1021"/>
      <c r="E411" s="1021"/>
      <c r="F411" s="1021"/>
      <c r="G411" s="1021"/>
      <c r="H411" s="1023"/>
      <c r="K411" s="1025"/>
      <c r="L411" s="1025"/>
      <c r="M411" s="1049"/>
      <c r="N411" s="1049"/>
      <c r="O411" s="1049"/>
      <c r="P411" s="1049"/>
      <c r="Q411" s="1049"/>
      <c r="R411" s="1049"/>
      <c r="S411" s="1049"/>
      <c r="T411" s="1049"/>
      <c r="U411" s="1049"/>
      <c r="V411" s="1049"/>
      <c r="W411" s="1049"/>
      <c r="X411" s="1049"/>
      <c r="Y411" s="1049"/>
      <c r="Z411" s="1049"/>
      <c r="AA411" s="1049"/>
    </row>
    <row r="412" spans="1:27" s="1024" customFormat="1">
      <c r="A412" s="1020"/>
      <c r="B412" s="1021"/>
      <c r="C412" s="1021"/>
      <c r="D412" s="1021"/>
      <c r="E412" s="1021"/>
      <c r="F412" s="1021"/>
      <c r="G412" s="1021"/>
      <c r="H412" s="1023"/>
      <c r="K412" s="1025"/>
      <c r="L412" s="1025"/>
      <c r="M412" s="1049"/>
      <c r="N412" s="1049"/>
      <c r="O412" s="1049"/>
      <c r="P412" s="1049"/>
      <c r="Q412" s="1049"/>
      <c r="R412" s="1049"/>
      <c r="S412" s="1049"/>
      <c r="T412" s="1049"/>
      <c r="U412" s="1049"/>
      <c r="V412" s="1049"/>
      <c r="W412" s="1049"/>
      <c r="X412" s="1049"/>
      <c r="Y412" s="1049"/>
      <c r="Z412" s="1049"/>
      <c r="AA412" s="1049"/>
    </row>
    <row r="413" spans="1:27" s="1024" customFormat="1">
      <c r="A413" s="1020"/>
      <c r="B413" s="1021"/>
      <c r="C413" s="1021"/>
      <c r="D413" s="1021"/>
      <c r="E413" s="1021"/>
      <c r="F413" s="1021"/>
      <c r="G413" s="1021"/>
      <c r="H413" s="1023"/>
      <c r="K413" s="1025"/>
      <c r="L413" s="1025"/>
      <c r="M413" s="1049"/>
      <c r="N413" s="1049"/>
      <c r="O413" s="1049"/>
      <c r="P413" s="1049"/>
      <c r="Q413" s="1049"/>
      <c r="R413" s="1049"/>
      <c r="S413" s="1049"/>
      <c r="T413" s="1049"/>
      <c r="U413" s="1049"/>
      <c r="V413" s="1049"/>
      <c r="W413" s="1049"/>
      <c r="X413" s="1049"/>
      <c r="Y413" s="1049"/>
      <c r="Z413" s="1049"/>
      <c r="AA413" s="1049"/>
    </row>
    <row r="414" spans="1:27" s="1024" customFormat="1">
      <c r="A414" s="1020"/>
      <c r="B414" s="1021"/>
      <c r="C414" s="1021"/>
      <c r="D414" s="1021"/>
      <c r="E414" s="1021"/>
      <c r="F414" s="1021"/>
      <c r="G414" s="1021"/>
      <c r="H414" s="1023"/>
      <c r="K414" s="1025"/>
      <c r="L414" s="1025"/>
      <c r="M414" s="1049"/>
      <c r="N414" s="1049"/>
      <c r="O414" s="1049"/>
      <c r="P414" s="1049"/>
      <c r="Q414" s="1049"/>
      <c r="R414" s="1049"/>
      <c r="S414" s="1049"/>
      <c r="T414" s="1049"/>
      <c r="U414" s="1049"/>
      <c r="V414" s="1049"/>
      <c r="W414" s="1049"/>
      <c r="X414" s="1049"/>
      <c r="Y414" s="1049"/>
      <c r="Z414" s="1049"/>
      <c r="AA414" s="1049"/>
    </row>
    <row r="415" spans="1:27" s="1024" customFormat="1">
      <c r="A415" s="1020"/>
      <c r="B415" s="1021"/>
      <c r="C415" s="1021"/>
      <c r="D415" s="1021"/>
      <c r="E415" s="1021"/>
      <c r="F415" s="1021"/>
      <c r="G415" s="1021"/>
      <c r="H415" s="1023"/>
      <c r="K415" s="1025"/>
      <c r="L415" s="1025"/>
      <c r="M415" s="1049"/>
      <c r="N415" s="1049"/>
      <c r="O415" s="1049"/>
      <c r="P415" s="1049"/>
      <c r="Q415" s="1049"/>
      <c r="R415" s="1049"/>
      <c r="S415" s="1049"/>
      <c r="T415" s="1049"/>
      <c r="U415" s="1049"/>
      <c r="V415" s="1049"/>
      <c r="W415" s="1049"/>
      <c r="X415" s="1049"/>
      <c r="Y415" s="1049"/>
      <c r="Z415" s="1049"/>
      <c r="AA415" s="1049"/>
    </row>
    <row r="416" spans="1:27" s="1024" customFormat="1">
      <c r="A416" s="1020"/>
      <c r="B416" s="1021"/>
      <c r="C416" s="1021"/>
      <c r="D416" s="1021"/>
      <c r="E416" s="1021"/>
      <c r="F416" s="1021"/>
      <c r="G416" s="1021"/>
      <c r="H416" s="1023"/>
      <c r="K416" s="1025"/>
      <c r="L416" s="1025"/>
      <c r="M416" s="1049"/>
      <c r="N416" s="1049"/>
      <c r="O416" s="1049"/>
      <c r="P416" s="1049"/>
      <c r="Q416" s="1049"/>
      <c r="R416" s="1049"/>
      <c r="S416" s="1049"/>
      <c r="T416" s="1049"/>
      <c r="U416" s="1049"/>
      <c r="V416" s="1049"/>
      <c r="W416" s="1049"/>
      <c r="X416" s="1049"/>
      <c r="Y416" s="1049"/>
      <c r="Z416" s="1049"/>
      <c r="AA416" s="1049"/>
    </row>
    <row r="417" spans="1:27" s="1024" customFormat="1">
      <c r="A417" s="1020"/>
      <c r="B417" s="1021"/>
      <c r="C417" s="1021"/>
      <c r="D417" s="1021"/>
      <c r="E417" s="1021"/>
      <c r="F417" s="1021"/>
      <c r="G417" s="1021"/>
      <c r="H417" s="1023"/>
      <c r="K417" s="1025"/>
      <c r="L417" s="1025"/>
      <c r="M417" s="1049"/>
      <c r="N417" s="1049"/>
      <c r="O417" s="1049"/>
      <c r="P417" s="1049"/>
      <c r="Q417" s="1049"/>
      <c r="R417" s="1049"/>
      <c r="S417" s="1049"/>
      <c r="T417" s="1049"/>
      <c r="U417" s="1049"/>
      <c r="V417" s="1049"/>
      <c r="W417" s="1049"/>
      <c r="X417" s="1049"/>
      <c r="Y417" s="1049"/>
      <c r="Z417" s="1049"/>
      <c r="AA417" s="1049"/>
    </row>
    <row r="418" spans="1:27" s="1024" customFormat="1">
      <c r="A418" s="1020"/>
      <c r="B418" s="1021"/>
      <c r="C418" s="1021"/>
      <c r="D418" s="1021"/>
      <c r="E418" s="1021"/>
      <c r="F418" s="1021"/>
      <c r="G418" s="1021"/>
      <c r="H418" s="1023"/>
      <c r="K418" s="1025"/>
      <c r="L418" s="1025"/>
      <c r="M418" s="1049"/>
      <c r="N418" s="1049"/>
      <c r="O418" s="1049"/>
      <c r="P418" s="1049"/>
      <c r="Q418" s="1049"/>
      <c r="R418" s="1049"/>
      <c r="S418" s="1049"/>
      <c r="T418" s="1049"/>
      <c r="U418" s="1049"/>
      <c r="V418" s="1049"/>
      <c r="W418" s="1049"/>
      <c r="X418" s="1049"/>
      <c r="Y418" s="1049"/>
      <c r="Z418" s="1049"/>
      <c r="AA418" s="1049"/>
    </row>
    <row r="419" spans="1:27" s="1024" customFormat="1">
      <c r="A419" s="1020"/>
      <c r="B419" s="1021"/>
      <c r="C419" s="1021"/>
      <c r="D419" s="1021"/>
      <c r="E419" s="1021"/>
      <c r="F419" s="1021"/>
      <c r="G419" s="1021"/>
      <c r="H419" s="1023"/>
      <c r="K419" s="1025"/>
      <c r="L419" s="1025"/>
      <c r="M419" s="1049"/>
      <c r="N419" s="1049"/>
      <c r="O419" s="1049"/>
      <c r="P419" s="1049"/>
      <c r="Q419" s="1049"/>
      <c r="R419" s="1049"/>
      <c r="S419" s="1049"/>
      <c r="T419" s="1049"/>
      <c r="U419" s="1049"/>
      <c r="V419" s="1049"/>
      <c r="W419" s="1049"/>
      <c r="X419" s="1049"/>
      <c r="Y419" s="1049"/>
      <c r="Z419" s="1049"/>
      <c r="AA419" s="1049"/>
    </row>
    <row r="420" spans="1:27" s="1024" customFormat="1">
      <c r="A420" s="1020"/>
      <c r="B420" s="1021"/>
      <c r="C420" s="1021"/>
      <c r="D420" s="1021"/>
      <c r="E420" s="1021"/>
      <c r="F420" s="1021"/>
      <c r="G420" s="1021"/>
      <c r="H420" s="1023"/>
      <c r="K420" s="1025"/>
      <c r="L420" s="1025"/>
      <c r="M420" s="1049"/>
      <c r="N420" s="1049"/>
      <c r="O420" s="1049"/>
      <c r="P420" s="1049"/>
      <c r="Q420" s="1049"/>
      <c r="R420" s="1049"/>
      <c r="S420" s="1049"/>
      <c r="T420" s="1049"/>
      <c r="U420" s="1049"/>
      <c r="V420" s="1049"/>
      <c r="W420" s="1049"/>
      <c r="X420" s="1049"/>
      <c r="Y420" s="1049"/>
      <c r="Z420" s="1049"/>
      <c r="AA420" s="1049"/>
    </row>
    <row r="421" spans="1:27" s="1024" customFormat="1">
      <c r="A421" s="1020"/>
      <c r="B421" s="1021"/>
      <c r="C421" s="1021"/>
      <c r="D421" s="1021"/>
      <c r="E421" s="1021"/>
      <c r="F421" s="1021"/>
      <c r="G421" s="1021"/>
      <c r="H421" s="1023"/>
      <c r="K421" s="1025"/>
      <c r="L421" s="1025"/>
      <c r="M421" s="1049"/>
      <c r="N421" s="1049"/>
      <c r="O421" s="1049"/>
      <c r="P421" s="1049"/>
      <c r="Q421" s="1049"/>
      <c r="R421" s="1049"/>
      <c r="S421" s="1049"/>
      <c r="T421" s="1049"/>
      <c r="U421" s="1049"/>
      <c r="V421" s="1049"/>
      <c r="W421" s="1049"/>
      <c r="X421" s="1049"/>
      <c r="Y421" s="1049"/>
      <c r="Z421" s="1049"/>
      <c r="AA421" s="1049"/>
    </row>
    <row r="422" spans="1:27" s="1024" customFormat="1">
      <c r="A422" s="1020"/>
      <c r="B422" s="1021"/>
      <c r="C422" s="1021"/>
      <c r="D422" s="1021"/>
      <c r="E422" s="1021"/>
      <c r="F422" s="1021"/>
      <c r="G422" s="1021"/>
      <c r="H422" s="1023"/>
      <c r="K422" s="1025"/>
      <c r="L422" s="1025"/>
      <c r="M422" s="1049"/>
      <c r="N422" s="1049"/>
      <c r="O422" s="1049"/>
      <c r="P422" s="1049"/>
      <c r="Q422" s="1049"/>
      <c r="R422" s="1049"/>
      <c r="S422" s="1049"/>
      <c r="T422" s="1049"/>
      <c r="U422" s="1049"/>
      <c r="V422" s="1049"/>
      <c r="W422" s="1049"/>
      <c r="X422" s="1049"/>
      <c r="Y422" s="1049"/>
      <c r="Z422" s="1049"/>
      <c r="AA422" s="1049"/>
    </row>
    <row r="423" spans="1:27" s="1024" customFormat="1">
      <c r="A423" s="1020"/>
      <c r="B423" s="1021"/>
      <c r="C423" s="1021"/>
      <c r="D423" s="1021"/>
      <c r="E423" s="1021"/>
      <c r="F423" s="1021"/>
      <c r="G423" s="1021"/>
      <c r="H423" s="1023"/>
      <c r="K423" s="1025"/>
      <c r="L423" s="1025"/>
      <c r="M423" s="1049"/>
      <c r="N423" s="1049"/>
      <c r="O423" s="1049"/>
      <c r="P423" s="1049"/>
      <c r="Q423" s="1049"/>
      <c r="R423" s="1049"/>
      <c r="S423" s="1049"/>
      <c r="T423" s="1049"/>
      <c r="U423" s="1049"/>
      <c r="V423" s="1049"/>
      <c r="W423" s="1049"/>
      <c r="X423" s="1049"/>
      <c r="Y423" s="1049"/>
      <c r="Z423" s="1049"/>
      <c r="AA423" s="1049"/>
    </row>
    <row r="424" spans="1:27" s="1024" customFormat="1">
      <c r="A424" s="1020"/>
      <c r="B424" s="1021"/>
      <c r="C424" s="1021"/>
      <c r="D424" s="1021"/>
      <c r="E424" s="1021"/>
      <c r="F424" s="1021"/>
      <c r="G424" s="1021"/>
      <c r="H424" s="1023"/>
      <c r="K424" s="1025"/>
      <c r="L424" s="1025"/>
      <c r="M424" s="1049"/>
      <c r="N424" s="1049"/>
      <c r="O424" s="1049"/>
      <c r="P424" s="1049"/>
      <c r="Q424" s="1049"/>
      <c r="R424" s="1049"/>
      <c r="S424" s="1049"/>
      <c r="T424" s="1049"/>
      <c r="U424" s="1049"/>
      <c r="V424" s="1049"/>
      <c r="W424" s="1049"/>
      <c r="X424" s="1049"/>
      <c r="Y424" s="1049"/>
      <c r="Z424" s="1049"/>
      <c r="AA424" s="1049"/>
    </row>
    <row r="425" spans="1:27" s="1024" customFormat="1">
      <c r="A425" s="1020"/>
      <c r="B425" s="1021"/>
      <c r="C425" s="1021"/>
      <c r="D425" s="1021"/>
      <c r="E425" s="1021"/>
      <c r="F425" s="1021"/>
      <c r="G425" s="1021"/>
      <c r="H425" s="1023"/>
      <c r="K425" s="1025"/>
      <c r="L425" s="1025"/>
      <c r="M425" s="1049"/>
      <c r="N425" s="1049"/>
      <c r="O425" s="1049"/>
      <c r="P425" s="1049"/>
      <c r="Q425" s="1049"/>
      <c r="R425" s="1049"/>
      <c r="S425" s="1049"/>
      <c r="T425" s="1049"/>
      <c r="U425" s="1049"/>
      <c r="V425" s="1049"/>
      <c r="W425" s="1049"/>
      <c r="X425" s="1049"/>
      <c r="Y425" s="1049"/>
      <c r="Z425" s="1049"/>
      <c r="AA425" s="1049"/>
    </row>
    <row r="426" spans="1:27" s="1024" customFormat="1">
      <c r="A426" s="1020"/>
      <c r="B426" s="1021"/>
      <c r="C426" s="1021"/>
      <c r="D426" s="1021"/>
      <c r="E426" s="1021"/>
      <c r="F426" s="1021"/>
      <c r="G426" s="1021"/>
      <c r="H426" s="1023"/>
      <c r="K426" s="1025"/>
      <c r="L426" s="1025"/>
      <c r="M426" s="1049"/>
      <c r="N426" s="1049"/>
      <c r="O426" s="1049"/>
      <c r="P426" s="1049"/>
      <c r="Q426" s="1049"/>
      <c r="R426" s="1049"/>
      <c r="S426" s="1049"/>
      <c r="T426" s="1049"/>
      <c r="U426" s="1049"/>
      <c r="V426" s="1049"/>
      <c r="W426" s="1049"/>
      <c r="X426" s="1049"/>
      <c r="Y426" s="1049"/>
      <c r="Z426" s="1049"/>
      <c r="AA426" s="1049"/>
    </row>
    <row r="427" spans="1:27" s="1024" customFormat="1">
      <c r="A427" s="1020"/>
      <c r="B427" s="1021"/>
      <c r="C427" s="1021"/>
      <c r="D427" s="1021"/>
      <c r="E427" s="1021"/>
      <c r="F427" s="1021"/>
      <c r="G427" s="1021"/>
      <c r="H427" s="1023"/>
      <c r="K427" s="1025"/>
      <c r="L427" s="1025"/>
      <c r="M427" s="1049"/>
      <c r="N427" s="1049"/>
      <c r="O427" s="1049"/>
      <c r="P427" s="1049"/>
      <c r="Q427" s="1049"/>
      <c r="R427" s="1049"/>
      <c r="S427" s="1049"/>
      <c r="T427" s="1049"/>
      <c r="U427" s="1049"/>
      <c r="V427" s="1049"/>
      <c r="W427" s="1049"/>
      <c r="X427" s="1049"/>
      <c r="Y427" s="1049"/>
      <c r="Z427" s="1049"/>
      <c r="AA427" s="1049"/>
    </row>
    <row r="428" spans="1:27" s="1024" customFormat="1">
      <c r="A428" s="1020"/>
      <c r="B428" s="1021"/>
      <c r="C428" s="1021"/>
      <c r="D428" s="1021"/>
      <c r="E428" s="1021"/>
      <c r="F428" s="1021"/>
      <c r="G428" s="1021"/>
      <c r="H428" s="1023"/>
      <c r="K428" s="1025"/>
      <c r="L428" s="1025"/>
      <c r="M428" s="1049"/>
      <c r="N428" s="1049"/>
      <c r="O428" s="1049"/>
      <c r="P428" s="1049"/>
      <c r="Q428" s="1049"/>
      <c r="R428" s="1049"/>
      <c r="S428" s="1049"/>
      <c r="T428" s="1049"/>
      <c r="U428" s="1049"/>
      <c r="V428" s="1049"/>
      <c r="W428" s="1049"/>
      <c r="X428" s="1049"/>
      <c r="Y428" s="1049"/>
      <c r="Z428" s="1049"/>
      <c r="AA428" s="1049"/>
    </row>
    <row r="429" spans="1:27" s="1024" customFormat="1">
      <c r="A429" s="1020"/>
      <c r="B429" s="1021"/>
      <c r="C429" s="1021"/>
      <c r="D429" s="1021"/>
      <c r="E429" s="1021"/>
      <c r="F429" s="1021"/>
      <c r="G429" s="1021"/>
      <c r="H429" s="1023"/>
      <c r="K429" s="1025"/>
      <c r="L429" s="1025"/>
      <c r="M429" s="1049"/>
      <c r="N429" s="1049"/>
      <c r="O429" s="1049"/>
      <c r="P429" s="1049"/>
      <c r="Q429" s="1049"/>
      <c r="R429" s="1049"/>
      <c r="S429" s="1049"/>
      <c r="T429" s="1049"/>
      <c r="U429" s="1049"/>
      <c r="V429" s="1049"/>
      <c r="W429" s="1049"/>
      <c r="X429" s="1049"/>
      <c r="Y429" s="1049"/>
      <c r="Z429" s="1049"/>
      <c r="AA429" s="1049"/>
    </row>
    <row r="430" spans="1:27" s="1024" customFormat="1">
      <c r="A430" s="1020"/>
      <c r="B430" s="1021"/>
      <c r="C430" s="1021"/>
      <c r="D430" s="1021"/>
      <c r="E430" s="1021"/>
      <c r="F430" s="1021"/>
      <c r="G430" s="1021"/>
      <c r="H430" s="1023"/>
      <c r="K430" s="1025"/>
      <c r="L430" s="1025"/>
      <c r="M430" s="1049"/>
      <c r="N430" s="1049"/>
      <c r="O430" s="1049"/>
      <c r="P430" s="1049"/>
      <c r="Q430" s="1049"/>
      <c r="R430" s="1049"/>
      <c r="S430" s="1049"/>
      <c r="T430" s="1049"/>
      <c r="U430" s="1049"/>
      <c r="V430" s="1049"/>
      <c r="W430" s="1049"/>
      <c r="X430" s="1049"/>
      <c r="Y430" s="1049"/>
      <c r="Z430" s="1049"/>
      <c r="AA430" s="1049"/>
    </row>
    <row r="431" spans="1:27" s="1024" customFormat="1">
      <c r="A431" s="1020"/>
      <c r="B431" s="1021"/>
      <c r="C431" s="1021"/>
      <c r="D431" s="1021"/>
      <c r="E431" s="1021"/>
      <c r="F431" s="1021"/>
      <c r="G431" s="1021"/>
      <c r="H431" s="1023"/>
      <c r="K431" s="1025"/>
      <c r="L431" s="1025"/>
      <c r="M431" s="1049"/>
      <c r="N431" s="1049"/>
      <c r="O431" s="1049"/>
      <c r="P431" s="1049"/>
      <c r="Q431" s="1049"/>
      <c r="R431" s="1049"/>
      <c r="S431" s="1049"/>
      <c r="T431" s="1049"/>
      <c r="U431" s="1049"/>
      <c r="V431" s="1049"/>
      <c r="W431" s="1049"/>
      <c r="X431" s="1049"/>
      <c r="Y431" s="1049"/>
      <c r="Z431" s="1049"/>
      <c r="AA431" s="1049"/>
    </row>
    <row r="432" spans="1:27" s="1024" customFormat="1">
      <c r="A432" s="1020"/>
      <c r="B432" s="1021"/>
      <c r="C432" s="1021"/>
      <c r="D432" s="1021"/>
      <c r="E432" s="1021"/>
      <c r="F432" s="1021"/>
      <c r="G432" s="1021"/>
      <c r="H432" s="1023"/>
      <c r="K432" s="1025"/>
      <c r="L432" s="1025"/>
      <c r="M432" s="1049"/>
      <c r="N432" s="1049"/>
      <c r="O432" s="1049"/>
      <c r="P432" s="1049"/>
      <c r="Q432" s="1049"/>
      <c r="R432" s="1049"/>
      <c r="S432" s="1049"/>
      <c r="T432" s="1049"/>
      <c r="U432" s="1049"/>
      <c r="V432" s="1049"/>
      <c r="W432" s="1049"/>
      <c r="X432" s="1049"/>
      <c r="Y432" s="1049"/>
      <c r="Z432" s="1049"/>
      <c r="AA432" s="1049"/>
    </row>
    <row r="433" spans="1:27" s="1024" customFormat="1">
      <c r="A433" s="1020"/>
      <c r="B433" s="1021"/>
      <c r="C433" s="1021"/>
      <c r="D433" s="1021"/>
      <c r="E433" s="1021"/>
      <c r="F433" s="1021"/>
      <c r="G433" s="1021"/>
      <c r="H433" s="1023"/>
      <c r="K433" s="1025"/>
      <c r="L433" s="1025"/>
      <c r="M433" s="1049"/>
      <c r="N433" s="1049"/>
      <c r="O433" s="1049"/>
      <c r="P433" s="1049"/>
      <c r="Q433" s="1049"/>
      <c r="R433" s="1049"/>
      <c r="S433" s="1049"/>
      <c r="T433" s="1049"/>
      <c r="U433" s="1049"/>
      <c r="V433" s="1049"/>
      <c r="W433" s="1049"/>
      <c r="X433" s="1049"/>
      <c r="Y433" s="1049"/>
      <c r="Z433" s="1049"/>
      <c r="AA433" s="1049"/>
    </row>
    <row r="434" spans="1:27" s="1024" customFormat="1">
      <c r="A434" s="1020"/>
      <c r="B434" s="1021"/>
      <c r="C434" s="1021"/>
      <c r="D434" s="1021"/>
      <c r="E434" s="1021"/>
      <c r="F434" s="1021"/>
      <c r="G434" s="1021"/>
      <c r="H434" s="1023"/>
      <c r="K434" s="1025"/>
      <c r="L434" s="1025"/>
      <c r="M434" s="1049"/>
      <c r="N434" s="1049"/>
      <c r="O434" s="1049"/>
      <c r="P434" s="1049"/>
      <c r="Q434" s="1049"/>
      <c r="R434" s="1049"/>
      <c r="S434" s="1049"/>
      <c r="T434" s="1049"/>
      <c r="U434" s="1049"/>
      <c r="V434" s="1049"/>
      <c r="W434" s="1049"/>
      <c r="X434" s="1049"/>
      <c r="Y434" s="1049"/>
      <c r="Z434" s="1049"/>
      <c r="AA434" s="1049"/>
    </row>
    <row r="435" spans="1:27" s="1024" customFormat="1">
      <c r="A435" s="1020"/>
      <c r="B435" s="1021"/>
      <c r="C435" s="1021"/>
      <c r="D435" s="1021"/>
      <c r="E435" s="1021"/>
      <c r="F435" s="1021"/>
      <c r="G435" s="1021"/>
      <c r="H435" s="1023"/>
      <c r="K435" s="1025"/>
      <c r="L435" s="1025"/>
      <c r="M435" s="1049"/>
      <c r="N435" s="1049"/>
      <c r="O435" s="1049"/>
      <c r="P435" s="1049"/>
      <c r="Q435" s="1049"/>
      <c r="R435" s="1049"/>
      <c r="S435" s="1049"/>
      <c r="T435" s="1049"/>
      <c r="U435" s="1049"/>
      <c r="V435" s="1049"/>
      <c r="W435" s="1049"/>
      <c r="X435" s="1049"/>
      <c r="Y435" s="1049"/>
      <c r="Z435" s="1049"/>
      <c r="AA435" s="1049"/>
    </row>
    <row r="436" spans="1:27" s="1024" customFormat="1">
      <c r="A436" s="1020"/>
      <c r="B436" s="1021"/>
      <c r="C436" s="1021"/>
      <c r="D436" s="1021"/>
      <c r="E436" s="1021"/>
      <c r="F436" s="1021"/>
      <c r="G436" s="1021"/>
      <c r="H436" s="1023"/>
      <c r="K436" s="1025"/>
      <c r="L436" s="1025"/>
      <c r="M436" s="1049"/>
      <c r="N436" s="1049"/>
      <c r="O436" s="1049"/>
      <c r="P436" s="1049"/>
      <c r="Q436" s="1049"/>
      <c r="R436" s="1049"/>
      <c r="S436" s="1049"/>
      <c r="T436" s="1049"/>
      <c r="U436" s="1049"/>
      <c r="V436" s="1049"/>
      <c r="W436" s="1049"/>
      <c r="X436" s="1049"/>
      <c r="Y436" s="1049"/>
      <c r="Z436" s="1049"/>
      <c r="AA436" s="1049"/>
    </row>
    <row r="437" spans="1:27" s="1024" customFormat="1">
      <c r="A437" s="1020"/>
      <c r="B437" s="1021"/>
      <c r="C437" s="1021"/>
      <c r="D437" s="1021"/>
      <c r="E437" s="1021"/>
      <c r="F437" s="1021"/>
      <c r="G437" s="1021"/>
      <c r="H437" s="1023"/>
      <c r="K437" s="1025"/>
      <c r="L437" s="1025"/>
      <c r="M437" s="1049"/>
      <c r="N437" s="1049"/>
      <c r="O437" s="1049"/>
      <c r="P437" s="1049"/>
      <c r="Q437" s="1049"/>
      <c r="R437" s="1049"/>
      <c r="S437" s="1049"/>
      <c r="T437" s="1049"/>
      <c r="U437" s="1049"/>
      <c r="V437" s="1049"/>
      <c r="W437" s="1049"/>
      <c r="X437" s="1049"/>
      <c r="Y437" s="1049"/>
      <c r="Z437" s="1049"/>
      <c r="AA437" s="1049"/>
    </row>
    <row r="438" spans="1:27" s="1024" customFormat="1">
      <c r="A438" s="1020"/>
      <c r="B438" s="1021"/>
      <c r="C438" s="1021"/>
      <c r="D438" s="1021"/>
      <c r="E438" s="1021"/>
      <c r="F438" s="1021"/>
      <c r="G438" s="1021"/>
      <c r="H438" s="1023"/>
      <c r="K438" s="1025"/>
      <c r="L438" s="1025"/>
      <c r="M438" s="1049"/>
      <c r="N438" s="1049"/>
      <c r="O438" s="1049"/>
      <c r="P438" s="1049"/>
      <c r="Q438" s="1049"/>
      <c r="R438" s="1049"/>
      <c r="S438" s="1049"/>
      <c r="T438" s="1049"/>
      <c r="U438" s="1049"/>
      <c r="V438" s="1049"/>
      <c r="W438" s="1049"/>
      <c r="X438" s="1049"/>
      <c r="Y438" s="1049"/>
      <c r="Z438" s="1049"/>
      <c r="AA438" s="1049"/>
    </row>
    <row r="439" spans="1:27" s="1024" customFormat="1">
      <c r="A439" s="1020"/>
      <c r="B439" s="1021"/>
      <c r="C439" s="1021"/>
      <c r="D439" s="1021"/>
      <c r="E439" s="1021"/>
      <c r="F439" s="1021"/>
      <c r="G439" s="1021"/>
      <c r="H439" s="1023"/>
      <c r="K439" s="1025"/>
      <c r="L439" s="1025"/>
      <c r="M439" s="1049"/>
      <c r="N439" s="1049"/>
      <c r="O439" s="1049"/>
      <c r="P439" s="1049"/>
      <c r="Q439" s="1049"/>
      <c r="R439" s="1049"/>
      <c r="S439" s="1049"/>
      <c r="T439" s="1049"/>
      <c r="U439" s="1049"/>
      <c r="V439" s="1049"/>
      <c r="W439" s="1049"/>
      <c r="X439" s="1049"/>
      <c r="Y439" s="1049"/>
      <c r="Z439" s="1049"/>
      <c r="AA439" s="1049"/>
    </row>
    <row r="440" spans="1:27" s="1024" customFormat="1">
      <c r="A440" s="1020"/>
      <c r="B440" s="1021"/>
      <c r="C440" s="1021"/>
      <c r="D440" s="1021"/>
      <c r="E440" s="1021"/>
      <c r="F440" s="1021"/>
      <c r="G440" s="1021"/>
      <c r="H440" s="1023"/>
      <c r="K440" s="1025"/>
      <c r="L440" s="1025"/>
      <c r="M440" s="1049"/>
      <c r="N440" s="1049"/>
      <c r="O440" s="1049"/>
      <c r="P440" s="1049"/>
      <c r="Q440" s="1049"/>
      <c r="R440" s="1049"/>
      <c r="S440" s="1049"/>
      <c r="T440" s="1049"/>
      <c r="U440" s="1049"/>
      <c r="V440" s="1049"/>
      <c r="W440" s="1049"/>
      <c r="X440" s="1049"/>
      <c r="Y440" s="1049"/>
      <c r="Z440" s="1049"/>
      <c r="AA440" s="1049"/>
    </row>
    <row r="441" spans="1:27" s="1024" customFormat="1">
      <c r="A441" s="1020"/>
      <c r="B441" s="1021"/>
      <c r="C441" s="1021"/>
      <c r="D441" s="1021"/>
      <c r="E441" s="1021"/>
      <c r="F441" s="1021"/>
      <c r="G441" s="1021"/>
      <c r="H441" s="1023"/>
      <c r="K441" s="1025"/>
      <c r="L441" s="1025"/>
      <c r="M441" s="1049"/>
      <c r="N441" s="1049"/>
      <c r="O441" s="1049"/>
      <c r="P441" s="1049"/>
      <c r="Q441" s="1049"/>
      <c r="R441" s="1049"/>
      <c r="S441" s="1049"/>
      <c r="T441" s="1049"/>
      <c r="U441" s="1049"/>
      <c r="V441" s="1049"/>
      <c r="W441" s="1049"/>
      <c r="X441" s="1049"/>
      <c r="Y441" s="1049"/>
      <c r="Z441" s="1049"/>
      <c r="AA441" s="1049"/>
    </row>
    <row r="442" spans="1:27" s="1024" customFormat="1">
      <c r="A442" s="1020"/>
      <c r="B442" s="1021"/>
      <c r="C442" s="1021"/>
      <c r="D442" s="1021"/>
      <c r="E442" s="1021"/>
      <c r="F442" s="1021"/>
      <c r="G442" s="1021"/>
      <c r="H442" s="1023"/>
      <c r="K442" s="1025"/>
      <c r="L442" s="1025"/>
      <c r="M442" s="1049"/>
      <c r="N442" s="1049"/>
      <c r="O442" s="1049"/>
      <c r="P442" s="1049"/>
      <c r="Q442" s="1049"/>
      <c r="R442" s="1049"/>
      <c r="S442" s="1049"/>
      <c r="T442" s="1049"/>
      <c r="U442" s="1049"/>
      <c r="V442" s="1049"/>
      <c r="W442" s="1049"/>
      <c r="X442" s="1049"/>
      <c r="Y442" s="1049"/>
      <c r="Z442" s="1049"/>
      <c r="AA442" s="1049"/>
    </row>
    <row r="443" spans="1:27" s="1024" customFormat="1">
      <c r="A443" s="1020"/>
      <c r="B443" s="1021"/>
      <c r="C443" s="1021"/>
      <c r="D443" s="1021"/>
      <c r="E443" s="1021"/>
      <c r="F443" s="1021"/>
      <c r="G443" s="1021"/>
      <c r="H443" s="1023"/>
      <c r="K443" s="1025"/>
      <c r="L443" s="1025"/>
      <c r="M443" s="1049"/>
      <c r="N443" s="1049"/>
      <c r="O443" s="1049"/>
      <c r="P443" s="1049"/>
      <c r="Q443" s="1049"/>
      <c r="R443" s="1049"/>
      <c r="S443" s="1049"/>
      <c r="T443" s="1049"/>
      <c r="U443" s="1049"/>
      <c r="V443" s="1049"/>
      <c r="W443" s="1049"/>
      <c r="X443" s="1049"/>
      <c r="Y443" s="1049"/>
      <c r="Z443" s="1049"/>
      <c r="AA443" s="1049"/>
    </row>
    <row r="444" spans="1:27" s="1024" customFormat="1">
      <c r="A444" s="1020"/>
      <c r="B444" s="1021"/>
      <c r="C444" s="1021"/>
      <c r="D444" s="1021"/>
      <c r="E444" s="1021"/>
      <c r="F444" s="1021"/>
      <c r="G444" s="1021"/>
      <c r="H444" s="1023"/>
      <c r="K444" s="1025"/>
      <c r="L444" s="1025"/>
      <c r="M444" s="1049"/>
      <c r="N444" s="1049"/>
      <c r="O444" s="1049"/>
      <c r="P444" s="1049"/>
      <c r="Q444" s="1049"/>
      <c r="R444" s="1049"/>
      <c r="S444" s="1049"/>
      <c r="T444" s="1049"/>
      <c r="U444" s="1049"/>
      <c r="V444" s="1049"/>
      <c r="W444" s="1049"/>
      <c r="X444" s="1049"/>
      <c r="Y444" s="1049"/>
      <c r="Z444" s="1049"/>
      <c r="AA444" s="1049"/>
    </row>
    <row r="445" spans="1:27" s="1024" customFormat="1">
      <c r="A445" s="1020"/>
      <c r="B445" s="1021"/>
      <c r="C445" s="1021"/>
      <c r="D445" s="1021"/>
      <c r="E445" s="1021"/>
      <c r="F445" s="1021"/>
      <c r="G445" s="1021"/>
      <c r="H445" s="1023"/>
      <c r="K445" s="1025"/>
      <c r="L445" s="1025"/>
      <c r="M445" s="1049"/>
      <c r="N445" s="1049"/>
      <c r="O445" s="1049"/>
      <c r="P445" s="1049"/>
      <c r="Q445" s="1049"/>
      <c r="R445" s="1049"/>
      <c r="S445" s="1049"/>
      <c r="T445" s="1049"/>
      <c r="U445" s="1049"/>
      <c r="V445" s="1049"/>
      <c r="W445" s="1049"/>
      <c r="X445" s="1049"/>
      <c r="Y445" s="1049"/>
      <c r="Z445" s="1049"/>
      <c r="AA445" s="1049"/>
    </row>
    <row r="446" spans="1:27" s="1024" customFormat="1">
      <c r="A446" s="1020"/>
      <c r="B446" s="1021"/>
      <c r="C446" s="1021"/>
      <c r="D446" s="1021"/>
      <c r="E446" s="1021"/>
      <c r="F446" s="1021"/>
      <c r="G446" s="1021"/>
      <c r="H446" s="1023"/>
      <c r="K446" s="1025"/>
      <c r="L446" s="1025"/>
      <c r="M446" s="1049"/>
      <c r="N446" s="1049"/>
      <c r="O446" s="1049"/>
      <c r="P446" s="1049"/>
      <c r="Q446" s="1049"/>
      <c r="R446" s="1049"/>
      <c r="S446" s="1049"/>
      <c r="T446" s="1049"/>
      <c r="U446" s="1049"/>
      <c r="V446" s="1049"/>
      <c r="W446" s="1049"/>
      <c r="X446" s="1049"/>
      <c r="Y446" s="1049"/>
      <c r="Z446" s="1049"/>
      <c r="AA446" s="1049"/>
    </row>
    <row r="447" spans="1:27" s="1024" customFormat="1">
      <c r="A447" s="1020"/>
      <c r="B447" s="1021"/>
      <c r="C447" s="1021"/>
      <c r="D447" s="1021"/>
      <c r="E447" s="1021"/>
      <c r="F447" s="1021"/>
      <c r="G447" s="1021"/>
      <c r="H447" s="1023"/>
      <c r="K447" s="1025"/>
      <c r="L447" s="1025"/>
      <c r="M447" s="1049"/>
      <c r="N447" s="1049"/>
      <c r="O447" s="1049"/>
      <c r="P447" s="1049"/>
      <c r="Q447" s="1049"/>
      <c r="R447" s="1049"/>
      <c r="S447" s="1049"/>
      <c r="T447" s="1049"/>
      <c r="U447" s="1049"/>
      <c r="V447" s="1049"/>
      <c r="W447" s="1049"/>
      <c r="X447" s="1049"/>
      <c r="Y447" s="1049"/>
      <c r="Z447" s="1049"/>
      <c r="AA447" s="1049"/>
    </row>
    <row r="448" spans="1:27" s="1024" customFormat="1">
      <c r="A448" s="1020"/>
      <c r="B448" s="1021"/>
      <c r="C448" s="1021"/>
      <c r="D448" s="1021"/>
      <c r="E448" s="1021"/>
      <c r="F448" s="1021"/>
      <c r="G448" s="1021"/>
      <c r="H448" s="1023"/>
      <c r="K448" s="1025"/>
      <c r="L448" s="1025"/>
      <c r="M448" s="1049"/>
      <c r="N448" s="1049"/>
      <c r="O448" s="1049"/>
      <c r="P448" s="1049"/>
      <c r="Q448" s="1049"/>
      <c r="R448" s="1049"/>
      <c r="S448" s="1049"/>
      <c r="T448" s="1049"/>
      <c r="U448" s="1049"/>
      <c r="V448" s="1049"/>
      <c r="W448" s="1049"/>
      <c r="X448" s="1049"/>
      <c r="Y448" s="1049"/>
      <c r="Z448" s="1049"/>
      <c r="AA448" s="1049"/>
    </row>
    <row r="449" spans="1:27" s="1024" customFormat="1">
      <c r="A449" s="1020"/>
      <c r="B449" s="1021"/>
      <c r="C449" s="1021"/>
      <c r="D449" s="1021"/>
      <c r="E449" s="1021"/>
      <c r="F449" s="1021"/>
      <c r="G449" s="1021"/>
      <c r="H449" s="1023"/>
      <c r="K449" s="1025"/>
      <c r="L449" s="1025"/>
      <c r="M449" s="1049"/>
      <c r="N449" s="1049"/>
      <c r="O449" s="1049"/>
      <c r="P449" s="1049"/>
      <c r="Q449" s="1049"/>
      <c r="R449" s="1049"/>
      <c r="S449" s="1049"/>
      <c r="T449" s="1049"/>
      <c r="U449" s="1049"/>
      <c r="V449" s="1049"/>
      <c r="W449" s="1049"/>
      <c r="X449" s="1049"/>
      <c r="Y449" s="1049"/>
      <c r="Z449" s="1049"/>
      <c r="AA449" s="1049"/>
    </row>
    <row r="450" spans="1:27" s="1024" customFormat="1">
      <c r="A450" s="1020"/>
      <c r="B450" s="1021"/>
      <c r="C450" s="1021"/>
      <c r="D450" s="1021"/>
      <c r="E450" s="1021"/>
      <c r="F450" s="1021"/>
      <c r="G450" s="1021"/>
      <c r="H450" s="1023"/>
      <c r="K450" s="1025"/>
      <c r="L450" s="1025"/>
      <c r="M450" s="1049"/>
      <c r="N450" s="1049"/>
      <c r="O450" s="1049"/>
      <c r="P450" s="1049"/>
      <c r="Q450" s="1049"/>
      <c r="R450" s="1049"/>
      <c r="S450" s="1049"/>
      <c r="T450" s="1049"/>
      <c r="U450" s="1049"/>
      <c r="V450" s="1049"/>
      <c r="W450" s="1049"/>
      <c r="X450" s="1049"/>
      <c r="Y450" s="1049"/>
      <c r="Z450" s="1049"/>
      <c r="AA450" s="1049"/>
    </row>
    <row r="451" spans="1:27" s="1024" customFormat="1">
      <c r="A451" s="1020"/>
      <c r="B451" s="1021"/>
      <c r="C451" s="1021"/>
      <c r="D451" s="1021"/>
      <c r="E451" s="1021"/>
      <c r="F451" s="1021"/>
      <c r="G451" s="1021"/>
      <c r="H451" s="1023"/>
      <c r="K451" s="1025"/>
      <c r="L451" s="1025"/>
      <c r="M451" s="1049"/>
      <c r="N451" s="1049"/>
      <c r="O451" s="1049"/>
      <c r="P451" s="1049"/>
      <c r="Q451" s="1049"/>
      <c r="R451" s="1049"/>
      <c r="S451" s="1049"/>
      <c r="T451" s="1049"/>
      <c r="U451" s="1049"/>
      <c r="V451" s="1049"/>
      <c r="W451" s="1049"/>
      <c r="X451" s="1049"/>
      <c r="Y451" s="1049"/>
      <c r="Z451" s="1049"/>
      <c r="AA451" s="1049"/>
    </row>
    <row r="452" spans="1:27" s="1024" customFormat="1">
      <c r="A452" s="1020"/>
      <c r="B452" s="1021"/>
      <c r="C452" s="1021"/>
      <c r="D452" s="1021"/>
      <c r="E452" s="1021"/>
      <c r="F452" s="1021"/>
      <c r="G452" s="1021"/>
      <c r="H452" s="1023"/>
      <c r="K452" s="1025"/>
      <c r="L452" s="1025"/>
      <c r="M452" s="1049"/>
      <c r="N452" s="1049"/>
      <c r="O452" s="1049"/>
      <c r="P452" s="1049"/>
      <c r="Q452" s="1049"/>
      <c r="R452" s="1049"/>
      <c r="S452" s="1049"/>
      <c r="T452" s="1049"/>
      <c r="U452" s="1049"/>
      <c r="V452" s="1049"/>
      <c r="W452" s="1049"/>
      <c r="X452" s="1049"/>
      <c r="Y452" s="1049"/>
      <c r="Z452" s="1049"/>
      <c r="AA452" s="1049"/>
    </row>
    <row r="453" spans="1:27" s="1024" customFormat="1">
      <c r="A453" s="1020"/>
      <c r="B453" s="1021"/>
      <c r="C453" s="1021"/>
      <c r="D453" s="1021"/>
      <c r="E453" s="1021"/>
      <c r="F453" s="1021"/>
      <c r="G453" s="1021"/>
      <c r="H453" s="1023"/>
      <c r="K453" s="1025"/>
      <c r="L453" s="1025"/>
      <c r="M453" s="1049"/>
      <c r="N453" s="1049"/>
      <c r="O453" s="1049"/>
      <c r="P453" s="1049"/>
      <c r="Q453" s="1049"/>
      <c r="R453" s="1049"/>
      <c r="S453" s="1049"/>
      <c r="T453" s="1049"/>
      <c r="U453" s="1049"/>
      <c r="V453" s="1049"/>
      <c r="W453" s="1049"/>
      <c r="X453" s="1049"/>
      <c r="Y453" s="1049"/>
      <c r="Z453" s="1049"/>
      <c r="AA453" s="1049"/>
    </row>
    <row r="454" spans="1:27" s="1024" customFormat="1">
      <c r="A454" s="1020"/>
      <c r="B454" s="1021"/>
      <c r="C454" s="1021"/>
      <c r="D454" s="1021"/>
      <c r="E454" s="1021"/>
      <c r="F454" s="1021"/>
      <c r="G454" s="1021"/>
      <c r="H454" s="1023"/>
      <c r="K454" s="1025"/>
      <c r="L454" s="1025"/>
      <c r="M454" s="1049"/>
      <c r="N454" s="1049"/>
      <c r="O454" s="1049"/>
      <c r="P454" s="1049"/>
      <c r="Q454" s="1049"/>
      <c r="R454" s="1049"/>
      <c r="S454" s="1049"/>
      <c r="T454" s="1049"/>
      <c r="U454" s="1049"/>
      <c r="V454" s="1049"/>
      <c r="W454" s="1049"/>
      <c r="X454" s="1049"/>
      <c r="Y454" s="1049"/>
      <c r="Z454" s="1049"/>
      <c r="AA454" s="1049"/>
    </row>
    <row r="455" spans="1:27" s="1024" customFormat="1">
      <c r="A455" s="1020"/>
      <c r="B455" s="1021"/>
      <c r="C455" s="1021"/>
      <c r="D455" s="1021"/>
      <c r="E455" s="1021"/>
      <c r="F455" s="1021"/>
      <c r="G455" s="1021"/>
      <c r="H455" s="1023"/>
      <c r="K455" s="1025"/>
      <c r="L455" s="1025"/>
      <c r="M455" s="1049"/>
      <c r="N455" s="1049"/>
      <c r="O455" s="1049"/>
      <c r="P455" s="1049"/>
      <c r="Q455" s="1049"/>
      <c r="R455" s="1049"/>
      <c r="S455" s="1049"/>
      <c r="T455" s="1049"/>
      <c r="U455" s="1049"/>
      <c r="V455" s="1049"/>
      <c r="W455" s="1049"/>
      <c r="X455" s="1049"/>
      <c r="Y455" s="1049"/>
      <c r="Z455" s="1049"/>
      <c r="AA455" s="1049"/>
    </row>
    <row r="456" spans="1:27" s="1024" customFormat="1">
      <c r="A456" s="1020"/>
      <c r="B456" s="1021"/>
      <c r="C456" s="1021"/>
      <c r="D456" s="1021"/>
      <c r="E456" s="1021"/>
      <c r="F456" s="1021"/>
      <c r="G456" s="1021"/>
      <c r="H456" s="1023"/>
      <c r="K456" s="1025"/>
      <c r="L456" s="1025"/>
      <c r="M456" s="1049"/>
      <c r="N456" s="1049"/>
      <c r="O456" s="1049"/>
      <c r="P456" s="1049"/>
      <c r="Q456" s="1049"/>
      <c r="R456" s="1049"/>
      <c r="S456" s="1049"/>
      <c r="T456" s="1049"/>
      <c r="U456" s="1049"/>
      <c r="V456" s="1049"/>
      <c r="W456" s="1049"/>
      <c r="X456" s="1049"/>
      <c r="Y456" s="1049"/>
      <c r="Z456" s="1049"/>
      <c r="AA456" s="1049"/>
    </row>
    <row r="457" spans="1:27" s="1024" customFormat="1">
      <c r="A457" s="1020"/>
      <c r="B457" s="1021"/>
      <c r="C457" s="1021"/>
      <c r="D457" s="1021"/>
      <c r="E457" s="1021"/>
      <c r="F457" s="1021"/>
      <c r="G457" s="1021"/>
      <c r="H457" s="1023"/>
      <c r="K457" s="1025"/>
      <c r="L457" s="1025"/>
      <c r="M457" s="1049"/>
      <c r="N457" s="1049"/>
      <c r="O457" s="1049"/>
      <c r="P457" s="1049"/>
      <c r="Q457" s="1049"/>
      <c r="R457" s="1049"/>
      <c r="S457" s="1049"/>
      <c r="T457" s="1049"/>
      <c r="U457" s="1049"/>
      <c r="V457" s="1049"/>
      <c r="W457" s="1049"/>
      <c r="X457" s="1049"/>
      <c r="Y457" s="1049"/>
      <c r="Z457" s="1049"/>
      <c r="AA457" s="1049"/>
    </row>
    <row r="458" spans="1:27" s="1024" customFormat="1">
      <c r="A458" s="1020"/>
      <c r="B458" s="1021"/>
      <c r="C458" s="1021"/>
      <c r="D458" s="1021"/>
      <c r="E458" s="1021"/>
      <c r="F458" s="1021"/>
      <c r="G458" s="1021"/>
      <c r="H458" s="1023"/>
      <c r="K458" s="1025"/>
      <c r="L458" s="1025"/>
      <c r="M458" s="1049"/>
      <c r="N458" s="1049"/>
      <c r="O458" s="1049"/>
      <c r="P458" s="1049"/>
      <c r="Q458" s="1049"/>
      <c r="R458" s="1049"/>
      <c r="S458" s="1049"/>
      <c r="T458" s="1049"/>
      <c r="U458" s="1049"/>
      <c r="V458" s="1049"/>
      <c r="W458" s="1049"/>
      <c r="X458" s="1049"/>
      <c r="Y458" s="1049"/>
      <c r="Z458" s="1049"/>
      <c r="AA458" s="1049"/>
    </row>
    <row r="459" spans="1:27" s="1024" customFormat="1">
      <c r="A459" s="1020"/>
      <c r="B459" s="1021"/>
      <c r="C459" s="1021"/>
      <c r="D459" s="1021"/>
      <c r="E459" s="1021"/>
      <c r="F459" s="1021"/>
      <c r="G459" s="1021"/>
      <c r="H459" s="1023"/>
      <c r="K459" s="1025"/>
      <c r="L459" s="1025"/>
      <c r="M459" s="1049"/>
      <c r="N459" s="1049"/>
      <c r="O459" s="1049"/>
      <c r="P459" s="1049"/>
      <c r="Q459" s="1049"/>
      <c r="R459" s="1049"/>
      <c r="S459" s="1049"/>
      <c r="T459" s="1049"/>
      <c r="U459" s="1049"/>
      <c r="V459" s="1049"/>
      <c r="W459" s="1049"/>
      <c r="X459" s="1049"/>
      <c r="Y459" s="1049"/>
      <c r="Z459" s="1049"/>
      <c r="AA459" s="1049"/>
    </row>
    <row r="460" spans="1:27" s="1024" customFormat="1">
      <c r="A460" s="1020"/>
      <c r="B460" s="1021"/>
      <c r="C460" s="1021"/>
      <c r="D460" s="1021"/>
      <c r="E460" s="1021"/>
      <c r="F460" s="1021"/>
      <c r="G460" s="1021"/>
      <c r="H460" s="1023"/>
      <c r="K460" s="1025"/>
      <c r="L460" s="1025"/>
      <c r="M460" s="1049"/>
      <c r="N460" s="1049"/>
      <c r="O460" s="1049"/>
      <c r="P460" s="1049"/>
      <c r="Q460" s="1049"/>
      <c r="R460" s="1049"/>
      <c r="S460" s="1049"/>
      <c r="T460" s="1049"/>
      <c r="U460" s="1049"/>
      <c r="V460" s="1049"/>
      <c r="W460" s="1049"/>
      <c r="X460" s="1049"/>
      <c r="Y460" s="1049"/>
      <c r="Z460" s="1049"/>
      <c r="AA460" s="1049"/>
    </row>
    <row r="461" spans="1:27" s="1024" customFormat="1">
      <c r="A461" s="1020"/>
      <c r="B461" s="1021"/>
      <c r="C461" s="1021"/>
      <c r="D461" s="1021"/>
      <c r="E461" s="1021"/>
      <c r="F461" s="1021"/>
      <c r="G461" s="1021"/>
      <c r="H461" s="1023"/>
      <c r="K461" s="1025"/>
      <c r="L461" s="1025"/>
      <c r="M461" s="1049"/>
      <c r="N461" s="1049"/>
      <c r="O461" s="1049"/>
      <c r="P461" s="1049"/>
      <c r="Q461" s="1049"/>
      <c r="R461" s="1049"/>
      <c r="S461" s="1049"/>
      <c r="T461" s="1049"/>
      <c r="U461" s="1049"/>
      <c r="V461" s="1049"/>
      <c r="W461" s="1049"/>
      <c r="X461" s="1049"/>
      <c r="Y461" s="1049"/>
      <c r="Z461" s="1049"/>
      <c r="AA461" s="1049"/>
    </row>
    <row r="462" spans="1:27" s="1024" customFormat="1">
      <c r="A462" s="1020"/>
      <c r="B462" s="1021"/>
      <c r="C462" s="1021"/>
      <c r="D462" s="1021"/>
      <c r="E462" s="1021"/>
      <c r="F462" s="1021"/>
      <c r="G462" s="1021"/>
      <c r="H462" s="1023"/>
      <c r="K462" s="1025"/>
      <c r="L462" s="1025"/>
      <c r="M462" s="1049"/>
      <c r="N462" s="1049"/>
      <c r="O462" s="1049"/>
      <c r="P462" s="1049"/>
      <c r="Q462" s="1049"/>
      <c r="R462" s="1049"/>
      <c r="S462" s="1049"/>
      <c r="T462" s="1049"/>
      <c r="U462" s="1049"/>
      <c r="V462" s="1049"/>
      <c r="W462" s="1049"/>
      <c r="X462" s="1049"/>
      <c r="Y462" s="1049"/>
      <c r="Z462" s="1049"/>
      <c r="AA462" s="1049"/>
    </row>
    <row r="463" spans="1:27" s="1024" customFormat="1">
      <c r="A463" s="1020"/>
      <c r="B463" s="1021"/>
      <c r="C463" s="1021"/>
      <c r="D463" s="1021"/>
      <c r="E463" s="1021"/>
      <c r="F463" s="1021"/>
      <c r="G463" s="1021"/>
      <c r="H463" s="1023"/>
      <c r="K463" s="1025"/>
      <c r="L463" s="1025"/>
      <c r="M463" s="1049"/>
      <c r="N463" s="1049"/>
      <c r="O463" s="1049"/>
      <c r="P463" s="1049"/>
      <c r="Q463" s="1049"/>
      <c r="R463" s="1049"/>
      <c r="S463" s="1049"/>
      <c r="T463" s="1049"/>
      <c r="U463" s="1049"/>
      <c r="V463" s="1049"/>
      <c r="W463" s="1049"/>
      <c r="X463" s="1049"/>
      <c r="Y463" s="1049"/>
      <c r="Z463" s="1049"/>
      <c r="AA463" s="1049"/>
    </row>
    <row r="464" spans="1:27" s="1024" customFormat="1">
      <c r="A464" s="1020"/>
      <c r="B464" s="1021"/>
      <c r="C464" s="1021"/>
      <c r="D464" s="1021"/>
      <c r="E464" s="1021"/>
      <c r="F464" s="1021"/>
      <c r="G464" s="1021"/>
      <c r="H464" s="1023"/>
      <c r="K464" s="1025"/>
      <c r="L464" s="1025"/>
      <c r="M464" s="1049"/>
      <c r="N464" s="1049"/>
      <c r="O464" s="1049"/>
      <c r="P464" s="1049"/>
      <c r="Q464" s="1049"/>
      <c r="R464" s="1049"/>
      <c r="S464" s="1049"/>
      <c r="T464" s="1049"/>
      <c r="U464" s="1049"/>
      <c r="V464" s="1049"/>
      <c r="W464" s="1049"/>
      <c r="X464" s="1049"/>
      <c r="Y464" s="1049"/>
      <c r="Z464" s="1049"/>
      <c r="AA464" s="1049"/>
    </row>
    <row r="465" spans="1:27" s="1024" customFormat="1">
      <c r="A465" s="1020"/>
      <c r="B465" s="1021"/>
      <c r="C465" s="1021"/>
      <c r="D465" s="1021"/>
      <c r="E465" s="1021"/>
      <c r="F465" s="1021"/>
      <c r="G465" s="1021"/>
      <c r="H465" s="1023"/>
      <c r="K465" s="1025"/>
      <c r="L465" s="1025"/>
      <c r="M465" s="1049"/>
      <c r="N465" s="1049"/>
      <c r="O465" s="1049"/>
      <c r="P465" s="1049"/>
      <c r="Q465" s="1049"/>
      <c r="R465" s="1049"/>
      <c r="S465" s="1049"/>
      <c r="T465" s="1049"/>
      <c r="U465" s="1049"/>
      <c r="V465" s="1049"/>
      <c r="W465" s="1049"/>
      <c r="X465" s="1049"/>
      <c r="Y465" s="1049"/>
      <c r="Z465" s="1049"/>
      <c r="AA465" s="1049"/>
    </row>
    <row r="466" spans="1:27" s="1024" customFormat="1">
      <c r="A466" s="1020"/>
      <c r="B466" s="1021"/>
      <c r="C466" s="1021"/>
      <c r="D466" s="1021"/>
      <c r="E466" s="1021"/>
      <c r="F466" s="1021"/>
      <c r="G466" s="1021"/>
      <c r="H466" s="1023"/>
      <c r="K466" s="1025"/>
      <c r="L466" s="1025"/>
      <c r="M466" s="1049"/>
      <c r="N466" s="1049"/>
      <c r="O466" s="1049"/>
      <c r="P466" s="1049"/>
      <c r="Q466" s="1049"/>
      <c r="R466" s="1049"/>
      <c r="S466" s="1049"/>
      <c r="T466" s="1049"/>
      <c r="U466" s="1049"/>
      <c r="V466" s="1049"/>
      <c r="W466" s="1049"/>
      <c r="X466" s="1049"/>
      <c r="Y466" s="1049"/>
      <c r="Z466" s="1049"/>
      <c r="AA466" s="1049"/>
    </row>
    <row r="467" spans="1:27" s="1024" customFormat="1">
      <c r="A467" s="1020"/>
      <c r="B467" s="1021"/>
      <c r="C467" s="1021"/>
      <c r="D467" s="1021"/>
      <c r="E467" s="1021"/>
      <c r="F467" s="1021"/>
      <c r="G467" s="1021"/>
      <c r="H467" s="1023"/>
      <c r="K467" s="1025"/>
      <c r="L467" s="1025"/>
      <c r="M467" s="1049"/>
      <c r="N467" s="1049"/>
      <c r="O467" s="1049"/>
      <c r="P467" s="1049"/>
      <c r="Q467" s="1049"/>
      <c r="R467" s="1049"/>
      <c r="S467" s="1049"/>
      <c r="T467" s="1049"/>
      <c r="U467" s="1049"/>
      <c r="V467" s="1049"/>
      <c r="W467" s="1049"/>
      <c r="X467" s="1049"/>
      <c r="Y467" s="1049"/>
      <c r="Z467" s="1049"/>
      <c r="AA467" s="1049"/>
    </row>
    <row r="468" spans="1:27" s="1024" customFormat="1">
      <c r="A468" s="1020"/>
      <c r="B468" s="1021"/>
      <c r="C468" s="1021"/>
      <c r="D468" s="1021"/>
      <c r="E468" s="1021"/>
      <c r="F468" s="1021"/>
      <c r="G468" s="1021"/>
      <c r="H468" s="1023"/>
      <c r="K468" s="1025"/>
      <c r="L468" s="1025"/>
      <c r="M468" s="1049"/>
      <c r="N468" s="1049"/>
      <c r="O468" s="1049"/>
      <c r="P468" s="1049"/>
      <c r="Q468" s="1049"/>
      <c r="R468" s="1049"/>
      <c r="S468" s="1049"/>
      <c r="T468" s="1049"/>
      <c r="U468" s="1049"/>
      <c r="V468" s="1049"/>
      <c r="W468" s="1049"/>
      <c r="X468" s="1049"/>
      <c r="Y468" s="1049"/>
      <c r="Z468" s="1049"/>
      <c r="AA468" s="1049"/>
    </row>
    <row r="469" spans="1:27" s="1024" customFormat="1">
      <c r="A469" s="1020"/>
      <c r="B469" s="1021"/>
      <c r="C469" s="1021"/>
      <c r="D469" s="1021"/>
      <c r="E469" s="1021"/>
      <c r="F469" s="1021"/>
      <c r="G469" s="1021"/>
      <c r="H469" s="1023"/>
      <c r="K469" s="1025"/>
      <c r="L469" s="1025"/>
      <c r="M469" s="1049"/>
      <c r="N469" s="1049"/>
      <c r="O469" s="1049"/>
      <c r="P469" s="1049"/>
      <c r="Q469" s="1049"/>
      <c r="R469" s="1049"/>
      <c r="S469" s="1049"/>
      <c r="T469" s="1049"/>
      <c r="U469" s="1049"/>
      <c r="V469" s="1049"/>
      <c r="W469" s="1049"/>
      <c r="X469" s="1049"/>
      <c r="Y469" s="1049"/>
      <c r="Z469" s="1049"/>
      <c r="AA469" s="1049"/>
    </row>
    <row r="470" spans="1:27" s="1024" customFormat="1">
      <c r="A470" s="1020"/>
      <c r="B470" s="1021"/>
      <c r="C470" s="1021"/>
      <c r="D470" s="1021"/>
      <c r="E470" s="1021"/>
      <c r="F470" s="1021"/>
      <c r="G470" s="1021"/>
      <c r="H470" s="1023"/>
      <c r="K470" s="1025"/>
      <c r="L470" s="1025"/>
      <c r="M470" s="1049"/>
      <c r="N470" s="1049"/>
      <c r="O470" s="1049"/>
      <c r="P470" s="1049"/>
      <c r="Q470" s="1049"/>
      <c r="R470" s="1049"/>
      <c r="S470" s="1049"/>
      <c r="T470" s="1049"/>
      <c r="U470" s="1049"/>
      <c r="V470" s="1049"/>
      <c r="W470" s="1049"/>
      <c r="X470" s="1049"/>
      <c r="Y470" s="1049"/>
      <c r="Z470" s="1049"/>
      <c r="AA470" s="1049"/>
    </row>
    <row r="471" spans="1:27" s="1024" customFormat="1">
      <c r="A471" s="1020"/>
      <c r="B471" s="1021"/>
      <c r="C471" s="1021"/>
      <c r="D471" s="1021"/>
      <c r="E471" s="1021"/>
      <c r="F471" s="1021"/>
      <c r="G471" s="1021"/>
      <c r="H471" s="1023"/>
      <c r="K471" s="1025"/>
      <c r="L471" s="1025"/>
      <c r="M471" s="1049"/>
      <c r="N471" s="1049"/>
      <c r="O471" s="1049"/>
      <c r="P471" s="1049"/>
      <c r="Q471" s="1049"/>
      <c r="R471" s="1049"/>
      <c r="S471" s="1049"/>
      <c r="T471" s="1049"/>
      <c r="U471" s="1049"/>
      <c r="V471" s="1049"/>
      <c r="W471" s="1049"/>
      <c r="X471" s="1049"/>
      <c r="Y471" s="1049"/>
      <c r="Z471" s="1049"/>
      <c r="AA471" s="1049"/>
    </row>
    <row r="472" spans="1:27" s="1024" customFormat="1">
      <c r="A472" s="1020"/>
      <c r="B472" s="1021"/>
      <c r="C472" s="1021"/>
      <c r="D472" s="1021"/>
      <c r="E472" s="1021"/>
      <c r="F472" s="1021"/>
      <c r="G472" s="1021"/>
      <c r="H472" s="1023"/>
      <c r="K472" s="1025"/>
      <c r="L472" s="1025"/>
      <c r="M472" s="1049"/>
      <c r="N472" s="1049"/>
      <c r="O472" s="1049"/>
      <c r="P472" s="1049"/>
      <c r="Q472" s="1049"/>
      <c r="R472" s="1049"/>
      <c r="S472" s="1049"/>
      <c r="T472" s="1049"/>
      <c r="U472" s="1049"/>
      <c r="V472" s="1049"/>
      <c r="W472" s="1049"/>
      <c r="X472" s="1049"/>
      <c r="Y472" s="1049"/>
      <c r="Z472" s="1049"/>
      <c r="AA472" s="1049"/>
    </row>
    <row r="473" spans="1:27" s="1024" customFormat="1">
      <c r="A473" s="1020"/>
      <c r="B473" s="1021"/>
      <c r="C473" s="1021"/>
      <c r="D473" s="1021"/>
      <c r="E473" s="1021"/>
      <c r="F473" s="1021"/>
      <c r="G473" s="1021"/>
      <c r="H473" s="1023"/>
      <c r="K473" s="1025"/>
      <c r="L473" s="1025"/>
      <c r="M473" s="1049"/>
      <c r="N473" s="1049"/>
      <c r="O473" s="1049"/>
      <c r="P473" s="1049"/>
      <c r="Q473" s="1049"/>
      <c r="R473" s="1049"/>
      <c r="S473" s="1049"/>
      <c r="T473" s="1049"/>
      <c r="U473" s="1049"/>
      <c r="V473" s="1049"/>
      <c r="W473" s="1049"/>
      <c r="X473" s="1049"/>
      <c r="Y473" s="1049"/>
      <c r="Z473" s="1049"/>
      <c r="AA473" s="1049"/>
    </row>
    <row r="474" spans="1:27" s="1024" customFormat="1">
      <c r="A474" s="1020"/>
      <c r="B474" s="1021"/>
      <c r="C474" s="1021"/>
      <c r="D474" s="1021"/>
      <c r="E474" s="1021"/>
      <c r="F474" s="1021"/>
      <c r="G474" s="1021"/>
      <c r="H474" s="1023"/>
      <c r="K474" s="1025"/>
      <c r="L474" s="1025"/>
      <c r="M474" s="1049"/>
      <c r="N474" s="1049"/>
      <c r="O474" s="1049"/>
      <c r="P474" s="1049"/>
      <c r="Q474" s="1049"/>
      <c r="R474" s="1049"/>
      <c r="S474" s="1049"/>
      <c r="T474" s="1049"/>
      <c r="U474" s="1049"/>
      <c r="V474" s="1049"/>
      <c r="W474" s="1049"/>
      <c r="X474" s="1049"/>
      <c r="Y474" s="1049"/>
      <c r="Z474" s="1049"/>
      <c r="AA474" s="1049"/>
    </row>
    <row r="475" spans="1:27" s="1024" customFormat="1">
      <c r="A475" s="1020"/>
      <c r="B475" s="1021"/>
      <c r="C475" s="1021"/>
      <c r="D475" s="1021"/>
      <c r="E475" s="1021"/>
      <c r="F475" s="1021"/>
      <c r="G475" s="1021"/>
      <c r="H475" s="1023"/>
      <c r="K475" s="1025"/>
      <c r="L475" s="1025"/>
      <c r="M475" s="1049"/>
      <c r="N475" s="1049"/>
      <c r="O475" s="1049"/>
      <c r="P475" s="1049"/>
      <c r="Q475" s="1049"/>
      <c r="R475" s="1049"/>
      <c r="S475" s="1049"/>
      <c r="T475" s="1049"/>
      <c r="U475" s="1049"/>
      <c r="V475" s="1049"/>
      <c r="W475" s="1049"/>
      <c r="X475" s="1049"/>
      <c r="Y475" s="1049"/>
      <c r="Z475" s="1049"/>
      <c r="AA475" s="1049"/>
    </row>
    <row r="476" spans="1:27" s="1024" customFormat="1">
      <c r="A476" s="1020"/>
      <c r="B476" s="1021"/>
      <c r="C476" s="1021"/>
      <c r="D476" s="1021"/>
      <c r="E476" s="1021"/>
      <c r="F476" s="1021"/>
      <c r="G476" s="1021"/>
      <c r="H476" s="1023"/>
      <c r="K476" s="1025"/>
      <c r="L476" s="1025"/>
      <c r="M476" s="1049"/>
      <c r="N476" s="1049"/>
      <c r="O476" s="1049"/>
      <c r="P476" s="1049"/>
      <c r="Q476" s="1049"/>
      <c r="R476" s="1049"/>
      <c r="S476" s="1049"/>
      <c r="T476" s="1049"/>
      <c r="U476" s="1049"/>
      <c r="V476" s="1049"/>
      <c r="W476" s="1049"/>
      <c r="X476" s="1049"/>
      <c r="Y476" s="1049"/>
      <c r="Z476" s="1049"/>
      <c r="AA476" s="1049"/>
    </row>
    <row r="477" spans="1:27" s="1024" customFormat="1">
      <c r="A477" s="1020"/>
      <c r="B477" s="1021"/>
      <c r="C477" s="1021"/>
      <c r="D477" s="1021"/>
      <c r="E477" s="1021"/>
      <c r="F477" s="1021"/>
      <c r="G477" s="1021"/>
      <c r="H477" s="1023"/>
      <c r="K477" s="1025"/>
      <c r="L477" s="1025"/>
      <c r="M477" s="1049"/>
      <c r="N477" s="1049"/>
      <c r="O477" s="1049"/>
      <c r="P477" s="1049"/>
      <c r="Q477" s="1049"/>
      <c r="R477" s="1049"/>
      <c r="S477" s="1049"/>
      <c r="T477" s="1049"/>
      <c r="U477" s="1049"/>
      <c r="V477" s="1049"/>
      <c r="W477" s="1049"/>
      <c r="X477" s="1049"/>
      <c r="Y477" s="1049"/>
      <c r="Z477" s="1049"/>
      <c r="AA477" s="1049"/>
    </row>
    <row r="478" spans="1:27" s="1024" customFormat="1">
      <c r="A478" s="1020"/>
      <c r="B478" s="1021"/>
      <c r="C478" s="1021"/>
      <c r="D478" s="1021"/>
      <c r="E478" s="1021"/>
      <c r="F478" s="1021"/>
      <c r="G478" s="1021"/>
      <c r="H478" s="1023"/>
      <c r="K478" s="1025"/>
      <c r="L478" s="1025"/>
      <c r="M478" s="1049"/>
      <c r="N478" s="1049"/>
      <c r="O478" s="1049"/>
      <c r="P478" s="1049"/>
      <c r="Q478" s="1049"/>
      <c r="R478" s="1049"/>
      <c r="S478" s="1049"/>
      <c r="T478" s="1049"/>
      <c r="U478" s="1049"/>
      <c r="V478" s="1049"/>
      <c r="W478" s="1049"/>
      <c r="X478" s="1049"/>
      <c r="Y478" s="1049"/>
      <c r="Z478" s="1049"/>
      <c r="AA478" s="1049"/>
    </row>
    <row r="479" spans="1:27" s="1024" customFormat="1">
      <c r="A479" s="1020"/>
      <c r="B479" s="1021"/>
      <c r="C479" s="1021"/>
      <c r="D479" s="1021"/>
      <c r="E479" s="1021"/>
      <c r="F479" s="1021"/>
      <c r="G479" s="1021"/>
      <c r="H479" s="1023"/>
      <c r="K479" s="1025"/>
      <c r="L479" s="1025"/>
      <c r="M479" s="1049"/>
      <c r="N479" s="1049"/>
      <c r="O479" s="1049"/>
      <c r="P479" s="1049"/>
      <c r="Q479" s="1049"/>
      <c r="R479" s="1049"/>
      <c r="S479" s="1049"/>
      <c r="T479" s="1049"/>
      <c r="U479" s="1049"/>
      <c r="V479" s="1049"/>
      <c r="W479" s="1049"/>
      <c r="X479" s="1049"/>
      <c r="Y479" s="1049"/>
      <c r="Z479" s="1049"/>
      <c r="AA479" s="1049"/>
    </row>
    <row r="480" spans="1:27" s="1024" customFormat="1">
      <c r="A480" s="1020"/>
      <c r="B480" s="1021"/>
      <c r="C480" s="1021"/>
      <c r="D480" s="1021"/>
      <c r="E480" s="1021"/>
      <c r="F480" s="1021"/>
      <c r="G480" s="1021"/>
      <c r="H480" s="1023"/>
      <c r="K480" s="1025"/>
      <c r="L480" s="1025"/>
      <c r="M480" s="1049"/>
      <c r="N480" s="1049"/>
      <c r="O480" s="1049"/>
      <c r="P480" s="1049"/>
      <c r="Q480" s="1049"/>
      <c r="R480" s="1049"/>
      <c r="S480" s="1049"/>
      <c r="T480" s="1049"/>
      <c r="U480" s="1049"/>
      <c r="V480" s="1049"/>
      <c r="W480" s="1049"/>
      <c r="X480" s="1049"/>
      <c r="Y480" s="1049"/>
      <c r="Z480" s="1049"/>
      <c r="AA480" s="1049"/>
    </row>
    <row r="481" spans="1:27" s="1024" customFormat="1">
      <c r="A481" s="1020"/>
      <c r="B481" s="1021"/>
      <c r="C481" s="1021"/>
      <c r="D481" s="1021"/>
      <c r="E481" s="1021"/>
      <c r="F481" s="1021"/>
      <c r="G481" s="1021"/>
      <c r="H481" s="1023"/>
      <c r="K481" s="1025"/>
      <c r="L481" s="1025"/>
      <c r="M481" s="1049"/>
      <c r="N481" s="1049"/>
      <c r="O481" s="1049"/>
      <c r="P481" s="1049"/>
      <c r="Q481" s="1049"/>
      <c r="R481" s="1049"/>
      <c r="S481" s="1049"/>
      <c r="T481" s="1049"/>
      <c r="U481" s="1049"/>
      <c r="V481" s="1049"/>
      <c r="W481" s="1049"/>
      <c r="X481" s="1049"/>
      <c r="Y481" s="1049"/>
      <c r="Z481" s="1049"/>
      <c r="AA481" s="1049"/>
    </row>
    <row r="482" spans="1:27" s="1024" customFormat="1">
      <c r="A482" s="1020"/>
      <c r="B482" s="1021"/>
      <c r="C482" s="1021"/>
      <c r="D482" s="1021"/>
      <c r="E482" s="1021"/>
      <c r="F482" s="1021"/>
      <c r="G482" s="1021"/>
      <c r="H482" s="1023"/>
      <c r="K482" s="1025"/>
      <c r="L482" s="1025"/>
      <c r="M482" s="1049"/>
      <c r="N482" s="1049"/>
      <c r="O482" s="1049"/>
      <c r="P482" s="1049"/>
      <c r="Q482" s="1049"/>
      <c r="R482" s="1049"/>
      <c r="S482" s="1049"/>
      <c r="T482" s="1049"/>
      <c r="U482" s="1049"/>
      <c r="V482" s="1049"/>
      <c r="W482" s="1049"/>
      <c r="X482" s="1049"/>
      <c r="Y482" s="1049"/>
      <c r="Z482" s="1049"/>
      <c r="AA482" s="1049"/>
    </row>
    <row r="483" spans="1:27" s="1024" customFormat="1">
      <c r="A483" s="1020"/>
      <c r="B483" s="1021"/>
      <c r="C483" s="1021"/>
      <c r="D483" s="1021"/>
      <c r="E483" s="1021"/>
      <c r="F483" s="1021"/>
      <c r="G483" s="1021"/>
      <c r="H483" s="1023"/>
      <c r="K483" s="1025"/>
      <c r="L483" s="1025"/>
      <c r="M483" s="1049"/>
      <c r="N483" s="1049"/>
      <c r="O483" s="1049"/>
      <c r="P483" s="1049"/>
      <c r="Q483" s="1049"/>
      <c r="R483" s="1049"/>
      <c r="S483" s="1049"/>
      <c r="T483" s="1049"/>
      <c r="U483" s="1049"/>
      <c r="V483" s="1049"/>
      <c r="W483" s="1049"/>
      <c r="X483" s="1049"/>
      <c r="Y483" s="1049"/>
      <c r="Z483" s="1049"/>
      <c r="AA483" s="1049"/>
    </row>
    <row r="484" spans="1:27" s="1024" customFormat="1">
      <c r="A484" s="1020"/>
      <c r="B484" s="1021"/>
      <c r="C484" s="1021"/>
      <c r="D484" s="1021"/>
      <c r="E484" s="1021"/>
      <c r="F484" s="1021"/>
      <c r="G484" s="1021"/>
      <c r="H484" s="1023"/>
      <c r="K484" s="1025"/>
      <c r="L484" s="1025"/>
      <c r="M484" s="1049"/>
      <c r="N484" s="1049"/>
      <c r="O484" s="1049"/>
      <c r="P484" s="1049"/>
      <c r="Q484" s="1049"/>
      <c r="R484" s="1049"/>
      <c r="S484" s="1049"/>
      <c r="T484" s="1049"/>
      <c r="U484" s="1049"/>
      <c r="V484" s="1049"/>
      <c r="W484" s="1049"/>
      <c r="X484" s="1049"/>
      <c r="Y484" s="1049"/>
      <c r="Z484" s="1049"/>
      <c r="AA484" s="1049"/>
    </row>
    <row r="485" spans="1:27" s="1024" customFormat="1">
      <c r="A485" s="1020"/>
      <c r="B485" s="1021"/>
      <c r="C485" s="1021"/>
      <c r="D485" s="1021"/>
      <c r="E485" s="1021"/>
      <c r="F485" s="1021"/>
      <c r="G485" s="1021"/>
      <c r="H485" s="1023"/>
      <c r="K485" s="1025"/>
      <c r="L485" s="1025"/>
      <c r="M485" s="1049"/>
      <c r="N485" s="1049"/>
      <c r="O485" s="1049"/>
      <c r="P485" s="1049"/>
      <c r="Q485" s="1049"/>
      <c r="R485" s="1049"/>
      <c r="S485" s="1049"/>
      <c r="T485" s="1049"/>
      <c r="U485" s="1049"/>
      <c r="V485" s="1049"/>
      <c r="W485" s="1049"/>
      <c r="X485" s="1049"/>
      <c r="Y485" s="1049"/>
      <c r="Z485" s="1049"/>
      <c r="AA485" s="1049"/>
    </row>
    <row r="486" spans="1:27" s="1024" customFormat="1">
      <c r="A486" s="1020"/>
      <c r="B486" s="1021"/>
      <c r="C486" s="1021"/>
      <c r="D486" s="1021"/>
      <c r="E486" s="1021"/>
      <c r="F486" s="1021"/>
      <c r="G486" s="1021"/>
      <c r="H486" s="1023"/>
      <c r="K486" s="1025"/>
      <c r="L486" s="1025"/>
      <c r="M486" s="1049"/>
      <c r="N486" s="1049"/>
      <c r="O486" s="1049"/>
      <c r="P486" s="1049"/>
      <c r="Q486" s="1049"/>
      <c r="R486" s="1049"/>
      <c r="S486" s="1049"/>
      <c r="T486" s="1049"/>
      <c r="U486" s="1049"/>
      <c r="V486" s="1049"/>
      <c r="W486" s="1049"/>
      <c r="X486" s="1049"/>
      <c r="Y486" s="1049"/>
      <c r="Z486" s="1049"/>
      <c r="AA486" s="1049"/>
    </row>
    <row r="487" spans="1:27" s="1024" customFormat="1">
      <c r="A487" s="1020"/>
      <c r="B487" s="1021"/>
      <c r="C487" s="1021"/>
      <c r="D487" s="1021"/>
      <c r="E487" s="1021"/>
      <c r="F487" s="1021"/>
      <c r="G487" s="1021"/>
      <c r="H487" s="1023"/>
      <c r="K487" s="1025"/>
      <c r="L487" s="1025"/>
      <c r="M487" s="1049"/>
      <c r="N487" s="1049"/>
      <c r="O487" s="1049"/>
      <c r="P487" s="1049"/>
      <c r="Q487" s="1049"/>
      <c r="R487" s="1049"/>
      <c r="S487" s="1049"/>
      <c r="T487" s="1049"/>
      <c r="U487" s="1049"/>
      <c r="V487" s="1049"/>
      <c r="W487" s="1049"/>
      <c r="X487" s="1049"/>
      <c r="Y487" s="1049"/>
      <c r="Z487" s="1049"/>
      <c r="AA487" s="1049"/>
    </row>
    <row r="488" spans="1:27" s="1024" customFormat="1">
      <c r="A488" s="1020"/>
      <c r="B488" s="1021"/>
      <c r="C488" s="1021"/>
      <c r="D488" s="1021"/>
      <c r="E488" s="1021"/>
      <c r="F488" s="1021"/>
      <c r="G488" s="1021"/>
      <c r="H488" s="1023"/>
      <c r="K488" s="1025"/>
      <c r="L488" s="1025"/>
      <c r="M488" s="1049"/>
      <c r="N488" s="1049"/>
      <c r="O488" s="1049"/>
      <c r="P488" s="1049"/>
      <c r="Q488" s="1049"/>
      <c r="R488" s="1049"/>
      <c r="S488" s="1049"/>
      <c r="T488" s="1049"/>
      <c r="U488" s="1049"/>
      <c r="V488" s="1049"/>
      <c r="W488" s="1049"/>
      <c r="X488" s="1049"/>
      <c r="Y488" s="1049"/>
      <c r="Z488" s="1049"/>
      <c r="AA488" s="1049"/>
    </row>
    <row r="489" spans="1:27" s="1024" customFormat="1">
      <c r="A489" s="1020"/>
      <c r="B489" s="1021"/>
      <c r="C489" s="1021"/>
      <c r="D489" s="1021"/>
      <c r="E489" s="1021"/>
      <c r="F489" s="1021"/>
      <c r="G489" s="1021"/>
      <c r="H489" s="1023"/>
      <c r="K489" s="1025"/>
      <c r="L489" s="1025"/>
      <c r="M489" s="1049"/>
      <c r="N489" s="1049"/>
      <c r="O489" s="1049"/>
      <c r="P489" s="1049"/>
      <c r="Q489" s="1049"/>
      <c r="R489" s="1049"/>
      <c r="S489" s="1049"/>
      <c r="T489" s="1049"/>
      <c r="U489" s="1049"/>
      <c r="V489" s="1049"/>
      <c r="W489" s="1049"/>
      <c r="X489" s="1049"/>
      <c r="Y489" s="1049"/>
      <c r="Z489" s="1049"/>
      <c r="AA489" s="1049"/>
    </row>
    <row r="490" spans="1:27" s="1024" customFormat="1">
      <c r="A490" s="1020"/>
      <c r="B490" s="1021"/>
      <c r="C490" s="1021"/>
      <c r="D490" s="1021"/>
      <c r="E490" s="1021"/>
      <c r="F490" s="1021"/>
      <c r="G490" s="1021"/>
      <c r="H490" s="1023"/>
      <c r="K490" s="1025"/>
      <c r="L490" s="1025"/>
      <c r="M490" s="1049"/>
      <c r="N490" s="1049"/>
      <c r="O490" s="1049"/>
      <c r="P490" s="1049"/>
      <c r="Q490" s="1049"/>
      <c r="R490" s="1049"/>
      <c r="S490" s="1049"/>
      <c r="T490" s="1049"/>
      <c r="U490" s="1049"/>
      <c r="V490" s="1049"/>
      <c r="W490" s="1049"/>
      <c r="X490" s="1049"/>
      <c r="Y490" s="1049"/>
      <c r="Z490" s="1049"/>
      <c r="AA490" s="1049"/>
    </row>
    <row r="491" spans="1:27" s="1024" customFormat="1">
      <c r="A491" s="1020"/>
      <c r="B491" s="1021"/>
      <c r="C491" s="1021"/>
      <c r="D491" s="1021"/>
      <c r="E491" s="1021"/>
      <c r="F491" s="1021"/>
      <c r="G491" s="1021"/>
      <c r="H491" s="1023"/>
      <c r="K491" s="1025"/>
      <c r="L491" s="1025"/>
      <c r="M491" s="1049"/>
      <c r="N491" s="1049"/>
      <c r="O491" s="1049"/>
      <c r="P491" s="1049"/>
      <c r="Q491" s="1049"/>
      <c r="R491" s="1049"/>
      <c r="S491" s="1049"/>
      <c r="T491" s="1049"/>
      <c r="U491" s="1049"/>
      <c r="V491" s="1049"/>
      <c r="W491" s="1049"/>
      <c r="X491" s="1049"/>
      <c r="Y491" s="1049"/>
      <c r="Z491" s="1049"/>
      <c r="AA491" s="1049"/>
    </row>
    <row r="492" spans="1:27" s="1024" customFormat="1">
      <c r="A492" s="1020"/>
      <c r="B492" s="1021"/>
      <c r="C492" s="1021"/>
      <c r="D492" s="1021"/>
      <c r="E492" s="1021"/>
      <c r="F492" s="1021"/>
      <c r="G492" s="1021"/>
      <c r="H492" s="1023"/>
      <c r="K492" s="1025"/>
      <c r="L492" s="1025"/>
      <c r="M492" s="1049"/>
      <c r="N492" s="1049"/>
      <c r="O492" s="1049"/>
      <c r="P492" s="1049"/>
      <c r="Q492" s="1049"/>
      <c r="R492" s="1049"/>
      <c r="S492" s="1049"/>
      <c r="T492" s="1049"/>
      <c r="U492" s="1049"/>
      <c r="V492" s="1049"/>
      <c r="W492" s="1049"/>
      <c r="X492" s="1049"/>
      <c r="Y492" s="1049"/>
      <c r="Z492" s="1049"/>
      <c r="AA492" s="1049"/>
    </row>
    <row r="493" spans="1:27" s="1024" customFormat="1">
      <c r="A493" s="1020"/>
      <c r="B493" s="1021"/>
      <c r="C493" s="1021"/>
      <c r="D493" s="1021"/>
      <c r="E493" s="1021"/>
      <c r="F493" s="1021"/>
      <c r="G493" s="1021"/>
      <c r="H493" s="1023"/>
      <c r="K493" s="1025"/>
      <c r="L493" s="1025"/>
      <c r="M493" s="1049"/>
      <c r="N493" s="1049"/>
      <c r="O493" s="1049"/>
      <c r="P493" s="1049"/>
      <c r="Q493" s="1049"/>
      <c r="R493" s="1049"/>
      <c r="S493" s="1049"/>
      <c r="T493" s="1049"/>
      <c r="U493" s="1049"/>
      <c r="V493" s="1049"/>
      <c r="W493" s="1049"/>
      <c r="X493" s="1049"/>
      <c r="Y493" s="1049"/>
      <c r="Z493" s="1049"/>
      <c r="AA493" s="1049"/>
    </row>
    <row r="494" spans="1:27" s="1024" customFormat="1">
      <c r="A494" s="1020"/>
      <c r="B494" s="1021"/>
      <c r="C494" s="1021"/>
      <c r="D494" s="1021"/>
      <c r="E494" s="1021"/>
      <c r="F494" s="1021"/>
      <c r="G494" s="1021"/>
      <c r="H494" s="1023"/>
      <c r="K494" s="1025"/>
      <c r="L494" s="1025"/>
      <c r="M494" s="1049"/>
      <c r="N494" s="1049"/>
      <c r="O494" s="1049"/>
      <c r="P494" s="1049"/>
      <c r="Q494" s="1049"/>
      <c r="R494" s="1049"/>
      <c r="S494" s="1049"/>
      <c r="T494" s="1049"/>
      <c r="U494" s="1049"/>
      <c r="V494" s="1049"/>
      <c r="W494" s="1049"/>
      <c r="X494" s="1049"/>
      <c r="Y494" s="1049"/>
      <c r="Z494" s="1049"/>
      <c r="AA494" s="1049"/>
    </row>
    <row r="495" spans="1:27" s="1024" customFormat="1">
      <c r="A495" s="1020"/>
      <c r="B495" s="1021"/>
      <c r="C495" s="1021"/>
      <c r="D495" s="1021"/>
      <c r="E495" s="1021"/>
      <c r="F495" s="1021"/>
      <c r="G495" s="1021"/>
      <c r="H495" s="1023"/>
      <c r="K495" s="1025"/>
      <c r="L495" s="1025"/>
      <c r="M495" s="1049"/>
      <c r="N495" s="1049"/>
      <c r="O495" s="1049"/>
      <c r="P495" s="1049"/>
      <c r="Q495" s="1049"/>
      <c r="R495" s="1049"/>
      <c r="S495" s="1049"/>
      <c r="T495" s="1049"/>
      <c r="U495" s="1049"/>
      <c r="V495" s="1049"/>
      <c r="W495" s="1049"/>
      <c r="X495" s="1049"/>
      <c r="Y495" s="1049"/>
      <c r="Z495" s="1049"/>
      <c r="AA495" s="1049"/>
    </row>
    <row r="496" spans="1:27" s="1024" customFormat="1">
      <c r="A496" s="1020"/>
      <c r="B496" s="1021"/>
      <c r="C496" s="1021"/>
      <c r="D496" s="1021"/>
      <c r="E496" s="1021"/>
      <c r="F496" s="1021"/>
      <c r="G496" s="1021"/>
      <c r="H496" s="1023"/>
      <c r="K496" s="1025"/>
      <c r="L496" s="1025"/>
      <c r="M496" s="1049"/>
      <c r="N496" s="1049"/>
      <c r="O496" s="1049"/>
      <c r="P496" s="1049"/>
      <c r="Q496" s="1049"/>
      <c r="R496" s="1049"/>
      <c r="S496" s="1049"/>
      <c r="T496" s="1049"/>
      <c r="U496" s="1049"/>
      <c r="V496" s="1049"/>
      <c r="W496" s="1049"/>
      <c r="X496" s="1049"/>
      <c r="Y496" s="1049"/>
      <c r="Z496" s="1049"/>
      <c r="AA496" s="1049"/>
    </row>
    <row r="497" spans="1:27" s="1024" customFormat="1">
      <c r="A497" s="1020"/>
      <c r="B497" s="1021"/>
      <c r="C497" s="1021"/>
      <c r="D497" s="1021"/>
      <c r="E497" s="1021"/>
      <c r="F497" s="1021"/>
      <c r="G497" s="1021"/>
      <c r="H497" s="1023"/>
      <c r="K497" s="1025"/>
      <c r="L497" s="1025"/>
      <c r="M497" s="1049"/>
      <c r="N497" s="1049"/>
      <c r="O497" s="1049"/>
      <c r="P497" s="1049"/>
      <c r="Q497" s="1049"/>
      <c r="R497" s="1049"/>
      <c r="S497" s="1049"/>
      <c r="T497" s="1049"/>
      <c r="U497" s="1049"/>
      <c r="V497" s="1049"/>
      <c r="W497" s="1049"/>
      <c r="X497" s="1049"/>
      <c r="Y497" s="1049"/>
      <c r="Z497" s="1049"/>
      <c r="AA497" s="1049"/>
    </row>
    <row r="498" spans="1:27" s="1024" customFormat="1">
      <c r="A498" s="1020"/>
      <c r="B498" s="1021"/>
      <c r="C498" s="1021"/>
      <c r="D498" s="1021"/>
      <c r="E498" s="1021"/>
      <c r="F498" s="1021"/>
      <c r="G498" s="1021"/>
      <c r="H498" s="1023"/>
      <c r="K498" s="1025"/>
      <c r="L498" s="1025"/>
      <c r="M498" s="1049"/>
      <c r="N498" s="1049"/>
      <c r="O498" s="1049"/>
      <c r="P498" s="1049"/>
      <c r="Q498" s="1049"/>
      <c r="R498" s="1049"/>
      <c r="S498" s="1049"/>
      <c r="T498" s="1049"/>
      <c r="U498" s="1049"/>
      <c r="V498" s="1049"/>
      <c r="W498" s="1049"/>
      <c r="X498" s="1049"/>
      <c r="Y498" s="1049"/>
      <c r="Z498" s="1049"/>
      <c r="AA498" s="1049"/>
    </row>
    <row r="499" spans="1:27" s="1024" customFormat="1">
      <c r="A499" s="1020"/>
      <c r="B499" s="1021"/>
      <c r="C499" s="1021"/>
      <c r="D499" s="1021"/>
      <c r="E499" s="1021"/>
      <c r="F499" s="1021"/>
      <c r="G499" s="1021"/>
      <c r="H499" s="1023"/>
      <c r="K499" s="1025"/>
      <c r="L499" s="1025"/>
      <c r="M499" s="1049"/>
      <c r="N499" s="1049"/>
      <c r="O499" s="1049"/>
      <c r="P499" s="1049"/>
      <c r="Q499" s="1049"/>
      <c r="R499" s="1049"/>
      <c r="S499" s="1049"/>
      <c r="T499" s="1049"/>
      <c r="U499" s="1049"/>
      <c r="V499" s="1049"/>
      <c r="W499" s="1049"/>
      <c r="X499" s="1049"/>
      <c r="Y499" s="1049"/>
      <c r="Z499" s="1049"/>
      <c r="AA499" s="1049"/>
    </row>
    <row r="500" spans="1:27" s="1024" customFormat="1">
      <c r="A500" s="1015"/>
      <c r="B500" s="1016"/>
      <c r="C500" s="1016"/>
      <c r="D500" s="1016"/>
      <c r="E500" s="1016"/>
      <c r="F500" s="1016"/>
      <c r="G500" s="1016"/>
      <c r="H500" s="1017"/>
      <c r="K500" s="1025"/>
      <c r="L500" s="1025"/>
      <c r="M500" s="1049"/>
      <c r="N500" s="1049"/>
      <c r="O500" s="1049"/>
      <c r="P500" s="1049"/>
      <c r="Q500" s="1049"/>
      <c r="R500" s="1049"/>
      <c r="S500" s="1049"/>
      <c r="T500" s="1049"/>
      <c r="U500" s="1049"/>
      <c r="V500" s="1049"/>
      <c r="W500" s="1049"/>
      <c r="X500" s="1049"/>
      <c r="Y500" s="1049"/>
      <c r="Z500" s="1049"/>
      <c r="AA500" s="1049"/>
    </row>
    <row r="501" spans="1:27" s="1024" customFormat="1">
      <c r="A501" s="1015"/>
      <c r="B501" s="1016"/>
      <c r="C501" s="1016"/>
      <c r="D501" s="1016"/>
      <c r="E501" s="1016"/>
      <c r="F501" s="1016"/>
      <c r="G501" s="1016"/>
      <c r="H501" s="1017"/>
      <c r="K501" s="1025"/>
      <c r="L501" s="1025"/>
      <c r="M501" s="1049"/>
      <c r="N501" s="1049"/>
      <c r="O501" s="1049"/>
      <c r="P501" s="1049"/>
      <c r="Q501" s="1049"/>
      <c r="R501" s="1049"/>
      <c r="S501" s="1049"/>
      <c r="T501" s="1049"/>
      <c r="U501" s="1049"/>
      <c r="V501" s="1049"/>
      <c r="W501" s="1049"/>
      <c r="X501" s="1049"/>
      <c r="Y501" s="1049"/>
      <c r="Z501" s="1049"/>
      <c r="AA501" s="1049"/>
    </row>
    <row r="502" spans="1:27" s="1018" customFormat="1">
      <c r="A502" s="1009"/>
      <c r="B502" s="1010"/>
      <c r="C502" s="1010"/>
      <c r="D502" s="1010"/>
      <c r="E502" s="1010"/>
      <c r="F502" s="1010"/>
      <c r="G502" s="1010"/>
      <c r="H502" s="1011"/>
      <c r="K502" s="1019"/>
      <c r="L502" s="1019"/>
      <c r="M502" s="1049"/>
      <c r="N502" s="1049"/>
      <c r="O502" s="1049"/>
      <c r="P502" s="1049"/>
      <c r="Q502" s="1049"/>
      <c r="R502" s="1049"/>
      <c r="S502" s="1049"/>
      <c r="T502" s="1049"/>
      <c r="U502" s="1049"/>
      <c r="V502" s="1049"/>
      <c r="W502" s="1049"/>
      <c r="X502" s="1049"/>
      <c r="Y502" s="1049"/>
      <c r="Z502" s="1049"/>
      <c r="AA502" s="1049"/>
    </row>
    <row r="503" spans="1:27" s="1018" customFormat="1">
      <c r="A503" s="1009"/>
      <c r="B503" s="1010"/>
      <c r="C503" s="1010"/>
      <c r="D503" s="1010"/>
      <c r="E503" s="1010"/>
      <c r="F503" s="1010"/>
      <c r="G503" s="1010"/>
      <c r="H503" s="1011"/>
      <c r="K503" s="1019"/>
      <c r="L503" s="1019"/>
      <c r="M503" s="1049"/>
      <c r="N503" s="1049"/>
      <c r="O503" s="1049"/>
      <c r="P503" s="1049"/>
      <c r="Q503" s="1049"/>
      <c r="R503" s="1049"/>
      <c r="S503" s="1049"/>
      <c r="T503" s="1049"/>
      <c r="U503" s="1049"/>
      <c r="V503" s="1049"/>
      <c r="W503" s="1049"/>
      <c r="X503" s="1049"/>
      <c r="Y503" s="1049"/>
      <c r="Z503" s="1049"/>
      <c r="AA503" s="1049"/>
    </row>
    <row r="504" spans="1:27" s="1014" customFormat="1">
      <c r="A504" s="1009"/>
      <c r="B504" s="1010"/>
      <c r="C504" s="1010"/>
      <c r="D504" s="1010"/>
      <c r="E504" s="1010"/>
      <c r="F504" s="1010"/>
      <c r="G504" s="1010"/>
      <c r="H504" s="1011"/>
      <c r="I504" s="1012"/>
      <c r="J504" s="1012"/>
      <c r="K504" s="1013"/>
      <c r="L504" s="1013"/>
      <c r="M504" s="1049"/>
      <c r="N504" s="1049"/>
      <c r="O504" s="1049"/>
      <c r="P504" s="1049"/>
      <c r="Q504" s="1049"/>
      <c r="R504" s="1049"/>
      <c r="S504" s="1049"/>
      <c r="T504" s="1049"/>
      <c r="U504" s="1049"/>
      <c r="V504" s="1049"/>
      <c r="W504" s="1049"/>
      <c r="X504" s="1049"/>
      <c r="Y504" s="1049"/>
      <c r="Z504" s="1049"/>
      <c r="AA504" s="1049"/>
    </row>
    <row r="505" spans="1:27" s="1014" customFormat="1">
      <c r="A505" s="1009"/>
      <c r="B505" s="1010"/>
      <c r="C505" s="1010"/>
      <c r="D505" s="1010"/>
      <c r="E505" s="1010"/>
      <c r="F505" s="1010"/>
      <c r="G505" s="1010"/>
      <c r="H505" s="1011"/>
      <c r="I505" s="1012"/>
      <c r="J505" s="1012"/>
      <c r="K505" s="1013"/>
      <c r="L505" s="1013"/>
      <c r="M505" s="1049"/>
      <c r="N505" s="1049"/>
      <c r="O505" s="1049"/>
      <c r="P505" s="1049"/>
      <c r="Q505" s="1049"/>
      <c r="R505" s="1049"/>
      <c r="S505" s="1049"/>
      <c r="T505" s="1049"/>
      <c r="U505" s="1049"/>
      <c r="V505" s="1049"/>
      <c r="W505" s="1049"/>
      <c r="X505" s="1049"/>
      <c r="Y505" s="1049"/>
      <c r="Z505" s="1049"/>
      <c r="AA505" s="1049"/>
    </row>
    <row r="506" spans="1:27" s="1014" customFormat="1">
      <c r="A506" s="1009"/>
      <c r="B506" s="1010"/>
      <c r="C506" s="1010"/>
      <c r="D506" s="1010"/>
      <c r="E506" s="1010"/>
      <c r="F506" s="1010"/>
      <c r="G506" s="1010"/>
      <c r="H506" s="1011"/>
      <c r="I506" s="1012"/>
      <c r="J506" s="1012"/>
      <c r="K506" s="1013"/>
      <c r="L506" s="1013"/>
      <c r="M506" s="1049"/>
      <c r="N506" s="1049"/>
      <c r="O506" s="1049"/>
      <c r="P506" s="1049"/>
      <c r="Q506" s="1049"/>
      <c r="R506" s="1049"/>
      <c r="S506" s="1049"/>
      <c r="T506" s="1049"/>
      <c r="U506" s="1049"/>
      <c r="V506" s="1049"/>
      <c r="W506" s="1049"/>
      <c r="X506" s="1049"/>
      <c r="Y506" s="1049"/>
      <c r="Z506" s="1049"/>
      <c r="AA506" s="1049"/>
    </row>
    <row r="507" spans="1:27" s="1014" customFormat="1">
      <c r="A507" s="1009"/>
      <c r="B507" s="1010"/>
      <c r="C507" s="1010"/>
      <c r="D507" s="1010"/>
      <c r="E507" s="1010"/>
      <c r="F507" s="1010"/>
      <c r="G507" s="1010"/>
      <c r="H507" s="1011"/>
      <c r="I507" s="1012"/>
      <c r="J507" s="1012"/>
      <c r="K507" s="1013"/>
      <c r="L507" s="1013"/>
      <c r="M507" s="1049"/>
      <c r="N507" s="1049"/>
      <c r="O507" s="1049"/>
      <c r="P507" s="1049"/>
      <c r="Q507" s="1049"/>
      <c r="R507" s="1049"/>
      <c r="S507" s="1049"/>
      <c r="T507" s="1049"/>
      <c r="U507" s="1049"/>
      <c r="V507" s="1049"/>
      <c r="W507" s="1049"/>
      <c r="X507" s="1049"/>
      <c r="Y507" s="1049"/>
      <c r="Z507" s="1049"/>
      <c r="AA507" s="1049"/>
    </row>
    <row r="508" spans="1:27" s="1014" customFormat="1">
      <c r="A508" s="1009"/>
      <c r="B508" s="1010"/>
      <c r="C508" s="1010"/>
      <c r="D508" s="1010"/>
      <c r="E508" s="1010"/>
      <c r="F508" s="1010"/>
      <c r="G508" s="1010"/>
      <c r="H508" s="1011"/>
      <c r="I508" s="1012"/>
      <c r="J508" s="1012"/>
      <c r="K508" s="1013"/>
      <c r="L508" s="1013"/>
      <c r="M508" s="1049"/>
      <c r="N508" s="1049"/>
      <c r="O508" s="1049"/>
      <c r="P508" s="1049"/>
      <c r="Q508" s="1049"/>
      <c r="R508" s="1049"/>
      <c r="S508" s="1049"/>
      <c r="T508" s="1049"/>
      <c r="U508" s="1049"/>
      <c r="V508" s="1049"/>
      <c r="W508" s="1049"/>
      <c r="X508" s="1049"/>
      <c r="Y508" s="1049"/>
      <c r="Z508" s="1049"/>
      <c r="AA508" s="1049"/>
    </row>
    <row r="509" spans="1:27" s="1014" customFormat="1">
      <c r="A509" s="1009"/>
      <c r="B509" s="1010"/>
      <c r="C509" s="1010"/>
      <c r="D509" s="1010"/>
      <c r="E509" s="1010"/>
      <c r="F509" s="1010"/>
      <c r="G509" s="1010"/>
      <c r="H509" s="1011"/>
      <c r="I509" s="1012"/>
      <c r="J509" s="1012"/>
      <c r="K509" s="1013"/>
      <c r="L509" s="1013"/>
      <c r="M509" s="1049"/>
      <c r="N509" s="1049"/>
      <c r="O509" s="1049"/>
      <c r="P509" s="1049"/>
      <c r="Q509" s="1049"/>
      <c r="R509" s="1049"/>
      <c r="S509" s="1049"/>
      <c r="T509" s="1049"/>
      <c r="U509" s="1049"/>
      <c r="V509" s="1049"/>
      <c r="W509" s="1049"/>
      <c r="X509" s="1049"/>
      <c r="Y509" s="1049"/>
      <c r="Z509" s="1049"/>
      <c r="AA509" s="1049"/>
    </row>
    <row r="510" spans="1:27" s="1014" customFormat="1">
      <c r="A510" s="1009"/>
      <c r="B510" s="1010"/>
      <c r="C510" s="1010"/>
      <c r="D510" s="1010"/>
      <c r="E510" s="1010"/>
      <c r="F510" s="1010"/>
      <c r="G510" s="1010"/>
      <c r="H510" s="1011"/>
      <c r="I510" s="1012"/>
      <c r="J510" s="1012"/>
      <c r="K510" s="1013"/>
      <c r="L510" s="1013"/>
      <c r="M510" s="1049"/>
      <c r="N510" s="1049"/>
      <c r="O510" s="1049"/>
      <c r="P510" s="1049"/>
      <c r="Q510" s="1049"/>
      <c r="R510" s="1049"/>
      <c r="S510" s="1049"/>
      <c r="T510" s="1049"/>
      <c r="U510" s="1049"/>
      <c r="V510" s="1049"/>
      <c r="W510" s="1049"/>
      <c r="X510" s="1049"/>
      <c r="Y510" s="1049"/>
      <c r="Z510" s="1049"/>
      <c r="AA510" s="1049"/>
    </row>
    <row r="511" spans="1:27" s="1014" customFormat="1">
      <c r="A511" s="1009"/>
      <c r="B511" s="1010"/>
      <c r="C511" s="1010"/>
      <c r="D511" s="1010"/>
      <c r="E511" s="1010"/>
      <c r="F511" s="1010"/>
      <c r="G511" s="1010"/>
      <c r="H511" s="1011"/>
      <c r="I511" s="1012"/>
      <c r="J511" s="1012"/>
      <c r="K511" s="1013"/>
      <c r="L511" s="1013"/>
      <c r="M511" s="1049"/>
      <c r="N511" s="1049"/>
      <c r="O511" s="1049"/>
      <c r="P511" s="1049"/>
      <c r="Q511" s="1049"/>
      <c r="R511" s="1049"/>
      <c r="S511" s="1049"/>
      <c r="T511" s="1049"/>
      <c r="U511" s="1049"/>
      <c r="V511" s="1049"/>
      <c r="W511" s="1049"/>
      <c r="X511" s="1049"/>
      <c r="Y511" s="1049"/>
      <c r="Z511" s="1049"/>
      <c r="AA511" s="1049"/>
    </row>
    <row r="512" spans="1:27" s="1014" customFormat="1">
      <c r="A512" s="1009"/>
      <c r="B512" s="1010"/>
      <c r="C512" s="1010"/>
      <c r="D512" s="1010"/>
      <c r="E512" s="1010"/>
      <c r="F512" s="1010"/>
      <c r="G512" s="1010"/>
      <c r="H512" s="1011"/>
      <c r="I512" s="1012"/>
      <c r="J512" s="1012"/>
      <c r="K512" s="1013"/>
      <c r="L512" s="1013"/>
      <c r="M512" s="1049"/>
      <c r="N512" s="1049"/>
      <c r="O512" s="1049"/>
      <c r="P512" s="1049"/>
      <c r="Q512" s="1049"/>
      <c r="R512" s="1049"/>
      <c r="S512" s="1049"/>
      <c r="T512" s="1049"/>
      <c r="U512" s="1049"/>
      <c r="V512" s="1049"/>
      <c r="W512" s="1049"/>
      <c r="X512" s="1049"/>
      <c r="Y512" s="1049"/>
      <c r="Z512" s="1049"/>
      <c r="AA512" s="1049"/>
    </row>
    <row r="513" spans="1:27" s="1014" customFormat="1">
      <c r="A513" s="1009"/>
      <c r="B513" s="1010"/>
      <c r="C513" s="1010"/>
      <c r="D513" s="1010"/>
      <c r="E513" s="1010"/>
      <c r="F513" s="1010"/>
      <c r="G513" s="1010"/>
      <c r="H513" s="1011"/>
      <c r="I513" s="1012"/>
      <c r="J513" s="1012"/>
      <c r="K513" s="1013"/>
      <c r="L513" s="1013"/>
      <c r="M513" s="1049"/>
      <c r="N513" s="1049"/>
      <c r="O513" s="1049"/>
      <c r="P513" s="1049"/>
      <c r="Q513" s="1049"/>
      <c r="R513" s="1049"/>
      <c r="S513" s="1049"/>
      <c r="T513" s="1049"/>
      <c r="U513" s="1049"/>
      <c r="V513" s="1049"/>
      <c r="W513" s="1049"/>
      <c r="X513" s="1049"/>
      <c r="Y513" s="1049"/>
      <c r="Z513" s="1049"/>
      <c r="AA513" s="1049"/>
    </row>
    <row r="514" spans="1:27" s="1014" customFormat="1">
      <c r="A514" s="1009"/>
      <c r="B514" s="1010"/>
      <c r="C514" s="1010"/>
      <c r="D514" s="1010"/>
      <c r="E514" s="1010"/>
      <c r="F514" s="1010"/>
      <c r="G514" s="1010"/>
      <c r="H514" s="1011"/>
      <c r="I514" s="1012"/>
      <c r="J514" s="1012"/>
      <c r="K514" s="1013"/>
      <c r="L514" s="1013"/>
      <c r="M514" s="1049"/>
      <c r="N514" s="1049"/>
      <c r="O514" s="1049"/>
      <c r="P514" s="1049"/>
      <c r="Q514" s="1049"/>
      <c r="R514" s="1049"/>
      <c r="S514" s="1049"/>
      <c r="T514" s="1049"/>
      <c r="U514" s="1049"/>
      <c r="V514" s="1049"/>
      <c r="W514" s="1049"/>
      <c r="X514" s="1049"/>
      <c r="Y514" s="1049"/>
      <c r="Z514" s="1049"/>
      <c r="AA514" s="1049"/>
    </row>
    <row r="515" spans="1:27" s="1014" customFormat="1">
      <c r="A515" s="1009"/>
      <c r="B515" s="1010"/>
      <c r="C515" s="1010"/>
      <c r="D515" s="1010"/>
      <c r="E515" s="1010"/>
      <c r="F515" s="1010"/>
      <c r="G515" s="1010"/>
      <c r="H515" s="1011"/>
      <c r="I515" s="1012"/>
      <c r="J515" s="1012"/>
      <c r="K515" s="1013"/>
      <c r="L515" s="1013"/>
      <c r="M515" s="1049"/>
      <c r="N515" s="1049"/>
      <c r="O515" s="1049"/>
      <c r="P515" s="1049"/>
      <c r="Q515" s="1049"/>
      <c r="R515" s="1049"/>
      <c r="S515" s="1049"/>
      <c r="T515" s="1049"/>
      <c r="U515" s="1049"/>
      <c r="V515" s="1049"/>
      <c r="W515" s="1049"/>
      <c r="X515" s="1049"/>
      <c r="Y515" s="1049"/>
      <c r="Z515" s="1049"/>
      <c r="AA515" s="1049"/>
    </row>
    <row r="516" spans="1:27" s="1014" customFormat="1">
      <c r="A516" s="401"/>
      <c r="B516" s="402"/>
      <c r="C516" s="402"/>
      <c r="D516" s="402"/>
      <c r="E516" s="402"/>
      <c r="F516" s="402"/>
      <c r="G516" s="402"/>
      <c r="H516" s="403"/>
      <c r="I516" s="1012"/>
      <c r="J516" s="1012"/>
      <c r="K516" s="1013"/>
      <c r="L516" s="1013"/>
      <c r="M516" s="1049"/>
      <c r="N516" s="1049"/>
      <c r="O516" s="1049"/>
      <c r="P516" s="1049"/>
      <c r="Q516" s="1049"/>
      <c r="R516" s="1049"/>
      <c r="S516" s="1049"/>
      <c r="T516" s="1049"/>
      <c r="U516" s="1049"/>
      <c r="V516" s="1049"/>
      <c r="W516" s="1049"/>
      <c r="X516" s="1049"/>
      <c r="Y516" s="1049"/>
      <c r="Z516" s="1049"/>
      <c r="AA516" s="1049"/>
    </row>
    <row r="517" spans="1:27" s="1014" customFormat="1">
      <c r="A517" s="401"/>
      <c r="B517" s="402"/>
      <c r="C517" s="402"/>
      <c r="D517" s="402"/>
      <c r="E517" s="402"/>
      <c r="F517" s="402"/>
      <c r="G517" s="402"/>
      <c r="H517" s="403"/>
      <c r="I517" s="1012"/>
      <c r="J517" s="1012"/>
      <c r="K517" s="1013"/>
      <c r="L517" s="1013"/>
      <c r="M517" s="1049"/>
      <c r="N517" s="1049"/>
      <c r="O517" s="1049"/>
      <c r="P517" s="1049"/>
      <c r="Q517" s="1049"/>
      <c r="R517" s="1049"/>
      <c r="S517" s="1049"/>
      <c r="T517" s="1049"/>
      <c r="U517" s="1049"/>
      <c r="V517" s="1049"/>
      <c r="W517" s="1049"/>
      <c r="X517" s="1049"/>
      <c r="Y517" s="1049"/>
      <c r="Z517" s="1049"/>
      <c r="AA517" s="1049"/>
    </row>
  </sheetData>
  <mergeCells count="216">
    <mergeCell ref="L14:L15"/>
    <mergeCell ref="L17:L18"/>
    <mergeCell ref="D92:F92"/>
    <mergeCell ref="E93:F93"/>
    <mergeCell ref="C101:F101"/>
    <mergeCell ref="L26:L28"/>
    <mergeCell ref="L32:L33"/>
    <mergeCell ref="H36:H37"/>
    <mergeCell ref="L38:L41"/>
    <mergeCell ref="L79:L80"/>
    <mergeCell ref="L42:L45"/>
    <mergeCell ref="L81:L82"/>
    <mergeCell ref="L75:L76"/>
    <mergeCell ref="E42:F42"/>
    <mergeCell ref="E81:F81"/>
    <mergeCell ref="B66:F66"/>
    <mergeCell ref="L52:L56"/>
    <mergeCell ref="B11:F11"/>
    <mergeCell ref="B9:F9"/>
    <mergeCell ref="B10:F10"/>
    <mergeCell ref="B62:F62"/>
    <mergeCell ref="B60:F60"/>
    <mergeCell ref="C50:F50"/>
    <mergeCell ref="D51:F51"/>
    <mergeCell ref="E52:F52"/>
    <mergeCell ref="B23:F23"/>
    <mergeCell ref="C12:F12"/>
    <mergeCell ref="D13:F13"/>
    <mergeCell ref="E14:F14"/>
    <mergeCell ref="E17:F17"/>
    <mergeCell ref="C24:F24"/>
    <mergeCell ref="D25:F25"/>
    <mergeCell ref="E26:F26"/>
    <mergeCell ref="C30:F30"/>
    <mergeCell ref="D31:F31"/>
    <mergeCell ref="C36:F36"/>
    <mergeCell ref="D37:F37"/>
    <mergeCell ref="E38:F38"/>
    <mergeCell ref="E32:F32"/>
    <mergeCell ref="D16:F16"/>
    <mergeCell ref="B35:F35"/>
    <mergeCell ref="H112:H113"/>
    <mergeCell ref="E118:F118"/>
    <mergeCell ref="J121:J123"/>
    <mergeCell ref="C73:F73"/>
    <mergeCell ref="D109:F109"/>
    <mergeCell ref="L87:L88"/>
    <mergeCell ref="L114:L117"/>
    <mergeCell ref="E103:F103"/>
    <mergeCell ref="D102:F102"/>
    <mergeCell ref="C108:F108"/>
    <mergeCell ref="C77:F77"/>
    <mergeCell ref="H73:H74"/>
    <mergeCell ref="D74:F74"/>
    <mergeCell ref="E75:F75"/>
    <mergeCell ref="E110:F110"/>
    <mergeCell ref="D78:F78"/>
    <mergeCell ref="E79:F79"/>
    <mergeCell ref="C85:F85"/>
    <mergeCell ref="D86:F86"/>
    <mergeCell ref="E87:F87"/>
    <mergeCell ref="C91:F91"/>
    <mergeCell ref="L118:L119"/>
    <mergeCell ref="L110:L111"/>
    <mergeCell ref="L139:L140"/>
    <mergeCell ref="L103:L105"/>
    <mergeCell ref="L124:L125"/>
    <mergeCell ref="L156:L160"/>
    <mergeCell ref="E162:F162"/>
    <mergeCell ref="L162:L165"/>
    <mergeCell ref="H145:H146"/>
    <mergeCell ref="C112:F112"/>
    <mergeCell ref="L219:L220"/>
    <mergeCell ref="L186:L187"/>
    <mergeCell ref="L211:L214"/>
    <mergeCell ref="L171:L173"/>
    <mergeCell ref="L178:L181"/>
    <mergeCell ref="L128:L136"/>
    <mergeCell ref="L147:L151"/>
    <mergeCell ref="H126:H127"/>
    <mergeCell ref="D123:F123"/>
    <mergeCell ref="E124:F124"/>
    <mergeCell ref="C122:F122"/>
    <mergeCell ref="C126:F126"/>
    <mergeCell ref="D127:F127"/>
    <mergeCell ref="D113:F113"/>
    <mergeCell ref="E128:F128"/>
    <mergeCell ref="E114:F114"/>
    <mergeCell ref="L246:L247"/>
    <mergeCell ref="L300:L304"/>
    <mergeCell ref="L283:L287"/>
    <mergeCell ref="D336:F336"/>
    <mergeCell ref="E337:F337"/>
    <mergeCell ref="E223:F223"/>
    <mergeCell ref="L223:L225"/>
    <mergeCell ref="C250:F250"/>
    <mergeCell ref="D251:F251"/>
    <mergeCell ref="E252:F252"/>
    <mergeCell ref="C260:F260"/>
    <mergeCell ref="D261:F261"/>
    <mergeCell ref="E262:F262"/>
    <mergeCell ref="L262:L263"/>
    <mergeCell ref="D299:F299"/>
    <mergeCell ref="L242:L243"/>
    <mergeCell ref="C256:F256"/>
    <mergeCell ref="H256:H257"/>
    <mergeCell ref="D257:F257"/>
    <mergeCell ref="H244:H245"/>
    <mergeCell ref="C228:F228"/>
    <mergeCell ref="L288:L289"/>
    <mergeCell ref="L230:L231"/>
    <mergeCell ref="E246:F246"/>
    <mergeCell ref="C190:F190"/>
    <mergeCell ref="D185:F185"/>
    <mergeCell ref="D191:F191"/>
    <mergeCell ref="C221:F221"/>
    <mergeCell ref="D222:F222"/>
    <mergeCell ref="E192:F192"/>
    <mergeCell ref="B239:F239"/>
    <mergeCell ref="E186:F186"/>
    <mergeCell ref="D218:F218"/>
    <mergeCell ref="E219:F219"/>
    <mergeCell ref="D210:F210"/>
    <mergeCell ref="C205:F205"/>
    <mergeCell ref="D206:F206"/>
    <mergeCell ref="C198:F198"/>
    <mergeCell ref="D199:F199"/>
    <mergeCell ref="E200:F200"/>
    <mergeCell ref="D229:F229"/>
    <mergeCell ref="E230:F230"/>
    <mergeCell ref="E211:F211"/>
    <mergeCell ref="E171:F171"/>
    <mergeCell ref="E139:F139"/>
    <mergeCell ref="A5:H5"/>
    <mergeCell ref="A6:H6"/>
    <mergeCell ref="A7:H7"/>
    <mergeCell ref="C325:F325"/>
    <mergeCell ref="D305:F305"/>
    <mergeCell ref="E306:F306"/>
    <mergeCell ref="H101:H102"/>
    <mergeCell ref="H85:H86"/>
    <mergeCell ref="H77:H78"/>
    <mergeCell ref="H30:H31"/>
    <mergeCell ref="C154:F154"/>
    <mergeCell ref="D155:F155"/>
    <mergeCell ref="E156:F156"/>
    <mergeCell ref="C145:F145"/>
    <mergeCell ref="D146:F146"/>
    <mergeCell ref="E147:F147"/>
    <mergeCell ref="C176:F176"/>
    <mergeCell ref="D177:F177"/>
    <mergeCell ref="E178:F178"/>
    <mergeCell ref="C169:F169"/>
    <mergeCell ref="D170:F170"/>
    <mergeCell ref="H154:H155"/>
    <mergeCell ref="H221:H222"/>
    <mergeCell ref="C244:F244"/>
    <mergeCell ref="D245:F245"/>
    <mergeCell ref="C217:F217"/>
    <mergeCell ref="H217:H218"/>
    <mergeCell ref="L207:L209"/>
    <mergeCell ref="E207:F207"/>
    <mergeCell ref="L192:L193"/>
    <mergeCell ref="L200:L202"/>
    <mergeCell ref="C240:F240"/>
    <mergeCell ref="H240:H241"/>
    <mergeCell ref="D241:F241"/>
    <mergeCell ref="E242:F242"/>
    <mergeCell ref="H228:H229"/>
    <mergeCell ref="E345:F345"/>
    <mergeCell ref="C343:F343"/>
    <mergeCell ref="D344:F344"/>
    <mergeCell ref="L339:L340"/>
    <mergeCell ref="L258:L259"/>
    <mergeCell ref="H272:H273"/>
    <mergeCell ref="D273:F273"/>
    <mergeCell ref="E274:F274"/>
    <mergeCell ref="L274:L278"/>
    <mergeCell ref="D314:F314"/>
    <mergeCell ref="E315:F315"/>
    <mergeCell ref="L315:L316"/>
    <mergeCell ref="L306:L307"/>
    <mergeCell ref="H260:H261"/>
    <mergeCell ref="H281:H282"/>
    <mergeCell ref="L327:L330"/>
    <mergeCell ref="L312:L313"/>
    <mergeCell ref="L321:L322"/>
    <mergeCell ref="D326:F326"/>
    <mergeCell ref="L337:L338"/>
    <mergeCell ref="E288:F288"/>
    <mergeCell ref="C310:F310"/>
    <mergeCell ref="C292:F292"/>
    <mergeCell ref="D293:F293"/>
    <mergeCell ref="E258:F258"/>
    <mergeCell ref="H335:H336"/>
    <mergeCell ref="E339:F339"/>
    <mergeCell ref="D331:F331"/>
    <mergeCell ref="E332:F332"/>
    <mergeCell ref="E327:F327"/>
    <mergeCell ref="C319:F319"/>
    <mergeCell ref="E321:F321"/>
    <mergeCell ref="D320:F320"/>
    <mergeCell ref="C335:F335"/>
    <mergeCell ref="D311:F311"/>
    <mergeCell ref="E312:F312"/>
    <mergeCell ref="C266:F266"/>
    <mergeCell ref="D267:F267"/>
    <mergeCell ref="E268:F268"/>
    <mergeCell ref="E300:F300"/>
    <mergeCell ref="C272:F272"/>
    <mergeCell ref="C281:F281"/>
    <mergeCell ref="D282:F282"/>
    <mergeCell ref="E283:F283"/>
    <mergeCell ref="E294:F294"/>
    <mergeCell ref="C298:F298"/>
    <mergeCell ref="B309:F309"/>
  </mergeCells>
  <printOptions horizontalCentered="1"/>
  <pageMargins left="0.39370078740157483" right="0.39370078740157483" top="0.39370078740157483" bottom="0.39370078740157483" header="0.51181102362204722" footer="0.31496062992125984"/>
  <pageSetup paperSize="258" scale="69" orientation="portrait" r:id="rId1"/>
  <headerFooter alignWithMargins="0">
    <oddFooter>&amp;C- &amp;P -</oddFooter>
  </headerFooter>
  <rowBreaks count="6" manualBreakCount="6">
    <brk id="53" max="7" man="1"/>
    <brk id="120" max="7" man="1"/>
    <brk id="167" max="7" man="1"/>
    <brk id="215" max="7" man="1"/>
    <brk id="264" max="7" man="1"/>
    <brk id="313" max="7" man="1"/>
  </rowBreaks>
  <drawing r:id="rId2"/>
</worksheet>
</file>

<file path=xl/worksheets/sheet21.xml><?xml version="1.0" encoding="utf-8"?>
<worksheet xmlns="http://schemas.openxmlformats.org/spreadsheetml/2006/main" xmlns:r="http://schemas.openxmlformats.org/officeDocument/2006/relationships">
  <sheetPr>
    <tabColor theme="6" tint="-0.499984740745262"/>
  </sheetPr>
  <dimension ref="A1:K1706"/>
  <sheetViews>
    <sheetView view="pageBreakPreview" zoomScale="50" zoomScaleSheetLayoutView="50" workbookViewId="0">
      <selection activeCell="A809" sqref="A809"/>
    </sheetView>
  </sheetViews>
  <sheetFormatPr defaultRowHeight="15.75"/>
  <cols>
    <col min="1" max="1" width="6.28515625" style="375" customWidth="1"/>
    <col min="2" max="2" width="3.5703125" style="375" customWidth="1"/>
    <col min="3" max="3" width="4.140625" style="376" customWidth="1"/>
    <col min="4" max="4" width="3.28515625" style="376" customWidth="1"/>
    <col min="5" max="5" width="63.42578125" style="631" customWidth="1"/>
    <col min="6" max="6" width="27.7109375" style="377" hidden="1" customWidth="1"/>
    <col min="7" max="7" width="20.7109375" style="375" customWidth="1"/>
    <col min="8" max="8" width="20.7109375" style="1269" hidden="1" customWidth="1"/>
    <col min="9" max="9" width="46.7109375" style="625" customWidth="1"/>
    <col min="10" max="10" width="23.7109375" style="625" customWidth="1"/>
    <col min="11" max="11" width="39" style="348" customWidth="1"/>
    <col min="12" max="16384" width="9.140625" style="348"/>
  </cols>
  <sheetData>
    <row r="1" spans="1:11" s="342" customFormat="1">
      <c r="A1" s="341"/>
      <c r="B1" s="341"/>
      <c r="E1" s="628"/>
      <c r="G1" s="343"/>
      <c r="H1" s="1247"/>
      <c r="I1" s="624"/>
      <c r="J1" s="624"/>
    </row>
    <row r="2" spans="1:11" s="342" customFormat="1">
      <c r="A2" s="341"/>
      <c r="B2" s="341"/>
      <c r="E2" s="628"/>
      <c r="G2" s="343"/>
      <c r="H2" s="1247"/>
      <c r="I2" s="624"/>
      <c r="J2" s="624"/>
    </row>
    <row r="3" spans="1:11" s="342" customFormat="1">
      <c r="A3" s="341"/>
      <c r="B3" s="341"/>
      <c r="E3" s="628"/>
      <c r="G3" s="343"/>
      <c r="H3" s="1247"/>
      <c r="I3" s="624"/>
      <c r="J3" s="624"/>
    </row>
    <row r="4" spans="1:11" s="342" customFormat="1">
      <c r="A4" s="341"/>
      <c r="B4" s="341"/>
      <c r="E4" s="628"/>
      <c r="G4" s="343"/>
      <c r="H4" s="1247"/>
      <c r="I4" s="624"/>
      <c r="J4" s="624"/>
    </row>
    <row r="5" spans="1:11" s="345" customFormat="1" ht="18.75">
      <c r="A5" s="1788" t="s">
        <v>890</v>
      </c>
      <c r="B5" s="1788"/>
      <c r="C5" s="1788"/>
      <c r="D5" s="1788"/>
      <c r="E5" s="1788"/>
      <c r="F5" s="1788"/>
      <c r="G5" s="1788"/>
      <c r="H5" s="1788"/>
      <c r="I5" s="1788"/>
      <c r="J5" s="347"/>
    </row>
    <row r="6" spans="1:11" s="345" customFormat="1" ht="18.75">
      <c r="A6" s="1788" t="s">
        <v>523</v>
      </c>
      <c r="B6" s="1788"/>
      <c r="C6" s="1788"/>
      <c r="D6" s="1788"/>
      <c r="E6" s="1788"/>
      <c r="F6" s="1788"/>
      <c r="G6" s="1788"/>
      <c r="H6" s="1788"/>
      <c r="I6" s="1788"/>
      <c r="J6" s="347"/>
    </row>
    <row r="7" spans="1:11" ht="16.5" hidden="1" customHeight="1">
      <c r="A7" s="1198" t="s">
        <v>373</v>
      </c>
      <c r="B7" s="1198"/>
      <c r="C7" s="347"/>
      <c r="D7" s="347"/>
      <c r="E7" s="629"/>
      <c r="F7" s="347"/>
      <c r="G7" s="347"/>
      <c r="H7" s="618"/>
      <c r="I7" s="1099"/>
      <c r="J7" s="618"/>
    </row>
    <row r="8" spans="1:11" ht="17.25">
      <c r="A8" s="1788" t="s">
        <v>374</v>
      </c>
      <c r="B8" s="1788"/>
      <c r="C8" s="1788"/>
      <c r="D8" s="1788"/>
      <c r="E8" s="1788"/>
      <c r="F8" s="1788"/>
      <c r="G8" s="1788"/>
      <c r="H8" s="1788"/>
      <c r="I8" s="1788"/>
      <c r="J8" s="347"/>
    </row>
    <row r="9" spans="1:11" ht="12" customHeight="1">
      <c r="A9" s="349"/>
      <c r="B9" s="349"/>
      <c r="C9" s="350"/>
      <c r="D9" s="350"/>
      <c r="E9" s="630"/>
      <c r="F9" s="351"/>
      <c r="G9" s="349"/>
      <c r="H9" s="619"/>
      <c r="I9" s="619"/>
      <c r="J9" s="619"/>
    </row>
    <row r="10" spans="1:11" s="352" customFormat="1" ht="39" customHeight="1">
      <c r="A10" s="743" t="s">
        <v>1</v>
      </c>
      <c r="B10" s="1816" t="s">
        <v>375</v>
      </c>
      <c r="C10" s="1817"/>
      <c r="D10" s="1817"/>
      <c r="E10" s="1818"/>
      <c r="F10" s="744" t="s">
        <v>376</v>
      </c>
      <c r="G10" s="743" t="s">
        <v>377</v>
      </c>
      <c r="H10" s="743" t="s">
        <v>822</v>
      </c>
      <c r="I10" s="743" t="s">
        <v>593</v>
      </c>
      <c r="J10" s="743" t="s">
        <v>692</v>
      </c>
    </row>
    <row r="11" spans="1:11" s="352" customFormat="1" ht="16.5" customHeight="1">
      <c r="A11" s="743">
        <v>1</v>
      </c>
      <c r="B11" s="1816">
        <v>2</v>
      </c>
      <c r="C11" s="1817"/>
      <c r="D11" s="1817"/>
      <c r="E11" s="1818"/>
      <c r="F11" s="743">
        <v>3</v>
      </c>
      <c r="G11" s="743">
        <v>3</v>
      </c>
      <c r="H11" s="743">
        <v>5</v>
      </c>
      <c r="I11" s="743">
        <v>4</v>
      </c>
      <c r="J11" s="743">
        <v>7</v>
      </c>
    </row>
    <row r="12" spans="1:11" s="353" customFormat="1" ht="21" hidden="1" customHeight="1">
      <c r="A12" s="745" t="s">
        <v>378</v>
      </c>
      <c r="B12" s="1855" t="s">
        <v>379</v>
      </c>
      <c r="C12" s="1856"/>
      <c r="D12" s="1856"/>
      <c r="E12" s="1856"/>
      <c r="F12" s="746">
        <f>SUM(F13:F57)</f>
        <v>91149352000</v>
      </c>
      <c r="G12" s="747"/>
      <c r="H12" s="1248"/>
      <c r="I12" s="1100"/>
      <c r="J12" s="748"/>
      <c r="K12" s="620">
        <f>'Rekap Panjang Per Prog Per Prov'!AV13</f>
        <v>91149352000</v>
      </c>
    </row>
    <row r="13" spans="1:11" s="354" customFormat="1" ht="16.5" hidden="1" customHeight="1">
      <c r="A13" s="749"/>
      <c r="B13" s="824" t="s">
        <v>380</v>
      </c>
      <c r="C13" s="1857" t="str">
        <f>'Rekap Panjang Per Prog Per Prov'!C7</f>
        <v xml:space="preserve">PROGRAM PENATAAN ADMINISTRASI KEPENDUDUKAN </v>
      </c>
      <c r="D13" s="1857"/>
      <c r="E13" s="1857"/>
      <c r="F13" s="751"/>
      <c r="G13" s="752" t="str">
        <f>'Rekap Panjang Per Prog Per Prov'!C11</f>
        <v>DITJEN DUKCAPIL</v>
      </c>
      <c r="H13" s="1249"/>
      <c r="I13" s="753"/>
      <c r="J13" s="753"/>
    </row>
    <row r="14" spans="1:11" s="355" customFormat="1" ht="30.75" hidden="1" customHeight="1">
      <c r="A14" s="754"/>
      <c r="B14" s="825"/>
      <c r="C14" s="393" t="s">
        <v>381</v>
      </c>
      <c r="D14" s="1858" t="str">
        <f>'Rekap Panjang Per Prog Per Prov'!C8</f>
        <v>Kegiatan Dukungan Manajemen dan Dukungan Teknis Lainnya Ditjen Kependudukan dan Pencatatan Sipil</v>
      </c>
      <c r="E14" s="1858"/>
      <c r="F14" s="755"/>
      <c r="G14" s="749"/>
      <c r="H14" s="786"/>
      <c r="I14" s="753"/>
      <c r="J14" s="753"/>
    </row>
    <row r="15" spans="1:11" s="356" customFormat="1" ht="43.5" hidden="1" customHeight="1">
      <c r="A15" s="1195"/>
      <c r="B15" s="826"/>
      <c r="C15" s="1197"/>
      <c r="D15" s="1197" t="s">
        <v>382</v>
      </c>
      <c r="E15" s="839" t="str">
        <f>'Rekap Panjang Per Prog Per Prov'!C10</f>
        <v xml:space="preserve">Fasilitasi Koordinasi Penyelenggaraan Kependudukan dan Pencatatan Sipil </v>
      </c>
      <c r="F15" s="755">
        <f>'Rekap Panjang Per Prog Per Prov'!C13</f>
        <v>384251000</v>
      </c>
      <c r="G15" s="756"/>
      <c r="H15" s="1194"/>
      <c r="I15" s="753"/>
      <c r="J15" s="753" t="s">
        <v>600</v>
      </c>
    </row>
    <row r="16" spans="1:11" s="357" customFormat="1" ht="16.5" hidden="1" customHeight="1">
      <c r="A16" s="1187"/>
      <c r="B16" s="827" t="s">
        <v>383</v>
      </c>
      <c r="C16" s="1795" t="str">
        <f>'Rekap Panjang Per Prog Per Prov'!E7</f>
        <v xml:space="preserve">PROGRAM PEMBINAAN KESATUAN BANGSA DAN POLITIK </v>
      </c>
      <c r="D16" s="1795"/>
      <c r="E16" s="1795"/>
      <c r="F16" s="751"/>
      <c r="G16" s="1822" t="str">
        <f>'Rekap Panjang Per Prog Per Prov'!E11</f>
        <v>DITJEN KESBANGPOL</v>
      </c>
      <c r="H16" s="1193"/>
      <c r="I16" s="753"/>
      <c r="J16" s="758"/>
    </row>
    <row r="17" spans="1:10" s="356" customFormat="1" ht="19.5" hidden="1" customHeight="1">
      <c r="A17" s="759"/>
      <c r="B17" s="828"/>
      <c r="C17" s="358" t="s">
        <v>381</v>
      </c>
      <c r="D17" s="1789" t="str">
        <f>'Rekap Panjang Per Prog Per Prov'!E8</f>
        <v>Kegiatan Fasilitasi Kewaspadaan Nasional</v>
      </c>
      <c r="E17" s="1789"/>
      <c r="F17" s="755"/>
      <c r="G17" s="1823"/>
      <c r="H17" s="1195"/>
      <c r="I17" s="753"/>
      <c r="J17" s="753"/>
    </row>
    <row r="18" spans="1:10" s="356" customFormat="1" ht="35.25" hidden="1" customHeight="1">
      <c r="A18" s="1195"/>
      <c r="B18" s="828"/>
      <c r="C18" s="358"/>
      <c r="D18" s="358" t="s">
        <v>382</v>
      </c>
      <c r="E18" s="839" t="str">
        <f>'Rekap Panjang Per Prog Per Prov'!E10</f>
        <v xml:space="preserve">Penguatan dan Pemberdayaan Forum Kewaspadaan Dini Masyarakat (FKDM) </v>
      </c>
      <c r="F18" s="755">
        <f>'Rekap Panjang Per Prog Per Prov'!E13</f>
        <v>1860355000</v>
      </c>
      <c r="G18" s="756"/>
      <c r="H18" s="1194"/>
      <c r="I18" s="753"/>
      <c r="J18" s="753" t="s">
        <v>601</v>
      </c>
    </row>
    <row r="19" spans="1:10" s="357" customFormat="1" hidden="1">
      <c r="A19" s="1187"/>
      <c r="B19" s="827" t="s">
        <v>384</v>
      </c>
      <c r="C19" s="1795" t="str">
        <f>'Rekap Panjang Per Prog Per Prov'!G7</f>
        <v xml:space="preserve">PROGRAM PENGELOLAAN DESENTRALISASI DAN OTONOMI DAERAH </v>
      </c>
      <c r="D19" s="1795"/>
      <c r="E19" s="1795"/>
      <c r="F19" s="751"/>
      <c r="G19" s="1186" t="str">
        <f>'Rekap Panjang Per Prog Per Prov'!G11</f>
        <v>DITJEN OTDA</v>
      </c>
      <c r="H19" s="1193"/>
      <c r="I19" s="753"/>
      <c r="J19" s="753"/>
    </row>
    <row r="20" spans="1:10" s="356" customFormat="1" ht="17.25" hidden="1" customHeight="1">
      <c r="A20" s="759"/>
      <c r="B20" s="828"/>
      <c r="C20" s="358" t="s">
        <v>381</v>
      </c>
      <c r="D20" s="1789" t="str">
        <f>'Rekap Panjang Per Prog Per Prov'!G8</f>
        <v>Kegiatan Penataan Urusan Pemerintahan Daerah Lingkup I</v>
      </c>
      <c r="E20" s="1789"/>
      <c r="F20" s="755"/>
      <c r="G20" s="1187"/>
      <c r="H20" s="1195"/>
      <c r="I20" s="753"/>
      <c r="J20" s="753"/>
    </row>
    <row r="21" spans="1:10" s="356" customFormat="1" ht="36" hidden="1" customHeight="1">
      <c r="A21" s="1195"/>
      <c r="B21" s="828"/>
      <c r="C21" s="358"/>
      <c r="D21" s="358" t="s">
        <v>382</v>
      </c>
      <c r="E21" s="839" t="str">
        <f>'Rekap Panjang Per Prog Per Prov'!G10</f>
        <v xml:space="preserve">Fasilitasi Percepatan Penerapan Standar Pelayanan Minimal (SPM) di Daerah </v>
      </c>
      <c r="F21" s="755">
        <f>'Rekap Panjang Per Prog Per Prov'!G13</f>
        <v>950100000</v>
      </c>
      <c r="G21" s="760"/>
      <c r="H21" s="1192"/>
      <c r="I21" s="753"/>
      <c r="J21" s="761" t="s">
        <v>662</v>
      </c>
    </row>
    <row r="22" spans="1:10" s="357" customFormat="1" ht="15.75" hidden="1" customHeight="1">
      <c r="A22" s="1187"/>
      <c r="B22" s="827" t="s">
        <v>385</v>
      </c>
      <c r="C22" s="1821" t="str">
        <f>'Rekap Panjang Per Prog Per Prov'!J7</f>
        <v xml:space="preserve">PROGRAM BINA PEMBANGUNAN DAERAH </v>
      </c>
      <c r="D22" s="1821"/>
      <c r="E22" s="1821"/>
      <c r="F22" s="751"/>
      <c r="G22" s="762" t="str">
        <f>'Rekap Panjang Per Prog Per Prov'!J11</f>
        <v>DITJEN BINA BANGDA</v>
      </c>
      <c r="H22" s="1250"/>
      <c r="I22" s="753"/>
      <c r="J22" s="763"/>
    </row>
    <row r="23" spans="1:10" s="356" customFormat="1" ht="32.25" hidden="1" customHeight="1">
      <c r="A23" s="759"/>
      <c r="B23" s="828"/>
      <c r="C23" s="358" t="s">
        <v>381</v>
      </c>
      <c r="D23" s="1789" t="str">
        <f>'Rekap Panjang Per Prog Per Prov'!J8</f>
        <v>Kegiatan Dukungan Manajemen dan Pelaksanaan Tugas Teknis Lainnya Ditjen Bina Bangda</v>
      </c>
      <c r="E23" s="1789"/>
      <c r="F23" s="755"/>
      <c r="G23" s="1187"/>
      <c r="H23" s="1195"/>
      <c r="I23" s="753"/>
      <c r="J23" s="1793" t="s">
        <v>594</v>
      </c>
    </row>
    <row r="24" spans="1:10" s="356" customFormat="1" ht="33.75" hidden="1" customHeight="1">
      <c r="A24" s="1195"/>
      <c r="B24" s="828"/>
      <c r="C24" s="358"/>
      <c r="D24" s="358" t="s">
        <v>382</v>
      </c>
      <c r="E24" s="839" t="str">
        <f>'Rekap Panjang Per Prog Per Prov'!J10</f>
        <v>Penyusunan, Pengkajian dan Pengembangan Data dan Informasi SIPD di Daerah</v>
      </c>
      <c r="F24" s="755">
        <f>'Rekap Panjang Per Prog Per Prov'!J13</f>
        <v>757000000</v>
      </c>
      <c r="G24" s="764"/>
      <c r="H24" s="1200"/>
      <c r="I24" s="753"/>
      <c r="J24" s="1803"/>
    </row>
    <row r="25" spans="1:10" s="356" customFormat="1" ht="33.75" hidden="1" customHeight="1">
      <c r="A25" s="1195"/>
      <c r="B25" s="828"/>
      <c r="C25" s="358"/>
      <c r="D25" s="358" t="s">
        <v>386</v>
      </c>
      <c r="E25" s="839" t="str">
        <f>'Rekap Panjang Per Prog Per Prov'!K10</f>
        <v xml:space="preserve">Penguatan Peran Provinsi dalam Pengendalian, Pelaporan dan Evaluasi Pemanfaatan Program Dana Alokasi Khusus (DAK) </v>
      </c>
      <c r="F25" s="755">
        <f>'Rekap Panjang Per Prog Per Prov'!K13</f>
        <v>900000000</v>
      </c>
      <c r="G25" s="764"/>
      <c r="H25" s="1200"/>
      <c r="I25" s="753"/>
      <c r="J25" s="1803"/>
    </row>
    <row r="26" spans="1:10" s="356" customFormat="1" ht="17.25" hidden="1" customHeight="1">
      <c r="A26" s="759"/>
      <c r="B26" s="828"/>
      <c r="C26" s="358" t="s">
        <v>387</v>
      </c>
      <c r="D26" s="1792" t="str">
        <f>'Rekap Panjang Per Prog Per Prov'!O8</f>
        <v>Kegiatan Fasilitasi Peningkatan Pertumbuhan Ekonomi Daerah</v>
      </c>
      <c r="E26" s="1789"/>
      <c r="F26" s="755"/>
      <c r="G26" s="764"/>
      <c r="H26" s="1200"/>
      <c r="I26" s="753"/>
      <c r="J26" s="765"/>
    </row>
    <row r="27" spans="1:10" s="356" customFormat="1" ht="21" hidden="1" customHeight="1">
      <c r="A27" s="1195"/>
      <c r="B27" s="828"/>
      <c r="C27" s="358"/>
      <c r="D27" s="358" t="s">
        <v>382</v>
      </c>
      <c r="E27" s="1199" t="str">
        <f>'Rekap Panjang Per Prog Per Prov'!O10</f>
        <v xml:space="preserve">Dukungan Operasional  Penyelenggaraan PTSP  </v>
      </c>
      <c r="F27" s="755">
        <f>'Rekap Panjang Per Prog Per Prov'!O13</f>
        <v>500000000</v>
      </c>
      <c r="G27" s="760"/>
      <c r="H27" s="1192"/>
      <c r="I27" s="753"/>
      <c r="J27" s="753" t="s">
        <v>602</v>
      </c>
    </row>
    <row r="28" spans="1:10" s="357" customFormat="1" ht="16.5" hidden="1" customHeight="1">
      <c r="A28" s="1187"/>
      <c r="B28" s="827" t="s">
        <v>393</v>
      </c>
      <c r="C28" s="1795" t="str">
        <f>'Rekap Panjang Per Prog Per Prov'!U7</f>
        <v xml:space="preserve">PROGRAM PEMBERDAYAAN MASYARAKAT DAN PEMERINTAHAN DESA </v>
      </c>
      <c r="D28" s="1795"/>
      <c r="E28" s="1795"/>
      <c r="F28" s="751"/>
      <c r="G28" s="766" t="str">
        <f>'Rekap Panjang Per Prog Per Prov'!U11</f>
        <v>DITJEN PMD</v>
      </c>
      <c r="H28" s="753"/>
      <c r="I28" s="753"/>
      <c r="J28" s="753"/>
    </row>
    <row r="29" spans="1:10" s="356" customFormat="1" ht="15.75" hidden="1" customHeight="1">
      <c r="A29" s="759"/>
      <c r="B29" s="828"/>
      <c r="C29" s="358" t="s">
        <v>381</v>
      </c>
      <c r="D29" s="1789" t="str">
        <f>'Rekap Panjang Per Prog Per Prov'!U8</f>
        <v>Kegiatan Dukungan Manajemen dan Dukungan Teknis Lainnya Ditjen PMD</v>
      </c>
      <c r="E29" s="1789"/>
      <c r="F29" s="755"/>
      <c r="G29" s="766"/>
      <c r="H29" s="753"/>
      <c r="I29" s="753"/>
      <c r="J29" s="753"/>
    </row>
    <row r="30" spans="1:10" s="356" customFormat="1" ht="31.5" hidden="1" customHeight="1">
      <c r="A30" s="1195"/>
      <c r="B30" s="828"/>
      <c r="C30" s="358"/>
      <c r="D30" s="358" t="s">
        <v>382</v>
      </c>
      <c r="E30" s="839" t="str">
        <f>'Rekap Panjang Per Prog Per Prov'!U10</f>
        <v>Penguatan Program dan Kelembagaan Pemberdayaan Masyarakat dan Pemerintahan Desa</v>
      </c>
      <c r="F30" s="755">
        <f>'Rekap Panjang Per Prog Per Prov'!U13</f>
        <v>159040000</v>
      </c>
      <c r="G30" s="767"/>
      <c r="H30" s="761"/>
      <c r="I30" s="753"/>
      <c r="J30" s="761"/>
    </row>
    <row r="31" spans="1:10" s="356" customFormat="1" ht="15.75" hidden="1" customHeight="1">
      <c r="A31" s="759"/>
      <c r="B31" s="828"/>
      <c r="C31" s="358" t="s">
        <v>387</v>
      </c>
      <c r="D31" s="1789" t="str">
        <f>'Rekap Panjang Per Prog Per Prov'!V8</f>
        <v>Kegiatan Peningkatan Kapasitas Penyelenggaraan Pemerintahan Desa dan Kelurahan</v>
      </c>
      <c r="E31" s="1789"/>
      <c r="F31" s="755"/>
      <c r="G31" s="766"/>
      <c r="H31" s="753"/>
      <c r="I31" s="753"/>
      <c r="J31" s="753"/>
    </row>
    <row r="32" spans="1:10" s="356" customFormat="1" ht="15.75" hidden="1" customHeight="1">
      <c r="A32" s="1195"/>
      <c r="B32" s="828"/>
      <c r="C32" s="358"/>
      <c r="D32" s="358" t="s">
        <v>382</v>
      </c>
      <c r="E32" s="839" t="str">
        <f>'Rekap Panjang Per Prog Per Prov'!V10</f>
        <v>Pelatihan Manajemen Pemerintahan Desa bagi Kepala Desa</v>
      </c>
      <c r="F32" s="755">
        <f>'Rekap Panjang Per Prog Per Prov'!V13</f>
        <v>200839000</v>
      </c>
      <c r="G32" s="767"/>
      <c r="H32" s="761"/>
      <c r="I32" s="753"/>
      <c r="J32" s="761"/>
    </row>
    <row r="33" spans="1:10" s="356" customFormat="1" ht="30" hidden="1" customHeight="1">
      <c r="A33" s="759"/>
      <c r="B33" s="828"/>
      <c r="C33" s="358" t="s">
        <v>388</v>
      </c>
      <c r="D33" s="1789" t="str">
        <f>'Rekap Panjang Per Prog Per Prov'!W8</f>
        <v>Kegiatan Peningkatan Kapasitas Kelembagaan dan Pelatihan Masyarakat</v>
      </c>
      <c r="E33" s="1789"/>
      <c r="F33" s="755"/>
      <c r="G33" s="766"/>
      <c r="H33" s="753"/>
      <c r="I33" s="753"/>
      <c r="J33" s="753"/>
    </row>
    <row r="34" spans="1:10" s="356" customFormat="1" ht="15.75" hidden="1" customHeight="1">
      <c r="A34" s="1195"/>
      <c r="B34" s="828"/>
      <c r="C34" s="358"/>
      <c r="D34" s="358" t="s">
        <v>382</v>
      </c>
      <c r="E34" s="839" t="str">
        <f>'Rekap Panjang Per Prog Per Prov'!W10</f>
        <v>Fasilitasi Penyusunan Profil Desa dan Kelurahan</v>
      </c>
      <c r="F34" s="755">
        <f>'Rekap Panjang Per Prog Per Prov'!W13</f>
        <v>220850000</v>
      </c>
      <c r="G34" s="767"/>
      <c r="H34" s="761"/>
      <c r="I34" s="753"/>
      <c r="J34" s="761"/>
    </row>
    <row r="35" spans="1:10" s="356" customFormat="1" ht="15.75" hidden="1" customHeight="1">
      <c r="A35" s="759"/>
      <c r="B35" s="828"/>
      <c r="C35" s="358" t="s">
        <v>389</v>
      </c>
      <c r="D35" s="1789" t="str">
        <f>'Rekap Panjang Per Prog Per Prov'!X8</f>
        <v>Kegiatan Peningkatan Kemandirian Masyarakat Perdesaan</v>
      </c>
      <c r="E35" s="1789"/>
      <c r="F35" s="755"/>
      <c r="G35" s="766"/>
      <c r="H35" s="753"/>
      <c r="I35" s="753"/>
      <c r="J35" s="753"/>
    </row>
    <row r="36" spans="1:10" s="356" customFormat="1" ht="15.75" hidden="1" customHeight="1">
      <c r="A36" s="1195"/>
      <c r="B36" s="828"/>
      <c r="C36" s="358"/>
      <c r="D36" s="358" t="s">
        <v>382</v>
      </c>
      <c r="E36" s="839" t="str">
        <f>'Rekap Panjang Per Prog Per Prov'!X10</f>
        <v>PNPM-Mandiri Perdesaan</v>
      </c>
      <c r="F36" s="755">
        <f>'Rekap Panjang Per Prog Per Prov'!X13</f>
        <v>78706104000</v>
      </c>
      <c r="G36" s="767"/>
      <c r="H36" s="761"/>
      <c r="I36" s="753"/>
      <c r="J36" s="761"/>
    </row>
    <row r="37" spans="1:10" s="356" customFormat="1" ht="15.75" hidden="1" customHeight="1">
      <c r="A37" s="759"/>
      <c r="B37" s="828"/>
      <c r="C37" s="358" t="s">
        <v>391</v>
      </c>
      <c r="D37" s="1789" t="str">
        <f>'Rekap Panjang Per Prog Per Prov'!Y8</f>
        <v>Kegiatan Fasilitasi Pemberdayaan Adat dan Sosial Budaya Masyarakat</v>
      </c>
      <c r="E37" s="1789"/>
      <c r="F37" s="755"/>
      <c r="G37" s="766"/>
      <c r="H37" s="753"/>
      <c r="I37" s="753"/>
      <c r="J37" s="753"/>
    </row>
    <row r="38" spans="1:10" s="356" customFormat="1" ht="31.5" hidden="1" customHeight="1">
      <c r="A38" s="1195"/>
      <c r="B38" s="828"/>
      <c r="C38" s="358"/>
      <c r="D38" s="358" t="s">
        <v>382</v>
      </c>
      <c r="E38" s="839" t="str">
        <f>'Rekap Panjang Per Prog Per Prov'!Y10</f>
        <v>Fasilitasi Penguatan Kelembagaan Komisi Penanggulangan HIV/AIDS di daerah</v>
      </c>
      <c r="F38" s="755">
        <f>'Rekap Panjang Per Prog Per Prov'!Y13</f>
        <v>72450000</v>
      </c>
      <c r="G38" s="767"/>
      <c r="H38" s="761"/>
      <c r="I38" s="753"/>
      <c r="J38" s="761"/>
    </row>
    <row r="39" spans="1:10" s="356" customFormat="1" ht="31.5" hidden="1" customHeight="1">
      <c r="A39" s="1195"/>
      <c r="B39" s="828"/>
      <c r="C39" s="358"/>
      <c r="D39" s="358" t="s">
        <v>386</v>
      </c>
      <c r="E39" s="839" t="str">
        <f>'Rekap Panjang Per Prog Per Prov'!AA10</f>
        <v xml:space="preserve">Fasilitasi Penguatan Sistem Informasi Posyandu di Daerah melalui Koordinasi dan Pelatihan Ulang </v>
      </c>
      <c r="F39" s="755">
        <f>'Rekap Panjang Per Prog Per Prov'!AA13</f>
        <v>92160000</v>
      </c>
      <c r="G39" s="767"/>
      <c r="H39" s="761"/>
      <c r="I39" s="753"/>
      <c r="J39" s="761"/>
    </row>
    <row r="40" spans="1:10" s="356" customFormat="1" ht="15.75" hidden="1" customHeight="1">
      <c r="A40" s="759"/>
      <c r="B40" s="828"/>
      <c r="C40" s="358" t="s">
        <v>392</v>
      </c>
      <c r="D40" s="1789" t="str">
        <f>'Rekap Panjang Per Prog Per Prov'!AB8</f>
        <v>Kegiatan Pengembangan Usaha Ekonomi Masyarakat</v>
      </c>
      <c r="E40" s="1789"/>
      <c r="F40" s="755"/>
      <c r="G40" s="766"/>
      <c r="H40" s="753"/>
      <c r="I40" s="753"/>
      <c r="J40" s="753"/>
    </row>
    <row r="41" spans="1:10" s="356" customFormat="1" ht="15.75" hidden="1" customHeight="1">
      <c r="A41" s="1195"/>
      <c r="B41" s="828"/>
      <c r="C41" s="358"/>
      <c r="D41" s="358" t="s">
        <v>382</v>
      </c>
      <c r="E41" s="839" t="str">
        <f>'Rekap Panjang Per Prog Per Prov'!AB10</f>
        <v xml:space="preserve">Pelatihan Kapasitas Kelembagaan UED SP/BUMDesa </v>
      </c>
      <c r="F41" s="755">
        <f>'Rekap Panjang Per Prog Per Prov'!AB13</f>
        <v>0</v>
      </c>
      <c r="G41" s="767"/>
      <c r="H41" s="761"/>
      <c r="I41" s="753"/>
      <c r="J41" s="761"/>
    </row>
    <row r="42" spans="1:10" s="356" customFormat="1" ht="31.5" hidden="1" customHeight="1">
      <c r="A42" s="1195"/>
      <c r="B42" s="828"/>
      <c r="C42" s="358"/>
      <c r="D42" s="358" t="s">
        <v>386</v>
      </c>
      <c r="E42" s="839" t="str">
        <f>'Rekap Panjang Per Prog Per Prov'!AC10</f>
        <v xml:space="preserve">Penguatan Kelembagaan Tim Koordinasi Penanggulangan Kemiskinan Daerah (TKPKD) </v>
      </c>
      <c r="F42" s="755">
        <f>'Rekap Panjang Per Prog Per Prov'!AC13</f>
        <v>104730000</v>
      </c>
      <c r="G42" s="767"/>
      <c r="H42" s="761"/>
      <c r="I42" s="753"/>
      <c r="J42" s="761"/>
    </row>
    <row r="43" spans="1:10" s="356" customFormat="1" ht="15.75" hidden="1" customHeight="1">
      <c r="A43" s="1195"/>
      <c r="B43" s="828"/>
      <c r="C43" s="358"/>
      <c r="D43" s="358" t="s">
        <v>390</v>
      </c>
      <c r="E43" s="839" t="str">
        <f>'Rekap Panjang Per Prog Per Prov'!AD10</f>
        <v>Fasilitasi Penguatan Kelembagaan Pasar Desa</v>
      </c>
      <c r="F43" s="755">
        <f>'Rekap Panjang Per Prog Per Prov'!AD13</f>
        <v>150000000</v>
      </c>
      <c r="G43" s="767"/>
      <c r="H43" s="761"/>
      <c r="I43" s="753"/>
      <c r="J43" s="761"/>
    </row>
    <row r="44" spans="1:10" s="357" customFormat="1" ht="31.5" hidden="1" customHeight="1">
      <c r="A44" s="1187"/>
      <c r="B44" s="827" t="s">
        <v>393</v>
      </c>
      <c r="C44" s="1795" t="str">
        <f>'Rekap Panjang Per Prog Per Prov'!AH7</f>
        <v xml:space="preserve">PROGRAM PENGUATAN PENYELENGGARAAN PEMERINTAHAN UMUM </v>
      </c>
      <c r="D44" s="1795"/>
      <c r="E44" s="1795"/>
      <c r="F44" s="751"/>
      <c r="G44" s="1186" t="str">
        <f>'Rekap Panjang Per Prog Per Prov'!AH11</f>
        <v>DITJEN PUM</v>
      </c>
      <c r="H44" s="1193"/>
      <c r="I44" s="753"/>
      <c r="J44" s="753"/>
    </row>
    <row r="45" spans="1:10" s="356" customFormat="1" ht="30.75" hidden="1" customHeight="1">
      <c r="A45" s="759"/>
      <c r="B45" s="828"/>
      <c r="C45" s="358" t="s">
        <v>381</v>
      </c>
      <c r="D45" s="1789" t="str">
        <f>'Rekap Panjang Per Prog Per Prov'!AH8</f>
        <v>Kegiatan Penyelenggaraan Hubungan Pusat dan Daerah Serta Kerjasama Daerah</v>
      </c>
      <c r="E45" s="1789"/>
      <c r="F45" s="755"/>
      <c r="G45" s="1187"/>
      <c r="H45" s="1195"/>
      <c r="I45" s="753"/>
      <c r="J45" s="753"/>
    </row>
    <row r="46" spans="1:10" s="356" customFormat="1" ht="33" hidden="1" customHeight="1">
      <c r="A46" s="1195"/>
      <c r="B46" s="828"/>
      <c r="C46" s="358"/>
      <c r="D46" s="358" t="s">
        <v>382</v>
      </c>
      <c r="E46" s="839" t="str">
        <f>'Rekap Panjang Per Prog Per Prov'!AI10</f>
        <v>Peningkatan Peran Gubernur sebagai Wakil Pemerintah Pusat di Wilayah Provinsi</v>
      </c>
      <c r="F46" s="755">
        <f>'Rekap Panjang Per Prog Per Prov'!AI13</f>
        <v>3841473000</v>
      </c>
      <c r="G46" s="764"/>
      <c r="H46" s="1200"/>
      <c r="I46" s="753"/>
      <c r="J46" s="761" t="s">
        <v>595</v>
      </c>
    </row>
    <row r="47" spans="1:10" s="356" customFormat="1" ht="30.75" hidden="1" customHeight="1">
      <c r="A47" s="759"/>
      <c r="B47" s="828"/>
      <c r="C47" s="358" t="s">
        <v>387</v>
      </c>
      <c r="D47" s="1789" t="str">
        <f>'Rekap Panjang Per Prog Per Prov'!AJ8</f>
        <v>Kegiatan Pengembangan dan Penataan Wilayah Administrasi dan Perbatasan</v>
      </c>
      <c r="E47" s="1789"/>
      <c r="F47" s="755"/>
      <c r="G47" s="1187"/>
      <c r="H47" s="1195"/>
      <c r="I47" s="753"/>
      <c r="J47" s="753"/>
    </row>
    <row r="48" spans="1:10" s="356" customFormat="1" ht="34.5" hidden="1" customHeight="1">
      <c r="A48" s="1195"/>
      <c r="B48" s="828"/>
      <c r="C48" s="358"/>
      <c r="D48" s="358" t="s">
        <v>382</v>
      </c>
      <c r="E48" s="839" t="str">
        <f>'Rekap Panjang Per Prog Per Prov'!AJ10</f>
        <v>Koordinasi dan Fasilitasi Penegasan Batas Daerah secara Pasti di Lapangan antar Daerah Provinsi, Kab/Kota</v>
      </c>
      <c r="F48" s="755">
        <f>'Rekap Panjang Per Prog Per Prov'!AJ13</f>
        <v>350000000</v>
      </c>
      <c r="G48" s="764"/>
      <c r="H48" s="1200"/>
      <c r="I48" s="753"/>
      <c r="J48" s="753" t="s">
        <v>596</v>
      </c>
    </row>
    <row r="49" spans="1:11" s="356" customFormat="1" ht="29.25" hidden="1" customHeight="1">
      <c r="A49" s="759"/>
      <c r="B49" s="828"/>
      <c r="C49" s="358" t="s">
        <v>388</v>
      </c>
      <c r="D49" s="1789" t="str">
        <f>'Rekap Panjang Per Prog Per Prov'!AN8</f>
        <v>Kegiatan Pembinaan Ketenteraman, Ketertiban dan Perlindungan Masyarakat</v>
      </c>
      <c r="E49" s="1789"/>
      <c r="F49" s="755"/>
      <c r="G49" s="1187"/>
      <c r="H49" s="1195"/>
      <c r="I49" s="753"/>
      <c r="J49" s="753"/>
    </row>
    <row r="50" spans="1:11" s="356" customFormat="1" ht="19.5" hidden="1" customHeight="1">
      <c r="A50" s="1195"/>
      <c r="B50" s="828"/>
      <c r="C50" s="358"/>
      <c r="D50" s="358" t="s">
        <v>382</v>
      </c>
      <c r="E50" s="839" t="str">
        <f>'Rekap Panjang Per Prog Per Prov'!AN10</f>
        <v>Fasilitasi Pencitraan Satpol PP di Daerah</v>
      </c>
      <c r="F50" s="755">
        <f>'Rekap Panjang Per Prog Per Prov'!AN13</f>
        <v>350000000</v>
      </c>
      <c r="G50" s="764"/>
      <c r="H50" s="1200"/>
      <c r="I50" s="753"/>
      <c r="J50" s="761" t="s">
        <v>597</v>
      </c>
    </row>
    <row r="51" spans="1:11" s="356" customFormat="1" ht="19.5" hidden="1" customHeight="1">
      <c r="A51" s="759"/>
      <c r="B51" s="828"/>
      <c r="C51" s="358" t="s">
        <v>389</v>
      </c>
      <c r="D51" s="1789" t="str">
        <f>'Rekap Panjang Per Prog Per Prov'!AP8</f>
        <v>Kegiatan Pembinaan dan Pengembangan Kawasan dan Pertanahan</v>
      </c>
      <c r="E51" s="1789"/>
      <c r="F51" s="755"/>
      <c r="G51" s="1187"/>
      <c r="H51" s="1195"/>
      <c r="I51" s="753"/>
      <c r="J51" s="753"/>
    </row>
    <row r="52" spans="1:11" s="356" customFormat="1" ht="34.5" hidden="1" customHeight="1">
      <c r="A52" s="1195"/>
      <c r="B52" s="828"/>
      <c r="C52" s="358"/>
      <c r="D52" s="358" t="s">
        <v>382</v>
      </c>
      <c r="E52" s="839" t="str">
        <f>'Rekap Panjang Per Prog Per Prov'!AP10</f>
        <v xml:space="preserve">Peningkatan Kapasitas Aparat Pemerintah Daerah dalam Pengelolaan Kawasan Sumber Daya Alam </v>
      </c>
      <c r="F52" s="755">
        <f>'Rekap Panjang Per Prog Per Prov'!AP13</f>
        <v>400000000</v>
      </c>
      <c r="G52" s="764"/>
      <c r="H52" s="1200"/>
      <c r="I52" s="753"/>
      <c r="J52" s="1790" t="s">
        <v>598</v>
      </c>
    </row>
    <row r="53" spans="1:11" s="356" customFormat="1" ht="35.25" hidden="1" customHeight="1">
      <c r="A53" s="1195"/>
      <c r="B53" s="828"/>
      <c r="C53" s="358"/>
      <c r="D53" s="358" t="s">
        <v>386</v>
      </c>
      <c r="E53" s="839" t="str">
        <f>'Rekap Panjang Per Prog Per Prov'!AQ10</f>
        <v>Fasilitasi Gubernur terhadap Kabupaten/Kota di Bidang Ekonomi, Industri dan Perdagangan Bebas</v>
      </c>
      <c r="F53" s="755">
        <f>'Rekap Panjang Per Prog Per Prov'!AQ13</f>
        <v>400000000</v>
      </c>
      <c r="G53" s="764"/>
      <c r="H53" s="1200"/>
      <c r="I53" s="753"/>
      <c r="J53" s="1791"/>
    </row>
    <row r="54" spans="1:11" s="356" customFormat="1" ht="21" hidden="1" customHeight="1">
      <c r="A54" s="759"/>
      <c r="B54" s="828"/>
      <c r="C54" s="358" t="s">
        <v>391</v>
      </c>
      <c r="D54" s="1789" t="str">
        <f>'Rekap Panjang Per Prog Per Prov'!AR8</f>
        <v>Kegiatan Fasilitasi Pencegahan dan Penanggulangan Bencana</v>
      </c>
      <c r="E54" s="1789"/>
      <c r="F54" s="755"/>
      <c r="G54" s="1187"/>
      <c r="H54" s="1195"/>
      <c r="I54" s="753"/>
      <c r="J54" s="753"/>
    </row>
    <row r="55" spans="1:11" s="356" customFormat="1" ht="51" hidden="1" customHeight="1">
      <c r="A55" s="1195"/>
      <c r="B55" s="828"/>
      <c r="C55" s="358"/>
      <c r="D55" s="358" t="s">
        <v>382</v>
      </c>
      <c r="E55" s="839" t="str">
        <f>'Rekap Panjang Per Prog Per Prov'!AR10</f>
        <v>Fasilitasi Peningkatan Kapasitas Pemerintahan Kabupaten/Kota dalam Penyelenggaraan Pencegahan dan Penanggulangan Kebakaran untuk Mendukung Pengurangan Resiko Kebakaran</v>
      </c>
      <c r="F55" s="755">
        <f>'Rekap Panjang Per Prog Per Prov'!AR13</f>
        <v>350000000</v>
      </c>
      <c r="G55" s="764"/>
      <c r="H55" s="1200"/>
      <c r="I55" s="753"/>
      <c r="J55" s="1790" t="s">
        <v>599</v>
      </c>
    </row>
    <row r="56" spans="1:11" s="356" customFormat="1" ht="33" hidden="1" customHeight="1">
      <c r="A56" s="1195"/>
      <c r="B56" s="862"/>
      <c r="C56" s="863"/>
      <c r="D56" s="863" t="s">
        <v>386</v>
      </c>
      <c r="E56" s="864" t="str">
        <f>'Rekap Panjang Per Prog Per Prov'!AT10</f>
        <v>Peningkatan Kapasitas Aparat dalam Pengurangan Resiko Bencana di Daerah</v>
      </c>
      <c r="F56" s="865">
        <f>'Rekap Panjang Per Prog Per Prov'!AT13</f>
        <v>400000000</v>
      </c>
      <c r="G56" s="764"/>
      <c r="H56" s="1200"/>
      <c r="I56" s="753"/>
      <c r="J56" s="1815"/>
    </row>
    <row r="57" spans="1:11" s="356" customFormat="1" hidden="1">
      <c r="A57" s="1201"/>
      <c r="B57" s="874"/>
      <c r="C57" s="875"/>
      <c r="D57" s="875"/>
      <c r="E57" s="876"/>
      <c r="F57" s="877"/>
      <c r="G57" s="878"/>
      <c r="H57" s="1195"/>
      <c r="I57" s="1193"/>
      <c r="J57" s="1201"/>
    </row>
    <row r="58" spans="1:11" s="359" customFormat="1" ht="51.75" customHeight="1">
      <c r="A58" s="770">
        <v>1</v>
      </c>
      <c r="B58" s="1864" t="s">
        <v>395</v>
      </c>
      <c r="C58" s="1864"/>
      <c r="D58" s="1864"/>
      <c r="E58" s="1864"/>
      <c r="F58" s="771">
        <f>SUM(F59:F105)</f>
        <v>64506059000</v>
      </c>
      <c r="G58" s="772"/>
      <c r="H58" s="1827" t="s">
        <v>834</v>
      </c>
      <c r="I58" s="1100" t="s">
        <v>857</v>
      </c>
      <c r="J58" s="773"/>
      <c r="K58" s="621">
        <f>'Rekap Panjang Per Prog Per Prov'!AV19</f>
        <v>64506059000</v>
      </c>
    </row>
    <row r="59" spans="1:11" s="360" customFormat="1">
      <c r="A59" s="774"/>
      <c r="B59" s="827" t="s">
        <v>380</v>
      </c>
      <c r="C59" s="1795" t="str">
        <f>'Rekap Panjang Per Prog Per Prov'!C7</f>
        <v xml:space="preserve">PROGRAM PENATAAN ADMINISTRASI KEPENDUDUKAN </v>
      </c>
      <c r="D59" s="1795"/>
      <c r="E59" s="1795"/>
      <c r="F59" s="775"/>
      <c r="G59" s="757" t="str">
        <f>'Rekap Panjang Per Prog Per Prov'!C11</f>
        <v>DITJEN DUKCAPIL</v>
      </c>
      <c r="H59" s="1828"/>
      <c r="I59" s="753"/>
      <c r="J59" s="758"/>
    </row>
    <row r="60" spans="1:11" s="361" customFormat="1" ht="32.25" customHeight="1">
      <c r="A60" s="774"/>
      <c r="B60" s="827"/>
      <c r="C60" s="1197" t="s">
        <v>381</v>
      </c>
      <c r="D60" s="1789" t="str">
        <f>'Rekap Panjang Per Prog Per Prov'!C8</f>
        <v>Kegiatan Dukungan Manajemen dan Dukungan Teknis Lainnya Ditjen Kependudukan dan Pencatatan Sipil</v>
      </c>
      <c r="E60" s="1789"/>
      <c r="F60" s="775"/>
      <c r="G60" s="774"/>
      <c r="H60" s="1828"/>
      <c r="I60" s="753"/>
      <c r="J60" s="758"/>
    </row>
    <row r="61" spans="1:11" s="361" customFormat="1" ht="33.75" customHeight="1">
      <c r="A61" s="774"/>
      <c r="B61" s="827"/>
      <c r="C61" s="1196"/>
      <c r="D61" s="1197" t="s">
        <v>382</v>
      </c>
      <c r="E61" s="840" t="str">
        <f>'Rekap Panjang Per Prog Per Prov'!C10</f>
        <v xml:space="preserve">Fasilitasi Koordinasi Penyelenggaraan Kependudukan dan Pencatatan Sipil </v>
      </c>
      <c r="F61" s="776">
        <f>'Rekap Panjang Per Prog Per Prov'!C19</f>
        <v>486741000</v>
      </c>
      <c r="G61" s="780"/>
      <c r="H61" s="781"/>
      <c r="I61" s="753" t="s">
        <v>706</v>
      </c>
      <c r="J61" s="753" t="s">
        <v>600</v>
      </c>
    </row>
    <row r="62" spans="1:11" s="362" customFormat="1">
      <c r="A62" s="777"/>
      <c r="B62" s="829" t="s">
        <v>383</v>
      </c>
      <c r="C62" s="1859" t="str">
        <f>'Rekap Panjang Per Prog Per Prov'!E7</f>
        <v xml:space="preserve">PROGRAM PEMBINAAN KESATUAN BANGSA DAN POLITIK </v>
      </c>
      <c r="D62" s="1859"/>
      <c r="E62" s="1859"/>
      <c r="F62" s="779"/>
      <c r="G62" s="1860" t="str">
        <f>'Rekap Panjang Per Prog Per Prov'!E11</f>
        <v>DITJEN KESBANGPOL</v>
      </c>
      <c r="H62" s="1252"/>
      <c r="I62" s="753"/>
      <c r="J62" s="781"/>
    </row>
    <row r="63" spans="1:11">
      <c r="A63" s="777"/>
      <c r="B63" s="830"/>
      <c r="C63" s="1188" t="s">
        <v>381</v>
      </c>
      <c r="D63" s="1862" t="str">
        <f>'Rekap Panjang Per Prog Per Prov'!E8</f>
        <v>Kegiatan Fasilitasi Kewaspadaan Nasional</v>
      </c>
      <c r="E63" s="1862"/>
      <c r="F63" s="776"/>
      <c r="G63" s="1861"/>
      <c r="H63" s="1253"/>
      <c r="I63" s="753"/>
      <c r="J63" s="758"/>
    </row>
    <row r="64" spans="1:11" ht="36.75" customHeight="1">
      <c r="A64" s="777"/>
      <c r="B64" s="830"/>
      <c r="C64" s="1188"/>
      <c r="D64" s="1188" t="s">
        <v>382</v>
      </c>
      <c r="E64" s="841" t="str">
        <f>'Rekap Panjang Per Prog Per Prov'!E10</f>
        <v xml:space="preserve">Penguatan dan Pemberdayaan Forum Kewaspadaan Dini Masyarakat (FKDM) </v>
      </c>
      <c r="F64" s="776">
        <f>'Rekap Panjang Per Prog Per Prov'!E19</f>
        <v>1800888000</v>
      </c>
      <c r="G64" s="778"/>
      <c r="H64" s="1254"/>
      <c r="I64" s="753" t="s">
        <v>708</v>
      </c>
      <c r="J64" s="753" t="s">
        <v>601</v>
      </c>
    </row>
    <row r="65" spans="1:10" s="362" customFormat="1" ht="33.75" customHeight="1">
      <c r="A65" s="777"/>
      <c r="B65" s="830" t="s">
        <v>384</v>
      </c>
      <c r="C65" s="1863" t="str">
        <f>'Rekap Panjang Per Prog Per Prov'!F7</f>
        <v xml:space="preserve">PROGRAM PENDIDIKAN DAN PELATIHAN APARATUR KEMENTERIAN DALAM NEGERI </v>
      </c>
      <c r="D65" s="1863"/>
      <c r="E65" s="1863"/>
      <c r="F65" s="775"/>
      <c r="G65" s="803" t="str">
        <f>'Rekap Panjang Per Prog Per Prov'!F11</f>
        <v>BADAN DIKLAT</v>
      </c>
      <c r="H65" s="1255"/>
      <c r="I65" s="753"/>
      <c r="J65" s="758"/>
    </row>
    <row r="66" spans="1:10" ht="33" customHeight="1">
      <c r="A66" s="777"/>
      <c r="B66" s="830"/>
      <c r="C66" s="1188" t="s">
        <v>381</v>
      </c>
      <c r="D66" s="1862" t="str">
        <f>'Rekap Panjang Per Prog Per Prov'!F8</f>
        <v xml:space="preserve">Kegiatan Dukungan Manajemen Dan Pelayanan Teknis Lainnya Badan Pendidikan Dan Pelatihan </v>
      </c>
      <c r="E66" s="1862"/>
      <c r="F66" s="776"/>
      <c r="G66" s="777"/>
      <c r="H66" s="754"/>
      <c r="I66" s="753"/>
      <c r="J66" s="758"/>
    </row>
    <row r="67" spans="1:10" ht="25.5" customHeight="1">
      <c r="A67" s="777"/>
      <c r="B67" s="830"/>
      <c r="C67" s="1188"/>
      <c r="D67" s="1188" t="s">
        <v>382</v>
      </c>
      <c r="E67" s="841" t="str">
        <f>'Rekap Panjang Per Prog Per Prov'!F10</f>
        <v>Koordinasi Pembinaan Program Kediklatan</v>
      </c>
      <c r="F67" s="776">
        <f>'Rekap Panjang Per Prog Per Prov'!F19</f>
        <v>273900000</v>
      </c>
      <c r="G67" s="778"/>
      <c r="H67" s="1254"/>
      <c r="I67" s="753" t="s">
        <v>696</v>
      </c>
      <c r="J67" s="753" t="s">
        <v>604</v>
      </c>
    </row>
    <row r="68" spans="1:10" s="362" customFormat="1">
      <c r="A68" s="777"/>
      <c r="B68" s="830" t="s">
        <v>385</v>
      </c>
      <c r="C68" s="1863" t="str">
        <f>'Rekap Panjang Per Prog Per Prov'!G7</f>
        <v xml:space="preserve">PROGRAM PENGELOLAAN DESENTRALISASI DAN OTONOMI DAERAH </v>
      </c>
      <c r="D68" s="1863"/>
      <c r="E68" s="1863"/>
      <c r="F68" s="775"/>
      <c r="G68" s="803" t="str">
        <f>'Rekap Panjang Per Prog Per Prov'!G11</f>
        <v>DITJEN OTDA</v>
      </c>
      <c r="H68" s="1255"/>
      <c r="I68" s="753"/>
      <c r="J68" s="758"/>
    </row>
    <row r="69" spans="1:10">
      <c r="A69" s="777"/>
      <c r="B69" s="830"/>
      <c r="C69" s="1188" t="s">
        <v>381</v>
      </c>
      <c r="D69" s="1862" t="str">
        <f>'Rekap Panjang Per Prog Per Prov'!G8</f>
        <v>Kegiatan Penataan Urusan Pemerintahan Daerah Lingkup I</v>
      </c>
      <c r="E69" s="1862"/>
      <c r="F69" s="776"/>
      <c r="G69" s="777"/>
      <c r="H69" s="754"/>
      <c r="I69" s="753"/>
      <c r="J69" s="758"/>
    </row>
    <row r="70" spans="1:10" s="344" customFormat="1" ht="36" customHeight="1">
      <c r="A70" s="777"/>
      <c r="B70" s="830"/>
      <c r="C70" s="1188"/>
      <c r="D70" s="1188" t="s">
        <v>382</v>
      </c>
      <c r="E70" s="841" t="str">
        <f>'Rekap Panjang Per Prog Per Prov'!G10</f>
        <v xml:space="preserve">Fasilitasi Percepatan Penerapan Standar Pelayanan Minimal (SPM) di Daerah </v>
      </c>
      <c r="F70" s="776">
        <f>'Rekap Panjang Per Prog Per Prov'!G19</f>
        <v>1107075000</v>
      </c>
      <c r="G70" s="778"/>
      <c r="H70" s="1254"/>
      <c r="I70" s="753" t="s">
        <v>799</v>
      </c>
      <c r="J70" s="761" t="s">
        <v>662</v>
      </c>
    </row>
    <row r="71" spans="1:10" s="362" customFormat="1">
      <c r="A71" s="777"/>
      <c r="B71" s="830" t="s">
        <v>393</v>
      </c>
      <c r="C71" s="1863" t="str">
        <f>'Rekap Panjang Per Prog Per Prov'!J7</f>
        <v xml:space="preserve">PROGRAM BINA PEMBANGUNAN DAERAH </v>
      </c>
      <c r="D71" s="1863"/>
      <c r="E71" s="1863"/>
      <c r="F71" s="775"/>
      <c r="G71" s="1865" t="str">
        <f>'Rekap Panjang Per Prog Per Prov'!J11</f>
        <v>DITJEN BINA BANGDA</v>
      </c>
      <c r="H71" s="1256"/>
      <c r="I71" s="753"/>
      <c r="J71" s="784"/>
    </row>
    <row r="72" spans="1:10" ht="33" customHeight="1">
      <c r="A72" s="777"/>
      <c r="B72" s="830"/>
      <c r="C72" s="1188" t="s">
        <v>381</v>
      </c>
      <c r="D72" s="1862" t="str">
        <f>'Rekap Panjang Per Prog Per Prov'!J8</f>
        <v>Kegiatan Dukungan Manajemen dan Pelaksanaan Tugas Teknis Lainnya Ditjen Bina Bangda</v>
      </c>
      <c r="E72" s="1862"/>
      <c r="F72" s="776"/>
      <c r="G72" s="1866"/>
      <c r="H72" s="1257"/>
      <c r="I72" s="753"/>
      <c r="J72" s="758"/>
    </row>
    <row r="73" spans="1:10" s="344" customFormat="1" ht="38.25" customHeight="1">
      <c r="A73" s="777"/>
      <c r="B73" s="830"/>
      <c r="C73" s="1190"/>
      <c r="D73" s="1188" t="s">
        <v>382</v>
      </c>
      <c r="E73" s="841" t="str">
        <f>'Rekap Panjang Per Prog Per Prov'!K10</f>
        <v xml:space="preserve">Penguatan Peran Provinsi dalam Pengendalian, Pelaporan dan Evaluasi Pemanfaatan Program Dana Alokasi Khusus (DAK) </v>
      </c>
      <c r="F73" s="776">
        <f>'Rekap Panjang Per Prog Per Prov'!K19</f>
        <v>800000000</v>
      </c>
      <c r="G73" s="777"/>
      <c r="H73" s="754"/>
      <c r="I73" s="753" t="s">
        <v>698</v>
      </c>
      <c r="J73" s="761" t="s">
        <v>594</v>
      </c>
    </row>
    <row r="74" spans="1:10" s="344" customFormat="1" ht="30" customHeight="1">
      <c r="A74" s="754"/>
      <c r="B74" s="831"/>
      <c r="C74" s="1188" t="s">
        <v>387</v>
      </c>
      <c r="D74" s="1867" t="str">
        <f>'Rekap Panjang Per Prog Per Prov'!L8</f>
        <v>Kegiatan Fasilitasi Penataan Ruang Daerah dan Lingkungan Hidup di Daerah</v>
      </c>
      <c r="E74" s="1862"/>
      <c r="F74" s="776"/>
      <c r="G74" s="777"/>
      <c r="H74" s="754"/>
      <c r="I74" s="753"/>
      <c r="J74" s="758"/>
    </row>
    <row r="75" spans="1:10" s="344" customFormat="1" ht="51.75" customHeight="1">
      <c r="A75" s="777"/>
      <c r="B75" s="830"/>
      <c r="C75" s="1190"/>
      <c r="D75" s="1188" t="s">
        <v>382</v>
      </c>
      <c r="E75" s="842" t="str">
        <f>'Rekap Panjang Per Prog Per Prov'!L10</f>
        <v xml:space="preserve">Koordinasi , Fasilitasi dan Evaluasi terhadap Implementasi Kegiatan Penanganan Lahan Kritis dan Sumber Daya Air Berbasis Masyarakat (PLKSDA-BM) </v>
      </c>
      <c r="F75" s="776">
        <f>'Rekap Panjang Per Prog Per Prov'!L19</f>
        <v>200000000</v>
      </c>
      <c r="G75" s="777"/>
      <c r="H75" s="754"/>
      <c r="I75" s="753" t="s">
        <v>698</v>
      </c>
      <c r="J75" s="753" t="s">
        <v>594</v>
      </c>
    </row>
    <row r="76" spans="1:10" s="344" customFormat="1" ht="18" customHeight="1">
      <c r="A76" s="777"/>
      <c r="B76" s="830"/>
      <c r="C76" s="1188" t="s">
        <v>388</v>
      </c>
      <c r="D76" s="1862" t="str">
        <f>'Rekap Panjang Per Prog Per Prov'!O8</f>
        <v>Kegiatan Fasilitasi Peningkatan Pertumbuhan Ekonomi Daerah</v>
      </c>
      <c r="E76" s="1862"/>
      <c r="F76" s="776"/>
      <c r="G76" s="777"/>
      <c r="H76" s="754"/>
      <c r="I76" s="753"/>
      <c r="J76" s="785"/>
    </row>
    <row r="77" spans="1:10" s="344" customFormat="1" ht="19.5" customHeight="1">
      <c r="A77" s="777"/>
      <c r="B77" s="830"/>
      <c r="C77" s="1188"/>
      <c r="D77" s="1188" t="s">
        <v>382</v>
      </c>
      <c r="E77" s="841" t="str">
        <f>'Rekap Panjang Per Prog Per Prov'!O10</f>
        <v xml:space="preserve">Dukungan Operasional  Penyelenggaraan PTSP  </v>
      </c>
      <c r="F77" s="776">
        <f>'Rekap Panjang Per Prog Per Prov'!O19</f>
        <v>600000000</v>
      </c>
      <c r="G77" s="777"/>
      <c r="H77" s="754"/>
      <c r="I77" s="753" t="s">
        <v>800</v>
      </c>
      <c r="J77" s="753" t="s">
        <v>602</v>
      </c>
    </row>
    <row r="78" spans="1:10" s="344" customFormat="1" ht="15" customHeight="1">
      <c r="A78" s="777"/>
      <c r="B78" s="830"/>
      <c r="C78" s="1188" t="s">
        <v>389</v>
      </c>
      <c r="D78" s="1862" t="str">
        <f>'Rekap Panjang Per Prog Per Prov'!P8</f>
        <v>Kegiatan Fasilitasi  Perencanaan Pembangunan Daerah</v>
      </c>
      <c r="E78" s="1862"/>
      <c r="F78" s="776"/>
      <c r="G78" s="777"/>
      <c r="H78" s="754"/>
      <c r="I78" s="753"/>
      <c r="J78" s="758"/>
    </row>
    <row r="79" spans="1:10" s="344" customFormat="1" ht="39.75" customHeight="1">
      <c r="A79" s="777"/>
      <c r="B79" s="830"/>
      <c r="C79" s="1188"/>
      <c r="D79" s="1188" t="s">
        <v>382</v>
      </c>
      <c r="E79" s="841" t="str">
        <f>'Rekap Panjang Per Prog Per Prov'!P10</f>
        <v>Pengendalian dan Evaluasi Rencana Pembangunan Tahunan Kabupaten/Kota TA. 2013</v>
      </c>
      <c r="F79" s="776">
        <f>'Rekap Panjang Per Prog Per Prov'!P19</f>
        <v>1168280000</v>
      </c>
      <c r="G79" s="778"/>
      <c r="H79" s="1254"/>
      <c r="I79" s="753" t="s">
        <v>698</v>
      </c>
      <c r="J79" s="753" t="s">
        <v>594</v>
      </c>
    </row>
    <row r="80" spans="1:10" s="354" customFormat="1" ht="16.5" hidden="1" customHeight="1">
      <c r="A80" s="749"/>
      <c r="B80" s="830" t="s">
        <v>519</v>
      </c>
      <c r="C80" s="1857" t="str">
        <f>'Rekap Panjang Per Prog Per Prov'!U7</f>
        <v xml:space="preserve">PROGRAM PEMBERDAYAAN MASYARAKAT DAN PEMERINTAHAN DESA </v>
      </c>
      <c r="D80" s="1857"/>
      <c r="E80" s="1857"/>
      <c r="F80" s="751"/>
      <c r="G80" s="750" t="str">
        <f>'Rekap Panjang Per Prog Per Prov'!U11</f>
        <v>DITJEN PMD</v>
      </c>
      <c r="H80" s="1258"/>
      <c r="I80" s="753"/>
      <c r="J80" s="753"/>
    </row>
    <row r="81" spans="1:10" s="355" customFormat="1" ht="30.75" hidden="1" customHeight="1">
      <c r="A81" s="754"/>
      <c r="B81" s="831"/>
      <c r="C81" s="393" t="s">
        <v>381</v>
      </c>
      <c r="D81" s="1858" t="str">
        <f>'Rekap Panjang Per Prog Per Prov'!U8</f>
        <v>Kegiatan Dukungan Manajemen dan Dukungan Teknis Lainnya Ditjen PMD</v>
      </c>
      <c r="E81" s="1858"/>
      <c r="F81" s="755"/>
      <c r="G81" s="750"/>
      <c r="H81" s="1258"/>
      <c r="I81" s="753"/>
      <c r="J81" s="753"/>
    </row>
    <row r="82" spans="1:10" s="355" customFormat="1" ht="31.5" hidden="1" customHeight="1">
      <c r="A82" s="786"/>
      <c r="B82" s="831"/>
      <c r="C82" s="393"/>
      <c r="D82" s="393" t="s">
        <v>382</v>
      </c>
      <c r="E82" s="841" t="str">
        <f>'Rekap Panjang Per Prog Per Prov'!U10</f>
        <v>Penguatan Program dan Kelembagaan Pemberdayaan Masyarakat dan Pemerintahan Desa</v>
      </c>
      <c r="F82" s="755">
        <f>'Rekap Panjang Per Prog Per Prov'!U19</f>
        <v>1152170000</v>
      </c>
      <c r="G82" s="787"/>
      <c r="H82" s="1259"/>
      <c r="I82" s="753"/>
      <c r="J82" s="761"/>
    </row>
    <row r="83" spans="1:10" s="355" customFormat="1" ht="15.75" hidden="1" customHeight="1">
      <c r="A83" s="754"/>
      <c r="B83" s="831"/>
      <c r="C83" s="393" t="s">
        <v>387</v>
      </c>
      <c r="D83" s="1858" t="str">
        <f>'Rekap Panjang Per Prog Per Prov'!V8</f>
        <v>Kegiatan Peningkatan Kapasitas Penyelenggaraan Pemerintahan Desa dan Kelurahan</v>
      </c>
      <c r="E83" s="1858"/>
      <c r="F83" s="755"/>
      <c r="G83" s="750"/>
      <c r="H83" s="1258"/>
      <c r="I83" s="753"/>
      <c r="J83" s="753"/>
    </row>
    <row r="84" spans="1:10" s="355" customFormat="1" ht="15.75" hidden="1" customHeight="1">
      <c r="A84" s="786"/>
      <c r="B84" s="831"/>
      <c r="C84" s="393"/>
      <c r="D84" s="393" t="s">
        <v>382</v>
      </c>
      <c r="E84" s="841" t="str">
        <f>'Rekap Panjang Per Prog Per Prov'!V10</f>
        <v>Pelatihan Manajemen Pemerintahan Desa bagi Kepala Desa</v>
      </c>
      <c r="F84" s="755">
        <f>'Rekap Panjang Per Prog Per Prov'!V19</f>
        <v>187271000</v>
      </c>
      <c r="G84" s="787"/>
      <c r="H84" s="1259"/>
      <c r="I84" s="753"/>
      <c r="J84" s="761"/>
    </row>
    <row r="85" spans="1:10" s="355" customFormat="1" ht="30.75" hidden="1" customHeight="1">
      <c r="A85" s="754"/>
      <c r="B85" s="831"/>
      <c r="C85" s="393" t="s">
        <v>388</v>
      </c>
      <c r="D85" s="1858" t="str">
        <f>'Rekap Panjang Per Prog Per Prov'!W8</f>
        <v>Kegiatan Peningkatan Kapasitas Kelembagaan dan Pelatihan Masyarakat</v>
      </c>
      <c r="E85" s="1858"/>
      <c r="F85" s="755"/>
      <c r="G85" s="750"/>
      <c r="H85" s="1258"/>
      <c r="I85" s="753"/>
      <c r="J85" s="753"/>
    </row>
    <row r="86" spans="1:10" s="355" customFormat="1" ht="15.75" hidden="1" customHeight="1">
      <c r="A86" s="786"/>
      <c r="B86" s="831"/>
      <c r="C86" s="393"/>
      <c r="D86" s="393" t="s">
        <v>382</v>
      </c>
      <c r="E86" s="841" t="str">
        <f>'Rekap Panjang Per Prog Per Prov'!W10</f>
        <v>Fasilitasi Penyusunan Profil Desa dan Kelurahan</v>
      </c>
      <c r="F86" s="755">
        <f>'Rekap Panjang Per Prog Per Prov'!W19</f>
        <v>944413000</v>
      </c>
      <c r="G86" s="787"/>
      <c r="H86" s="1259"/>
      <c r="I86" s="753"/>
      <c r="J86" s="761"/>
    </row>
    <row r="87" spans="1:10" s="355" customFormat="1" ht="15.75" hidden="1" customHeight="1">
      <c r="A87" s="754"/>
      <c r="B87" s="831"/>
      <c r="C87" s="393" t="s">
        <v>389</v>
      </c>
      <c r="D87" s="1858" t="str">
        <f>'Rekap Panjang Per Prog Per Prov'!X8</f>
        <v>Kegiatan Peningkatan Kemandirian Masyarakat Perdesaan</v>
      </c>
      <c r="E87" s="1858"/>
      <c r="F87" s="755"/>
      <c r="G87" s="750"/>
      <c r="H87" s="1258"/>
      <c r="I87" s="753"/>
      <c r="J87" s="753"/>
    </row>
    <row r="88" spans="1:10" s="355" customFormat="1" ht="15.75" hidden="1" customHeight="1">
      <c r="A88" s="786"/>
      <c r="B88" s="831"/>
      <c r="C88" s="393"/>
      <c r="D88" s="393" t="s">
        <v>382</v>
      </c>
      <c r="E88" s="841" t="str">
        <f>'Rekap Panjang Per Prog Per Prov'!X10</f>
        <v>PNPM-Mandiri Perdesaan</v>
      </c>
      <c r="F88" s="755">
        <f>'Rekap Panjang Per Prog Per Prov'!X19</f>
        <v>50330485000</v>
      </c>
      <c r="G88" s="787"/>
      <c r="H88" s="1259"/>
      <c r="I88" s="753"/>
      <c r="J88" s="761"/>
    </row>
    <row r="89" spans="1:10" s="355" customFormat="1" ht="15.75" hidden="1" customHeight="1">
      <c r="A89" s="754"/>
      <c r="B89" s="831"/>
      <c r="C89" s="393" t="s">
        <v>391</v>
      </c>
      <c r="D89" s="1858" t="str">
        <f>'Rekap Panjang Per Prog Per Prov'!Y8</f>
        <v>Kegiatan Fasilitasi Pemberdayaan Adat dan Sosial Budaya Masyarakat</v>
      </c>
      <c r="E89" s="1858"/>
      <c r="F89" s="755"/>
      <c r="G89" s="750"/>
      <c r="H89" s="1258"/>
      <c r="I89" s="753"/>
      <c r="J89" s="753"/>
    </row>
    <row r="90" spans="1:10" s="355" customFormat="1" ht="31.5" hidden="1" customHeight="1">
      <c r="A90" s="786"/>
      <c r="B90" s="831"/>
      <c r="C90" s="393"/>
      <c r="D90" s="393" t="s">
        <v>382</v>
      </c>
      <c r="E90" s="841" t="str">
        <f>'Rekap Panjang Per Prog Per Prov'!Y10</f>
        <v>Fasilitasi Penguatan Kelembagaan Komisi Penanggulangan HIV/AIDS di daerah</v>
      </c>
      <c r="F90" s="755">
        <f>'Rekap Panjang Per Prog Per Prov'!Y19</f>
        <v>86360000</v>
      </c>
      <c r="G90" s="787"/>
      <c r="H90" s="1259"/>
      <c r="I90" s="753"/>
      <c r="J90" s="761"/>
    </row>
    <row r="91" spans="1:10" s="355" customFormat="1" ht="31.5" hidden="1" customHeight="1">
      <c r="A91" s="786"/>
      <c r="B91" s="831"/>
      <c r="C91" s="393"/>
      <c r="D91" s="393" t="s">
        <v>386</v>
      </c>
      <c r="E91" s="841" t="str">
        <f>'Rekap Panjang Per Prog Per Prov'!AA10</f>
        <v xml:space="preserve">Fasilitasi Penguatan Sistem Informasi Posyandu di Daerah melalui Koordinasi dan Pelatihan Ulang </v>
      </c>
      <c r="F91" s="755">
        <f>'Rekap Panjang Per Prog Per Prov'!AA19</f>
        <v>108160000</v>
      </c>
      <c r="G91" s="787"/>
      <c r="H91" s="1259"/>
      <c r="I91" s="753"/>
      <c r="J91" s="761"/>
    </row>
    <row r="92" spans="1:10" s="355" customFormat="1" ht="15.75" hidden="1" customHeight="1">
      <c r="A92" s="754"/>
      <c r="B92" s="831"/>
      <c r="C92" s="393" t="s">
        <v>392</v>
      </c>
      <c r="D92" s="1858" t="str">
        <f>'Rekap Panjang Per Prog Per Prov'!AB8</f>
        <v>Kegiatan Pengembangan Usaha Ekonomi Masyarakat</v>
      </c>
      <c r="E92" s="1858"/>
      <c r="F92" s="755"/>
      <c r="G92" s="750"/>
      <c r="H92" s="1258"/>
      <c r="I92" s="753"/>
      <c r="J92" s="753"/>
    </row>
    <row r="93" spans="1:10" s="355" customFormat="1" ht="31.5" hidden="1" customHeight="1">
      <c r="A93" s="786"/>
      <c r="B93" s="831"/>
      <c r="C93" s="393"/>
      <c r="D93" s="393" t="s">
        <v>382</v>
      </c>
      <c r="E93" s="841" t="str">
        <f>'Rekap Panjang Per Prog Per Prov'!AC10</f>
        <v xml:space="preserve">Penguatan Kelembagaan Tim Koordinasi Penanggulangan Kemiskinan Daerah (TKPKD) </v>
      </c>
      <c r="F93" s="755">
        <f>'Rekap Panjang Per Prog Per Prov'!AC19</f>
        <v>51200000</v>
      </c>
      <c r="G93" s="787"/>
      <c r="H93" s="1259"/>
      <c r="I93" s="753"/>
      <c r="J93" s="761"/>
    </row>
    <row r="94" spans="1:10" s="355" customFormat="1" ht="15.75" hidden="1" customHeight="1">
      <c r="A94" s="786"/>
      <c r="B94" s="831"/>
      <c r="C94" s="393"/>
      <c r="D94" s="393" t="s">
        <v>386</v>
      </c>
      <c r="E94" s="841" t="str">
        <f>'Rekap Panjang Per Prog Per Prov'!AD10</f>
        <v>Fasilitasi Penguatan Kelembagaan Pasar Desa</v>
      </c>
      <c r="F94" s="755">
        <f>'Rekap Panjang Per Prog Per Prov'!AD19</f>
        <v>150000000</v>
      </c>
      <c r="G94" s="787"/>
      <c r="H94" s="1259"/>
      <c r="I94" s="753"/>
      <c r="J94" s="761"/>
    </row>
    <row r="95" spans="1:10" s="362" customFormat="1" ht="29.25" customHeight="1">
      <c r="A95" s="777"/>
      <c r="B95" s="830" t="s">
        <v>396</v>
      </c>
      <c r="C95" s="1863" t="str">
        <f>'Rekap Panjang Per Prog Per Prov'!AH7</f>
        <v xml:space="preserve">PROGRAM PENGUATAN PENYELENGGARAAN PEMERINTAHAN UMUM </v>
      </c>
      <c r="D95" s="1863"/>
      <c r="E95" s="1863"/>
      <c r="F95" s="775"/>
      <c r="G95" s="803" t="str">
        <f>'Rekap Panjang Per Prog Per Prov'!AH11</f>
        <v>DITJEN PUM</v>
      </c>
      <c r="H95" s="1255"/>
      <c r="I95" s="753"/>
      <c r="J95" s="758"/>
    </row>
    <row r="96" spans="1:10" ht="31.5" customHeight="1">
      <c r="A96" s="777"/>
      <c r="B96" s="830"/>
      <c r="C96" s="1188" t="s">
        <v>381</v>
      </c>
      <c r="D96" s="1862" t="str">
        <f>'Rekap Panjang Per Prog Per Prov'!AH8</f>
        <v>Kegiatan Penyelenggaraan Hubungan Pusat dan Daerah Serta Kerjasama Daerah</v>
      </c>
      <c r="E96" s="1862"/>
      <c r="F96" s="776"/>
      <c r="G96" s="777"/>
      <c r="H96" s="754"/>
      <c r="I96" s="753"/>
      <c r="J96" s="758"/>
    </row>
    <row r="97" spans="1:11" ht="33" customHeight="1">
      <c r="A97" s="777"/>
      <c r="B97" s="830"/>
      <c r="C97" s="1190"/>
      <c r="D97" s="1188" t="s">
        <v>382</v>
      </c>
      <c r="E97" s="841" t="str">
        <f>'Rekap Panjang Per Prog Per Prov'!AI10</f>
        <v>Peningkatan Peran Gubernur sebagai Wakil Pemerintah Pusat di Wilayah Provinsi</v>
      </c>
      <c r="F97" s="776">
        <f>'Rekap Panjang Per Prog Per Prov'!AI19</f>
        <v>3412480000</v>
      </c>
      <c r="G97" s="777"/>
      <c r="H97" s="754"/>
      <c r="I97" s="753" t="s">
        <v>706</v>
      </c>
      <c r="J97" s="761" t="s">
        <v>595</v>
      </c>
    </row>
    <row r="98" spans="1:11" s="355" customFormat="1" ht="30.75" customHeight="1">
      <c r="A98" s="754"/>
      <c r="B98" s="831"/>
      <c r="C98" s="393" t="s">
        <v>387</v>
      </c>
      <c r="D98" s="1858" t="str">
        <f>'Rekap Panjang Per Prog Per Prov'!AJ8</f>
        <v>Kegiatan Pengembangan dan Penataan Wilayah Administrasi dan Perbatasan</v>
      </c>
      <c r="E98" s="1858"/>
      <c r="F98" s="755"/>
      <c r="G98" s="749"/>
      <c r="H98" s="786"/>
      <c r="I98" s="753"/>
      <c r="J98" s="753"/>
    </row>
    <row r="99" spans="1:11" s="355" customFormat="1" ht="38.25" customHeight="1">
      <c r="A99" s="786"/>
      <c r="B99" s="831"/>
      <c r="C99" s="393"/>
      <c r="D99" s="393" t="s">
        <v>382</v>
      </c>
      <c r="E99" s="841" t="str">
        <f>'Rekap Panjang Per Prog Per Prov'!AJ10</f>
        <v>Koordinasi dan Fasilitasi Penegasan Batas Daerah secara Pasti di Lapangan antar Daerah Provinsi, Kab/Kota</v>
      </c>
      <c r="F99" s="755">
        <f>'Rekap Panjang Per Prog Per Prov'!AJ19</f>
        <v>350000000</v>
      </c>
      <c r="G99" s="852"/>
      <c r="H99" s="1260"/>
      <c r="I99" s="753" t="s">
        <v>706</v>
      </c>
      <c r="J99" s="1194" t="s">
        <v>605</v>
      </c>
    </row>
    <row r="100" spans="1:11" s="355" customFormat="1" ht="30.75" customHeight="1">
      <c r="A100" s="754"/>
      <c r="B100" s="831"/>
      <c r="C100" s="393" t="s">
        <v>388</v>
      </c>
      <c r="D100" s="1858" t="str">
        <f>'Rekap Panjang Per Prog Per Prov'!AN8</f>
        <v>Kegiatan Pembinaan Ketenteraman, Ketertiban dan Perlindungan Masyarakat</v>
      </c>
      <c r="E100" s="1858"/>
      <c r="F100" s="755"/>
      <c r="G100" s="749"/>
      <c r="H100" s="786"/>
      <c r="I100" s="753"/>
      <c r="J100" s="753"/>
    </row>
    <row r="101" spans="1:11" s="355" customFormat="1" ht="36" customHeight="1">
      <c r="A101" s="786"/>
      <c r="B101" s="831"/>
      <c r="C101" s="393"/>
      <c r="D101" s="393" t="s">
        <v>382</v>
      </c>
      <c r="E101" s="841" t="str">
        <f>'Rekap Panjang Per Prog Per Prov'!AO10</f>
        <v xml:space="preserve">Peningkatan Kapasitas SDM Polisi Pamong Praja  dalam Penyelenggaraan Ketertiban Umum dan Ketenteraman Masyarakat </v>
      </c>
      <c r="F101" s="755">
        <f>'Rekap Panjang Per Prog Per Prov'!AO19</f>
        <v>646636000</v>
      </c>
      <c r="G101" s="857"/>
      <c r="H101" s="1261"/>
      <c r="I101" s="753" t="s">
        <v>738</v>
      </c>
      <c r="J101" s="761" t="s">
        <v>606</v>
      </c>
    </row>
    <row r="102" spans="1:11" s="355" customFormat="1" ht="21" customHeight="1">
      <c r="A102" s="754"/>
      <c r="B102" s="834"/>
      <c r="C102" s="394" t="s">
        <v>389</v>
      </c>
      <c r="D102" s="1868" t="str">
        <f>'Rekap Panjang Per Prog Per Prov'!AR8</f>
        <v>Kegiatan Fasilitasi Pencegahan dan Penanggulangan Bencana</v>
      </c>
      <c r="E102" s="1868"/>
      <c r="F102" s="858"/>
      <c r="G102" s="749"/>
      <c r="H102" s="786"/>
      <c r="I102" s="753"/>
      <c r="J102" s="1194"/>
    </row>
    <row r="103" spans="1:11" s="355" customFormat="1" ht="51.75" customHeight="1">
      <c r="A103" s="786"/>
      <c r="B103" s="831"/>
      <c r="C103" s="393"/>
      <c r="D103" s="393" t="s">
        <v>382</v>
      </c>
      <c r="E103" s="841" t="str">
        <f>'Rekap Panjang Per Prog Per Prov'!AR10</f>
        <v>Fasilitasi Peningkatan Kapasitas Pemerintahan Kabupaten/Kota dalam Penyelenggaraan Pencegahan dan Penanggulangan Kebakaran untuk Mendukung Pengurangan Resiko Kebakaran</v>
      </c>
      <c r="F103" s="755">
        <f>'Rekap Panjang Per Prog Per Prov'!AR19</f>
        <v>350000000</v>
      </c>
      <c r="G103" s="852"/>
      <c r="H103" s="1260"/>
      <c r="I103" s="753" t="s">
        <v>705</v>
      </c>
      <c r="J103" s="761" t="s">
        <v>607</v>
      </c>
    </row>
    <row r="104" spans="1:11" s="355" customFormat="1" ht="72.75" customHeight="1">
      <c r="A104" s="786"/>
      <c r="B104" s="1102"/>
      <c r="C104" s="392"/>
      <c r="D104" s="392" t="s">
        <v>386</v>
      </c>
      <c r="E104" s="846" t="str">
        <f>'Rekap Panjang Per Prog Per Prov'!AS10</f>
        <v>Fasilitasi dan Sosialisasi Pelaksanaan Perpres Nomor 30 Tahun 2011, Pembentukan Kelembagaan Komisi Provinsi Pengendalian Zoonosis dan Komisi Kabupaten/Kota Pengendalian Zoonosis, dan Percepatan Pengendalian Zoonosis</v>
      </c>
      <c r="F104" s="865">
        <f>'Rekap Panjang Per Prog Per Prov'!AS19</f>
        <v>300000000</v>
      </c>
      <c r="G104" s="852"/>
      <c r="H104" s="1260"/>
      <c r="I104" s="1234" t="s">
        <v>705</v>
      </c>
      <c r="J104" s="761" t="s">
        <v>611</v>
      </c>
    </row>
    <row r="105" spans="1:11" ht="12" customHeight="1">
      <c r="A105" s="821"/>
      <c r="B105" s="853"/>
      <c r="C105" s="1331"/>
      <c r="D105" s="1331"/>
      <c r="E105" s="1332"/>
      <c r="F105" s="1333"/>
      <c r="G105" s="821"/>
      <c r="H105" s="754"/>
      <c r="I105" s="1237"/>
      <c r="J105" s="882"/>
    </row>
    <row r="106" spans="1:11" s="357" customFormat="1" ht="56.25" customHeight="1">
      <c r="A106" s="1307">
        <v>2</v>
      </c>
      <c r="B106" s="1797" t="s">
        <v>398</v>
      </c>
      <c r="C106" s="1797"/>
      <c r="D106" s="1797"/>
      <c r="E106" s="1797"/>
      <c r="F106" s="1283">
        <f>SUM(F107:F160)</f>
        <v>37587104000</v>
      </c>
      <c r="G106" s="1273"/>
      <c r="H106" s="1869" t="s">
        <v>837</v>
      </c>
      <c r="I106" s="1100" t="s">
        <v>858</v>
      </c>
      <c r="J106" s="781"/>
      <c r="K106" s="1177">
        <f>'Rekap Panjang Per Prog Per Prov'!AV24</f>
        <v>37587104000</v>
      </c>
    </row>
    <row r="107" spans="1:11" s="362" customFormat="1">
      <c r="A107" s="777"/>
      <c r="B107" s="830" t="s">
        <v>380</v>
      </c>
      <c r="C107" s="1863" t="str">
        <f>'Rekap Panjang Per Prog Per Prov'!C7</f>
        <v xml:space="preserve">PROGRAM PENATAAN ADMINISTRASI KEPENDUDUKAN </v>
      </c>
      <c r="D107" s="1863"/>
      <c r="E107" s="1863"/>
      <c r="F107" s="793"/>
      <c r="G107" s="803" t="str">
        <f>'Rekap Panjang Per Prog Per Prov'!C11</f>
        <v>DITJEN DUKCAPIL</v>
      </c>
      <c r="H107" s="1870"/>
      <c r="I107" s="753"/>
      <c r="J107" s="758"/>
    </row>
    <row r="108" spans="1:11" ht="31.5" customHeight="1">
      <c r="A108" s="777"/>
      <c r="B108" s="831"/>
      <c r="C108" s="393" t="s">
        <v>381</v>
      </c>
      <c r="D108" s="1862" t="str">
        <f>'Rekap Panjang Per Prog Per Prov'!C8</f>
        <v>Kegiatan Dukungan Manajemen dan Dukungan Teknis Lainnya Ditjen Kependudukan dan Pencatatan Sipil</v>
      </c>
      <c r="E108" s="1862"/>
      <c r="F108" s="794"/>
      <c r="G108" s="777"/>
      <c r="H108" s="1870"/>
      <c r="I108" s="753"/>
      <c r="J108" s="758"/>
    </row>
    <row r="109" spans="1:11" ht="33" customHeight="1">
      <c r="A109" s="821"/>
      <c r="B109" s="1179"/>
      <c r="C109" s="883"/>
      <c r="D109" s="883" t="s">
        <v>382</v>
      </c>
      <c r="E109" s="1180" t="str">
        <f>'Rekap Panjang Per Prog Per Prov'!C10</f>
        <v xml:space="preserve">Fasilitasi Koordinasi Penyelenggaraan Kependudukan dan Pencatatan Sipil </v>
      </c>
      <c r="F109" s="1181">
        <f>'Rekap Panjang Per Prog Per Prov'!C24</f>
        <v>314053000</v>
      </c>
      <c r="G109" s="821"/>
      <c r="H109" s="1871"/>
      <c r="I109" s="884" t="s">
        <v>706</v>
      </c>
      <c r="J109" s="753" t="s">
        <v>600</v>
      </c>
    </row>
    <row r="110" spans="1:11" s="362" customFormat="1" ht="31.5" customHeight="1">
      <c r="A110" s="777"/>
      <c r="B110" s="829" t="s">
        <v>383</v>
      </c>
      <c r="C110" s="1859" t="str">
        <f>'Rekap Panjang Per Prog Per Prov'!D7</f>
        <v xml:space="preserve">PROGRAM PENGAWASAN DAN PENINGKATAN AKUNTABILITAS APARATUR KEMENTERIAN DALAM NEGERI </v>
      </c>
      <c r="D110" s="1859"/>
      <c r="E110" s="1859"/>
      <c r="F110" s="795"/>
      <c r="G110" s="777" t="str">
        <f>'Rekap Panjang Per Prog Per Prov'!D11</f>
        <v>ITJEN</v>
      </c>
      <c r="H110" s="754"/>
      <c r="I110" s="1235"/>
      <c r="J110" s="781"/>
    </row>
    <row r="111" spans="1:11" ht="30.75" customHeight="1">
      <c r="A111" s="777"/>
      <c r="B111" s="831"/>
      <c r="C111" s="393" t="s">
        <v>381</v>
      </c>
      <c r="D111" s="1862" t="str">
        <f>'Rekap Panjang Per Prog Per Prov'!D8</f>
        <v xml:space="preserve">Kegiatan Dukungan Manajemen dan Dukungan Teknis Lainnya  Inspektorat Jenderal </v>
      </c>
      <c r="E111" s="1862"/>
      <c r="F111" s="794"/>
      <c r="G111" s="777"/>
      <c r="H111" s="754"/>
      <c r="I111" s="753"/>
      <c r="J111" s="758"/>
    </row>
    <row r="112" spans="1:11" ht="38.25" customHeight="1">
      <c r="A112" s="777"/>
      <c r="B112" s="831"/>
      <c r="C112" s="393"/>
      <c r="D112" s="393" t="s">
        <v>382</v>
      </c>
      <c r="E112" s="843" t="str">
        <f>'Rekap Panjang Per Prog Per Prov'!D10</f>
        <v xml:space="preserve">Koordinasi Pembinaan dan Pengawasan Penyelenggaraan Pemerintahan Daerah </v>
      </c>
      <c r="F112" s="794">
        <f>'Rekap Panjang Per Prog Per Prov'!D24</f>
        <v>300000000</v>
      </c>
      <c r="G112" s="778"/>
      <c r="H112" s="1254"/>
      <c r="I112" s="753" t="s">
        <v>755</v>
      </c>
      <c r="J112" s="753" t="s">
        <v>603</v>
      </c>
    </row>
    <row r="113" spans="1:10" s="362" customFormat="1">
      <c r="A113" s="777"/>
      <c r="B113" s="830" t="s">
        <v>384</v>
      </c>
      <c r="C113" s="1863" t="str">
        <f>'Rekap Panjang Per Prog Per Prov'!E7</f>
        <v xml:space="preserve">PROGRAM PEMBINAAN KESATUAN BANGSA DAN POLITIK </v>
      </c>
      <c r="D113" s="1863"/>
      <c r="E113" s="1863"/>
      <c r="F113" s="793"/>
      <c r="G113" s="1860" t="str">
        <f>'Rekap Panjang Per Prog Per Prov'!E11</f>
        <v>DITJEN KESBANGPOL</v>
      </c>
      <c r="H113" s="1252"/>
      <c r="I113" s="753"/>
      <c r="J113" s="758"/>
    </row>
    <row r="114" spans="1:10">
      <c r="A114" s="777"/>
      <c r="B114" s="831"/>
      <c r="C114" s="393" t="s">
        <v>381</v>
      </c>
      <c r="D114" s="1862" t="str">
        <f>'Rekap Panjang Per Prog Per Prov'!E8</f>
        <v>Kegiatan Fasilitasi Kewaspadaan Nasional</v>
      </c>
      <c r="E114" s="1862"/>
      <c r="F114" s="794"/>
      <c r="G114" s="1861"/>
      <c r="H114" s="1253"/>
      <c r="I114" s="753"/>
      <c r="J114" s="758"/>
    </row>
    <row r="115" spans="1:10" ht="37.5" customHeight="1">
      <c r="A115" s="777"/>
      <c r="B115" s="831"/>
      <c r="C115" s="393"/>
      <c r="D115" s="393" t="s">
        <v>382</v>
      </c>
      <c r="E115" s="843" t="str">
        <f>'Rekap Panjang Per Prog Per Prov'!E10</f>
        <v xml:space="preserve">Penguatan dan Pemberdayaan Forum Kewaspadaan Dini Masyarakat (FKDM) </v>
      </c>
      <c r="F115" s="794">
        <f>'Rekap Panjang Per Prog Per Prov'!E24</f>
        <v>1060580000</v>
      </c>
      <c r="G115" s="778"/>
      <c r="H115" s="1254"/>
      <c r="I115" s="753" t="s">
        <v>736</v>
      </c>
      <c r="J115" s="753" t="s">
        <v>601</v>
      </c>
    </row>
    <row r="116" spans="1:10" s="362" customFormat="1" ht="36" customHeight="1">
      <c r="A116" s="777"/>
      <c r="B116" s="830" t="s">
        <v>385</v>
      </c>
      <c r="C116" s="1863" t="str">
        <f>'Rekap Panjang Per Prog Per Prov'!F7</f>
        <v xml:space="preserve">PROGRAM PENDIDIKAN DAN PELATIHAN APARATUR KEMENTERIAN DALAM NEGERI </v>
      </c>
      <c r="D116" s="1863"/>
      <c r="E116" s="1863"/>
      <c r="F116" s="793"/>
      <c r="G116" s="803" t="str">
        <f>'Rekap Panjang Per Prog Per Prov'!F11</f>
        <v>BADAN DIKLAT</v>
      </c>
      <c r="H116" s="1255"/>
      <c r="I116" s="753"/>
      <c r="J116" s="758"/>
    </row>
    <row r="117" spans="1:10" ht="33" customHeight="1">
      <c r="A117" s="777"/>
      <c r="B117" s="831"/>
      <c r="C117" s="393" t="s">
        <v>381</v>
      </c>
      <c r="D117" s="1862" t="str">
        <f>'Rekap Panjang Per Prog Per Prov'!F8</f>
        <v xml:space="preserve">Kegiatan Dukungan Manajemen Dan Pelayanan Teknis Lainnya Badan Pendidikan Dan Pelatihan </v>
      </c>
      <c r="E117" s="1862"/>
      <c r="F117" s="794"/>
      <c r="G117" s="777"/>
      <c r="H117" s="754"/>
      <c r="I117" s="753"/>
      <c r="J117" s="758"/>
    </row>
    <row r="118" spans="1:10" ht="24" customHeight="1">
      <c r="A118" s="777"/>
      <c r="B118" s="833"/>
      <c r="C118" s="364"/>
      <c r="D118" s="364" t="s">
        <v>382</v>
      </c>
      <c r="E118" s="844" t="str">
        <f>'Rekap Panjang Per Prog Per Prov'!F10</f>
        <v>Koordinasi Pembinaan Program Kediklatan</v>
      </c>
      <c r="F118" s="796">
        <f>'Rekap Panjang Per Prog Per Prov'!F24</f>
        <v>229100000</v>
      </c>
      <c r="G118" s="778"/>
      <c r="H118" s="1254"/>
      <c r="I118" s="753" t="s">
        <v>696</v>
      </c>
      <c r="J118" s="753" t="s">
        <v>604</v>
      </c>
    </row>
    <row r="119" spans="1:10" s="362" customFormat="1">
      <c r="A119" s="777"/>
      <c r="B119" s="830" t="s">
        <v>393</v>
      </c>
      <c r="C119" s="1863" t="str">
        <f>'Rekap Panjang Per Prog Per Prov'!G7</f>
        <v xml:space="preserve">PROGRAM PENGELOLAAN DESENTRALISASI DAN OTONOMI DAERAH </v>
      </c>
      <c r="D119" s="1863"/>
      <c r="E119" s="1863"/>
      <c r="F119" s="793"/>
      <c r="G119" s="803" t="str">
        <f>'Rekap Panjang Per Prog Per Prov'!G11</f>
        <v>DITJEN OTDA</v>
      </c>
      <c r="H119" s="1255"/>
      <c r="I119" s="753"/>
      <c r="J119" s="758"/>
    </row>
    <row r="120" spans="1:10" ht="15.75" customHeight="1">
      <c r="A120" s="777"/>
      <c r="B120" s="831"/>
      <c r="C120" s="393" t="s">
        <v>381</v>
      </c>
      <c r="D120" s="1862" t="str">
        <f>'Rekap Panjang Per Prog Per Prov'!G8</f>
        <v>Kegiatan Penataan Urusan Pemerintahan Daerah Lingkup I</v>
      </c>
      <c r="E120" s="1862"/>
      <c r="F120" s="794"/>
      <c r="G120" s="777"/>
      <c r="H120" s="754"/>
      <c r="I120" s="753"/>
      <c r="J120" s="758"/>
    </row>
    <row r="121" spans="1:10" ht="38.25" customHeight="1">
      <c r="A121" s="777"/>
      <c r="B121" s="831"/>
      <c r="C121" s="393"/>
      <c r="D121" s="393" t="s">
        <v>382</v>
      </c>
      <c r="E121" s="843" t="str">
        <f>'Rekap Panjang Per Prog Per Prov'!G10</f>
        <v xml:space="preserve">Fasilitasi Percepatan Penerapan Standar Pelayanan Minimal (SPM) di Daerah </v>
      </c>
      <c r="F121" s="794">
        <f>'Rekap Panjang Per Prog Per Prov'!G24</f>
        <v>697260000</v>
      </c>
      <c r="G121" s="778"/>
      <c r="H121" s="1254"/>
      <c r="I121" s="753" t="s">
        <v>716</v>
      </c>
      <c r="J121" s="761" t="s">
        <v>662</v>
      </c>
    </row>
    <row r="122" spans="1:10" s="362" customFormat="1">
      <c r="A122" s="777"/>
      <c r="B122" s="830" t="s">
        <v>396</v>
      </c>
      <c r="C122" s="1863" t="str">
        <f>'Rekap Panjang Per Prog Per Prov'!J7</f>
        <v xml:space="preserve">PROGRAM BINA PEMBANGUNAN DAERAH </v>
      </c>
      <c r="D122" s="1863"/>
      <c r="E122" s="1863"/>
      <c r="F122" s="793"/>
      <c r="G122" s="1865" t="str">
        <f>'Rekap Panjang Per Prog Per Prov'!J11</f>
        <v>DITJEN BINA BANGDA</v>
      </c>
      <c r="H122" s="1256"/>
      <c r="I122" s="753"/>
      <c r="J122" s="784"/>
    </row>
    <row r="123" spans="1:10" ht="33" customHeight="1">
      <c r="A123" s="777"/>
      <c r="B123" s="831"/>
      <c r="C123" s="393" t="s">
        <v>381</v>
      </c>
      <c r="D123" s="1862" t="str">
        <f>'Rekap Panjang Per Prog Per Prov'!J8</f>
        <v>Kegiatan Dukungan Manajemen dan Pelaksanaan Tugas Teknis Lainnya Ditjen Bina Bangda</v>
      </c>
      <c r="E123" s="1862"/>
      <c r="F123" s="794"/>
      <c r="G123" s="1866"/>
      <c r="H123" s="1257"/>
      <c r="I123" s="753"/>
      <c r="J123" s="758"/>
    </row>
    <row r="124" spans="1:10" ht="31.5">
      <c r="A124" s="777"/>
      <c r="B124" s="831"/>
      <c r="C124" s="393"/>
      <c r="D124" s="393" t="s">
        <v>382</v>
      </c>
      <c r="E124" s="843" t="str">
        <f>'Rekap Panjang Per Prog Per Prov'!J10</f>
        <v>Penyusunan, Pengkajian dan Pengembangan Data dan Informasi SIPD di Daerah</v>
      </c>
      <c r="F124" s="794">
        <f>'Rekap Panjang Per Prog Per Prov'!J24</f>
        <v>500000000</v>
      </c>
      <c r="G124" s="777"/>
      <c r="H124" s="754"/>
      <c r="I124" s="753" t="s">
        <v>698</v>
      </c>
      <c r="J124" s="1793" t="s">
        <v>594</v>
      </c>
    </row>
    <row r="125" spans="1:10" ht="38.25" customHeight="1">
      <c r="A125" s="777"/>
      <c r="B125" s="831"/>
      <c r="C125" s="393"/>
      <c r="D125" s="393" t="s">
        <v>386</v>
      </c>
      <c r="E125" s="843" t="str">
        <f>'Rekap Panjang Per Prog Per Prov'!K10</f>
        <v xml:space="preserve">Penguatan Peran Provinsi dalam Pengendalian, Pelaporan dan Evaluasi Pemanfaatan Program Dana Alokasi Khusus (DAK) </v>
      </c>
      <c r="F125" s="794">
        <f>'Rekap Panjang Per Prog Per Prov'!K24</f>
        <v>800000000</v>
      </c>
      <c r="G125" s="777"/>
      <c r="H125" s="754"/>
      <c r="I125" s="753" t="s">
        <v>698</v>
      </c>
      <c r="J125" s="1794"/>
    </row>
    <row r="126" spans="1:10" ht="30.75" customHeight="1">
      <c r="A126" s="777"/>
      <c r="B126" s="831"/>
      <c r="C126" s="393" t="s">
        <v>387</v>
      </c>
      <c r="D126" s="1867" t="str">
        <f>'Rekap Panjang Per Prog Per Prov'!L8</f>
        <v>Kegiatan Fasilitasi Penataan Ruang Daerah dan Lingkungan Hidup di Daerah</v>
      </c>
      <c r="E126" s="1862"/>
      <c r="F126" s="794"/>
      <c r="G126" s="777"/>
      <c r="H126" s="754"/>
      <c r="I126" s="753"/>
      <c r="J126" s="758"/>
    </row>
    <row r="127" spans="1:10" ht="54" customHeight="1">
      <c r="A127" s="777"/>
      <c r="B127" s="831"/>
      <c r="C127" s="393"/>
      <c r="D127" s="393" t="s">
        <v>382</v>
      </c>
      <c r="E127" s="1189" t="str">
        <f>'Rekap Panjang Per Prog Per Prov'!L10</f>
        <v xml:space="preserve">Koordinasi , Fasilitasi dan Evaluasi terhadap Implementasi Kegiatan Penanganan Lahan Kritis dan Sumber Daya Air Berbasis Masyarakat (PLKSDA-BM) </v>
      </c>
      <c r="F127" s="794">
        <f>'Rekap Panjang Per Prog Per Prov'!L24</f>
        <v>500000000</v>
      </c>
      <c r="G127" s="777"/>
      <c r="H127" s="754"/>
      <c r="I127" s="753" t="s">
        <v>698</v>
      </c>
      <c r="J127" s="753" t="s">
        <v>594</v>
      </c>
    </row>
    <row r="128" spans="1:10" ht="51" customHeight="1">
      <c r="A128" s="777"/>
      <c r="B128" s="831"/>
      <c r="C128" s="393"/>
      <c r="D128" s="393" t="s">
        <v>386</v>
      </c>
      <c r="E128" s="1189" t="str">
        <f>'Rekap Panjang Per Prog Per Prov'!N10</f>
        <v xml:space="preserve">Fasilitasi Pengelolaan dan Pengembangan Kawasan Ekowisata Berbasis Masyarakat </v>
      </c>
      <c r="F128" s="794">
        <f>'Rekap Panjang Per Prog Per Prov'!N24</f>
        <v>750000000</v>
      </c>
      <c r="G128" s="777"/>
      <c r="H128" s="754"/>
      <c r="I128" s="753" t="s">
        <v>698</v>
      </c>
      <c r="J128" s="753" t="s">
        <v>594</v>
      </c>
    </row>
    <row r="129" spans="1:10" ht="16.5" customHeight="1">
      <c r="A129" s="777"/>
      <c r="B129" s="831"/>
      <c r="C129" s="393" t="s">
        <v>388</v>
      </c>
      <c r="D129" s="1867" t="str">
        <f>'Rekap Panjang Per Prog Per Prov'!O8</f>
        <v>Kegiatan Fasilitasi Peningkatan Pertumbuhan Ekonomi Daerah</v>
      </c>
      <c r="E129" s="1862"/>
      <c r="F129" s="794"/>
      <c r="G129" s="777"/>
      <c r="H129" s="754"/>
      <c r="I129" s="753"/>
      <c r="J129" s="758"/>
    </row>
    <row r="130" spans="1:10" ht="36" customHeight="1">
      <c r="A130" s="777"/>
      <c r="B130" s="831"/>
      <c r="C130" s="393"/>
      <c r="D130" s="393" t="s">
        <v>382</v>
      </c>
      <c r="E130" s="843" t="str">
        <f>'Rekap Panjang Per Prog Per Prov'!O10</f>
        <v xml:space="preserve">Dukungan Operasional  Penyelenggaraan PTSP  </v>
      </c>
      <c r="F130" s="794">
        <f>'Rekap Panjang Per Prog Per Prov'!O24</f>
        <v>400000000</v>
      </c>
      <c r="G130" s="778"/>
      <c r="H130" s="1254"/>
      <c r="I130" s="753" t="s">
        <v>737</v>
      </c>
      <c r="J130" s="753" t="s">
        <v>602</v>
      </c>
    </row>
    <row r="131" spans="1:10" ht="16.5" customHeight="1">
      <c r="A131" s="777"/>
      <c r="B131" s="831"/>
      <c r="C131" s="393" t="s">
        <v>389</v>
      </c>
      <c r="D131" s="1867" t="str">
        <f>'Rekap Panjang Per Prog Per Prov'!P8</f>
        <v>Kegiatan Fasilitasi  Perencanaan Pembangunan Daerah</v>
      </c>
      <c r="E131" s="1862"/>
      <c r="F131" s="794"/>
      <c r="G131" s="777"/>
      <c r="H131" s="754"/>
      <c r="I131" s="753"/>
      <c r="J131" s="758"/>
    </row>
    <row r="132" spans="1:10" ht="38.25" customHeight="1">
      <c r="A132" s="777"/>
      <c r="B132" s="831"/>
      <c r="C132" s="393"/>
      <c r="D132" s="393" t="s">
        <v>382</v>
      </c>
      <c r="E132" s="843" t="str">
        <f>'Rekap Panjang Per Prog Per Prov'!P10</f>
        <v>Pengendalian dan Evaluasi Rencana Pembangunan Tahunan Kabupaten/Kota TA. 2013</v>
      </c>
      <c r="F132" s="794">
        <f>'Rekap Panjang Per Prog Per Prov'!P24</f>
        <v>1043784000</v>
      </c>
      <c r="G132" s="778"/>
      <c r="H132" s="1254"/>
      <c r="I132" s="753" t="s">
        <v>698</v>
      </c>
      <c r="J132" s="753" t="s">
        <v>594</v>
      </c>
    </row>
    <row r="133" spans="1:10" s="362" customFormat="1" ht="15.75" hidden="1" customHeight="1">
      <c r="A133" s="777"/>
      <c r="B133" s="830" t="s">
        <v>519</v>
      </c>
      <c r="C133" s="1863" t="str">
        <f>'Rekap Panjang Per Prog Per Prov'!U7</f>
        <v xml:space="preserve">PROGRAM PEMBERDAYAAN MASYARAKAT DAN PEMERINTAHAN DESA </v>
      </c>
      <c r="D133" s="1863"/>
      <c r="E133" s="1863"/>
      <c r="F133" s="793"/>
      <c r="G133" s="783" t="str">
        <f>'Rekap Panjang Per Prog Per Prov'!U11</f>
        <v>DITJEN PMD</v>
      </c>
      <c r="H133" s="1262"/>
      <c r="I133" s="753"/>
      <c r="J133" s="784"/>
    </row>
    <row r="134" spans="1:10" ht="15.75" hidden="1" customHeight="1">
      <c r="A134" s="777"/>
      <c r="B134" s="831"/>
      <c r="C134" s="393" t="s">
        <v>381</v>
      </c>
      <c r="D134" s="1862" t="str">
        <f>'Rekap Panjang Per Prog Per Prov'!U8</f>
        <v>Kegiatan Dukungan Manajemen dan Dukungan Teknis Lainnya Ditjen PMD</v>
      </c>
      <c r="E134" s="1862"/>
      <c r="F134" s="794"/>
      <c r="G134" s="782"/>
      <c r="H134" s="1263"/>
      <c r="I134" s="753"/>
      <c r="J134" s="758"/>
    </row>
    <row r="135" spans="1:10" ht="31.5" hidden="1" customHeight="1">
      <c r="A135" s="777"/>
      <c r="B135" s="831"/>
      <c r="C135" s="393"/>
      <c r="D135" s="393" t="s">
        <v>382</v>
      </c>
      <c r="E135" s="843" t="str">
        <f>'Rekap Panjang Per Prog Per Prov'!U10</f>
        <v>Penguatan Program dan Kelembagaan Pemberdayaan Masyarakat dan Pemerintahan Desa</v>
      </c>
      <c r="F135" s="794">
        <f>'Rekap Panjang Per Prog Per Prov'!U24</f>
        <v>153630000</v>
      </c>
      <c r="G135" s="782"/>
      <c r="H135" s="1263"/>
      <c r="I135" s="753"/>
      <c r="J135" s="758"/>
    </row>
    <row r="136" spans="1:10" ht="15.75" hidden="1" customHeight="1">
      <c r="A136" s="777"/>
      <c r="B136" s="834"/>
      <c r="C136" s="394" t="s">
        <v>387</v>
      </c>
      <c r="D136" s="1872" t="str">
        <f>'Rekap Panjang Per Prog Per Prov'!V8</f>
        <v>Kegiatan Peningkatan Kapasitas Penyelenggaraan Pemerintahan Desa dan Kelurahan</v>
      </c>
      <c r="E136" s="1872"/>
      <c r="F136" s="797"/>
      <c r="G136" s="778"/>
      <c r="H136" s="1254"/>
      <c r="I136" s="753"/>
      <c r="J136" s="781"/>
    </row>
    <row r="137" spans="1:10" ht="15.75" hidden="1" customHeight="1">
      <c r="A137" s="777"/>
      <c r="B137" s="831"/>
      <c r="C137" s="393"/>
      <c r="D137" s="393" t="s">
        <v>382</v>
      </c>
      <c r="E137" s="843" t="str">
        <f>'Rekap Panjang Per Prog Per Prov'!V10</f>
        <v>Pelatihan Manajemen Pemerintahan Desa bagi Kepala Desa</v>
      </c>
      <c r="F137" s="794">
        <f>'Rekap Panjang Per Prog Per Prov'!V24</f>
        <v>163726000</v>
      </c>
      <c r="G137" s="782"/>
      <c r="H137" s="1263"/>
      <c r="I137" s="753"/>
      <c r="J137" s="758"/>
    </row>
    <row r="138" spans="1:10" ht="15.75" hidden="1" customHeight="1">
      <c r="A138" s="777"/>
      <c r="B138" s="834"/>
      <c r="C138" s="394" t="s">
        <v>388</v>
      </c>
      <c r="D138" s="1872" t="str">
        <f>'Rekap Panjang Per Prog Per Prov'!W8</f>
        <v>Kegiatan Peningkatan Kapasitas Kelembagaan dan Pelatihan Masyarakat</v>
      </c>
      <c r="E138" s="1872"/>
      <c r="F138" s="797"/>
      <c r="G138" s="778"/>
      <c r="H138" s="1254"/>
      <c r="I138" s="753"/>
      <c r="J138" s="781"/>
    </row>
    <row r="139" spans="1:10" ht="15.75" hidden="1" customHeight="1">
      <c r="A139" s="777"/>
      <c r="B139" s="831"/>
      <c r="C139" s="393"/>
      <c r="D139" s="393" t="s">
        <v>382</v>
      </c>
      <c r="E139" s="843" t="str">
        <f>'Rekap Panjang Per Prog Per Prov'!W10</f>
        <v>Fasilitasi Penyusunan Profil Desa dan Kelurahan</v>
      </c>
      <c r="F139" s="794">
        <f>'Rekap Panjang Per Prog Per Prov'!W24</f>
        <v>538950000</v>
      </c>
      <c r="G139" s="782"/>
      <c r="H139" s="1263"/>
      <c r="I139" s="753"/>
      <c r="J139" s="758"/>
    </row>
    <row r="140" spans="1:10" ht="15.75" hidden="1" customHeight="1">
      <c r="A140" s="777"/>
      <c r="B140" s="831"/>
      <c r="C140" s="393" t="s">
        <v>389</v>
      </c>
      <c r="D140" s="1862" t="str">
        <f>'Rekap Panjang Per Prog Per Prov'!X8</f>
        <v>Kegiatan Peningkatan Kemandirian Masyarakat Perdesaan</v>
      </c>
      <c r="E140" s="1862"/>
      <c r="F140" s="794"/>
      <c r="G140" s="782"/>
      <c r="H140" s="1263"/>
      <c r="I140" s="753"/>
      <c r="J140" s="758"/>
    </row>
    <row r="141" spans="1:10" ht="15.75" hidden="1" customHeight="1">
      <c r="A141" s="777"/>
      <c r="B141" s="831"/>
      <c r="C141" s="393"/>
      <c r="D141" s="393" t="s">
        <v>382</v>
      </c>
      <c r="E141" s="843" t="str">
        <f>'Rekap Panjang Per Prog Per Prov'!X10</f>
        <v>PNPM-Mandiri Perdesaan</v>
      </c>
      <c r="F141" s="794">
        <f>'Rekap Panjang Per Prog Per Prov'!X24</f>
        <v>23930905000</v>
      </c>
      <c r="G141" s="782"/>
      <c r="H141" s="1263"/>
      <c r="I141" s="753"/>
      <c r="J141" s="758"/>
    </row>
    <row r="142" spans="1:10" ht="15.75" hidden="1" customHeight="1">
      <c r="A142" s="777"/>
      <c r="B142" s="831"/>
      <c r="C142" s="393" t="s">
        <v>391</v>
      </c>
      <c r="D142" s="1862" t="str">
        <f>'Rekap Panjang Per Prog Per Prov'!Y8</f>
        <v>Kegiatan Fasilitasi Pemberdayaan Adat dan Sosial Budaya Masyarakat</v>
      </c>
      <c r="E142" s="1862"/>
      <c r="F142" s="794"/>
      <c r="G142" s="782"/>
      <c r="H142" s="1263"/>
      <c r="I142" s="753"/>
      <c r="J142" s="758"/>
    </row>
    <row r="143" spans="1:10" ht="31.5" hidden="1" customHeight="1">
      <c r="A143" s="777"/>
      <c r="B143" s="831"/>
      <c r="C143" s="393"/>
      <c r="D143" s="393" t="s">
        <v>382</v>
      </c>
      <c r="E143" s="843" t="str">
        <f>'Rekap Panjang Per Prog Per Prov'!Y10</f>
        <v>Fasilitasi Penguatan Kelembagaan Komisi Penanggulangan HIV/AIDS di daerah</v>
      </c>
      <c r="F143" s="794">
        <f>'Rekap Panjang Per Prog Per Prov'!Y24</f>
        <v>101550000</v>
      </c>
      <c r="G143" s="782"/>
      <c r="H143" s="1263"/>
      <c r="I143" s="753"/>
      <c r="J143" s="758"/>
    </row>
    <row r="144" spans="1:10" ht="31.5" hidden="1" customHeight="1">
      <c r="A144" s="777"/>
      <c r="B144" s="831"/>
      <c r="C144" s="393"/>
      <c r="D144" s="393" t="s">
        <v>386</v>
      </c>
      <c r="E144" s="843" t="str">
        <f>'Rekap Panjang Per Prog Per Prov'!AA10</f>
        <v xml:space="preserve">Fasilitasi Penguatan Sistem Informasi Posyandu di Daerah melalui Koordinasi dan Pelatihan Ulang </v>
      </c>
      <c r="F144" s="794">
        <f>'Rekap Panjang Per Prog Per Prov'!AA24</f>
        <v>81630000</v>
      </c>
      <c r="G144" s="782"/>
      <c r="H144" s="1263"/>
      <c r="I144" s="753"/>
      <c r="J144" s="758"/>
    </row>
    <row r="145" spans="1:10" ht="15.75" hidden="1" customHeight="1">
      <c r="A145" s="777"/>
      <c r="B145" s="831"/>
      <c r="C145" s="393" t="s">
        <v>392</v>
      </c>
      <c r="D145" s="1862" t="str">
        <f>'Rekap Panjang Per Prog Per Prov'!AB8</f>
        <v>Kegiatan Pengembangan Usaha Ekonomi Masyarakat</v>
      </c>
      <c r="E145" s="1862"/>
      <c r="F145" s="794"/>
      <c r="G145" s="782"/>
      <c r="H145" s="1263"/>
      <c r="I145" s="753"/>
      <c r="J145" s="758"/>
    </row>
    <row r="146" spans="1:10" ht="15.75" hidden="1" customHeight="1">
      <c r="A146" s="777"/>
      <c r="B146" s="831"/>
      <c r="C146" s="393"/>
      <c r="D146" s="393" t="s">
        <v>382</v>
      </c>
      <c r="E146" s="843" t="str">
        <f>'Rekap Panjang Per Prog Per Prov'!AB10</f>
        <v xml:space="preserve">Pelatihan Kapasitas Kelembagaan UED SP/BUMDesa </v>
      </c>
      <c r="F146" s="794">
        <f>'Rekap Panjang Per Prog Per Prov'!AB24</f>
        <v>0</v>
      </c>
      <c r="G146" s="782"/>
      <c r="H146" s="1263"/>
      <c r="I146" s="753"/>
      <c r="J146" s="758"/>
    </row>
    <row r="147" spans="1:10" ht="31.5" hidden="1" customHeight="1">
      <c r="A147" s="777"/>
      <c r="B147" s="831"/>
      <c r="C147" s="393"/>
      <c r="D147" s="393" t="s">
        <v>386</v>
      </c>
      <c r="E147" s="843" t="str">
        <f>'Rekap Panjang Per Prog Per Prov'!AC10</f>
        <v xml:space="preserve">Penguatan Kelembagaan Tim Koordinasi Penanggulangan Kemiskinan Daerah (TKPKD) </v>
      </c>
      <c r="F147" s="794">
        <f>'Rekap Panjang Per Prog Per Prov'!AC24</f>
        <v>89130000</v>
      </c>
      <c r="G147" s="782"/>
      <c r="H147" s="1263"/>
      <c r="I147" s="753"/>
      <c r="J147" s="758"/>
    </row>
    <row r="148" spans="1:10" ht="15.75" hidden="1" customHeight="1">
      <c r="A148" s="777"/>
      <c r="B148" s="831"/>
      <c r="C148" s="393"/>
      <c r="D148" s="393" t="s">
        <v>390</v>
      </c>
      <c r="E148" s="843" t="str">
        <f>'Rekap Panjang Per Prog Per Prov'!AD10</f>
        <v>Fasilitasi Penguatan Kelembagaan Pasar Desa</v>
      </c>
      <c r="F148" s="794">
        <f>'Rekap Panjang Per Prog Per Prov'!AD24</f>
        <v>150000000</v>
      </c>
      <c r="G148" s="782"/>
      <c r="H148" s="1263"/>
      <c r="I148" s="753"/>
      <c r="J148" s="758"/>
    </row>
    <row r="149" spans="1:10" s="362" customFormat="1">
      <c r="A149" s="777"/>
      <c r="B149" s="830" t="s">
        <v>519</v>
      </c>
      <c r="C149" s="1863" t="str">
        <f>'Rekap Panjang Per Prog Per Prov'!AH7</f>
        <v xml:space="preserve">PROGRAM PENGUATAN PENYELENGGARAAN PEMERINTAHAN UMUM </v>
      </c>
      <c r="D149" s="1863"/>
      <c r="E149" s="1863"/>
      <c r="F149" s="793"/>
      <c r="G149" s="803" t="str">
        <f>'Rekap Panjang Per Prog Per Prov'!AH11</f>
        <v>DITJEN PUM</v>
      </c>
      <c r="H149" s="1255"/>
      <c r="I149" s="753"/>
      <c r="J149" s="758"/>
    </row>
    <row r="150" spans="1:10" ht="30" customHeight="1">
      <c r="A150" s="777"/>
      <c r="B150" s="831"/>
      <c r="C150" s="393" t="s">
        <v>381</v>
      </c>
      <c r="D150" s="1862" t="str">
        <f>'Rekap Panjang Per Prog Per Prov'!AH8</f>
        <v>Kegiatan Penyelenggaraan Hubungan Pusat dan Daerah Serta Kerjasama Daerah</v>
      </c>
      <c r="E150" s="1862"/>
      <c r="F150" s="794"/>
      <c r="G150" s="777"/>
      <c r="H150" s="754"/>
      <c r="I150" s="753"/>
      <c r="J150" s="758"/>
    </row>
    <row r="151" spans="1:10" ht="24" customHeight="1">
      <c r="A151" s="777"/>
      <c r="B151" s="834"/>
      <c r="C151" s="394"/>
      <c r="D151" s="394" t="s">
        <v>382</v>
      </c>
      <c r="E151" s="843" t="str">
        <f>'Rekap Panjang Per Prog Per Prov'!AH10</f>
        <v>Pengembangan Kerjasama Daerah</v>
      </c>
      <c r="F151" s="797">
        <f>'Rekap Panjang Per Prog Per Prov'!AH24</f>
        <v>400000000</v>
      </c>
      <c r="G151" s="777"/>
      <c r="H151" s="754"/>
      <c r="I151" s="753" t="s">
        <v>706</v>
      </c>
      <c r="J151" s="1790" t="s">
        <v>595</v>
      </c>
    </row>
    <row r="152" spans="1:10" ht="33" customHeight="1">
      <c r="A152" s="777"/>
      <c r="B152" s="834"/>
      <c r="C152" s="394"/>
      <c r="D152" s="394" t="s">
        <v>386</v>
      </c>
      <c r="E152" s="843" t="str">
        <f>'Rekap Panjang Per Prog Per Prov'!AI10</f>
        <v>Peningkatan Peran Gubernur sebagai Wakil Pemerintah Pusat di Wilayah Provinsi</v>
      </c>
      <c r="F152" s="797">
        <f>'Rekap Panjang Per Prog Per Prov'!AI24</f>
        <v>3563080000</v>
      </c>
      <c r="G152" s="778"/>
      <c r="H152" s="1254"/>
      <c r="I152" s="753" t="s">
        <v>706</v>
      </c>
      <c r="J152" s="1791"/>
    </row>
    <row r="153" spans="1:10" ht="30.75" customHeight="1">
      <c r="A153" s="777"/>
      <c r="B153" s="834"/>
      <c r="C153" s="394" t="s">
        <v>387</v>
      </c>
      <c r="D153" s="1872" t="str">
        <f>'Rekap Panjang Per Prog Per Prov'!AJ8</f>
        <v>Kegiatan Pengembangan dan Penataan Wilayah Administrasi dan Perbatasan</v>
      </c>
      <c r="E153" s="1872"/>
      <c r="F153" s="797"/>
      <c r="G153" s="777"/>
      <c r="H153" s="754"/>
      <c r="I153" s="753"/>
      <c r="J153" s="781"/>
    </row>
    <row r="154" spans="1:10" ht="32.25" customHeight="1">
      <c r="A154" s="777"/>
      <c r="B154" s="831"/>
      <c r="C154" s="393"/>
      <c r="D154" s="393" t="s">
        <v>382</v>
      </c>
      <c r="E154" s="843" t="str">
        <f>'Rekap Panjang Per Prog Per Prov'!AJ10</f>
        <v>Koordinasi dan Fasilitasi Penegasan Batas Daerah secara Pasti di Lapangan antar Daerah Provinsi, Kab/Kota</v>
      </c>
      <c r="F154" s="794">
        <f>'Rekap Panjang Per Prog Per Prov'!AJ24</f>
        <v>350000000</v>
      </c>
      <c r="G154" s="777"/>
      <c r="H154" s="754"/>
      <c r="I154" s="753" t="s">
        <v>706</v>
      </c>
      <c r="J154" s="1194" t="s">
        <v>605</v>
      </c>
    </row>
    <row r="155" spans="1:10" ht="19.5" customHeight="1">
      <c r="A155" s="777"/>
      <c r="B155" s="831"/>
      <c r="C155" s="393"/>
      <c r="D155" s="393" t="s">
        <v>386</v>
      </c>
      <c r="E155" s="843" t="str">
        <f>'Rekap Panjang Per Prog Per Prov'!AL10</f>
        <v>Pembakuan dan Pembinaan Nama Rupabumi Unsur Alami</v>
      </c>
      <c r="F155" s="794">
        <f>'Rekap Panjang Per Prog Per Prov'!AL24</f>
        <v>503390000</v>
      </c>
      <c r="G155" s="777"/>
      <c r="H155" s="754"/>
      <c r="I155" s="753" t="s">
        <v>706</v>
      </c>
      <c r="J155" s="753" t="s">
        <v>612</v>
      </c>
    </row>
    <row r="156" spans="1:10" ht="30.75" customHeight="1">
      <c r="A156" s="777"/>
      <c r="B156" s="831"/>
      <c r="C156" s="393" t="s">
        <v>388</v>
      </c>
      <c r="D156" s="1862" t="str">
        <f>'Rekap Panjang Per Prog Per Prov'!AN8</f>
        <v>Kegiatan Pembinaan Ketenteraman, Ketertiban dan Perlindungan Masyarakat</v>
      </c>
      <c r="E156" s="1862"/>
      <c r="F156" s="794"/>
      <c r="G156" s="777"/>
      <c r="H156" s="754"/>
      <c r="I156" s="753"/>
      <c r="J156" s="758"/>
    </row>
    <row r="157" spans="1:10" ht="34.5" customHeight="1">
      <c r="A157" s="777"/>
      <c r="B157" s="831"/>
      <c r="C157" s="393"/>
      <c r="D157" s="393" t="s">
        <v>382</v>
      </c>
      <c r="E157" s="843" t="str">
        <f>'Rekap Panjang Per Prog Per Prov'!AO10</f>
        <v xml:space="preserve">Peningkatan Kapasitas SDM Polisi Pamong Praja  dalam Penyelenggaraan Ketertiban Umum dan Ketenteraman Masyarakat </v>
      </c>
      <c r="F157" s="794">
        <f>'Rekap Panjang Per Prog Per Prov'!AO24</f>
        <v>366336000</v>
      </c>
      <c r="G157" s="777"/>
      <c r="H157" s="1254"/>
      <c r="I157" s="753" t="s">
        <v>738</v>
      </c>
      <c r="J157" s="884" t="s">
        <v>606</v>
      </c>
    </row>
    <row r="158" spans="1:10" ht="23.25" customHeight="1">
      <c r="A158" s="777"/>
      <c r="B158" s="834"/>
      <c r="C158" s="394" t="s">
        <v>389</v>
      </c>
      <c r="D158" s="1872" t="str">
        <f>'Rekap Panjang Per Prog Per Prov'!AR8</f>
        <v>Kegiatan Fasilitasi Pencegahan dan Penanggulangan Bencana</v>
      </c>
      <c r="E158" s="1872"/>
      <c r="F158" s="797"/>
      <c r="G158" s="777"/>
      <c r="H158" s="754"/>
      <c r="I158" s="1194"/>
      <c r="J158" s="781"/>
    </row>
    <row r="159" spans="1:10" ht="68.25" customHeight="1">
      <c r="A159" s="777"/>
      <c r="B159" s="834"/>
      <c r="C159" s="394"/>
      <c r="D159" s="394" t="s">
        <v>382</v>
      </c>
      <c r="E159" s="843" t="str">
        <f>'Rekap Panjang Per Prog Per Prov'!AS10</f>
        <v>Fasilitasi dan Sosialisasi Pelaksanaan Perpres Nomor 30 Tahun 2011, Pembentukan Kelembagaan Komisi Provinsi Pengendalian Zoonosis dan Komisi Kabupaten/Kota Pengendalian Zoonosis, dan Percepatan Pengendalian Zoonosis</v>
      </c>
      <c r="F159" s="797">
        <f>'Rekap Panjang Per Prog Per Prov'!AS24</f>
        <v>300000000</v>
      </c>
      <c r="G159" s="777"/>
      <c r="H159" s="754"/>
      <c r="I159" s="753" t="s">
        <v>739</v>
      </c>
      <c r="J159" s="761" t="s">
        <v>611</v>
      </c>
    </row>
    <row r="160" spans="1:10" ht="34.5" customHeight="1">
      <c r="A160" s="777"/>
      <c r="B160" s="834"/>
      <c r="C160" s="394"/>
      <c r="D160" s="394" t="s">
        <v>386</v>
      </c>
      <c r="E160" s="843" t="str">
        <f>'Rekap Panjang Per Prog Per Prov'!AT10</f>
        <v>Peningkatan Kapasitas Aparat dalam Pengurangan Resiko Bencana di Daerah</v>
      </c>
      <c r="F160" s="797">
        <f>'Rekap Panjang Per Prog Per Prov'!AT24</f>
        <v>300000000</v>
      </c>
      <c r="G160" s="778"/>
      <c r="H160" s="1254"/>
      <c r="I160" s="753" t="s">
        <v>720</v>
      </c>
      <c r="J160" s="761" t="s">
        <v>607</v>
      </c>
    </row>
    <row r="161" spans="1:11" ht="18" customHeight="1" thickBot="1">
      <c r="A161" s="777"/>
      <c r="B161" s="951"/>
      <c r="C161" s="1152"/>
      <c r="D161" s="1152"/>
      <c r="E161" s="844"/>
      <c r="F161" s="1166"/>
      <c r="G161" s="803"/>
      <c r="H161" s="1255"/>
      <c r="I161" s="1193"/>
      <c r="J161" s="768"/>
    </row>
    <row r="162" spans="1:11" s="1107" customFormat="1" ht="20.25" customHeight="1">
      <c r="A162" s="1271">
        <v>3</v>
      </c>
      <c r="B162" s="1811" t="s">
        <v>400</v>
      </c>
      <c r="C162" s="1811"/>
      <c r="D162" s="1811"/>
      <c r="E162" s="1811"/>
      <c r="F162" s="1272">
        <f>SUM(F163:F212)</f>
        <v>25703958000</v>
      </c>
      <c r="G162" s="1273"/>
      <c r="H162" s="1826" t="s">
        <v>838</v>
      </c>
      <c r="I162" s="1100" t="s">
        <v>859</v>
      </c>
      <c r="J162" s="781"/>
      <c r="K162" s="1106">
        <f>'Rekap Panjang Per Prog Per Prov'!AV30</f>
        <v>25703958000</v>
      </c>
    </row>
    <row r="163" spans="1:11">
      <c r="A163" s="777"/>
      <c r="B163" s="830" t="s">
        <v>380</v>
      </c>
      <c r="C163" s="1863" t="str">
        <f>'Rekap Panjang Per Prog Per Prov'!C7</f>
        <v xml:space="preserve">PROGRAM PENATAAN ADMINISTRASI KEPENDUDUKAN </v>
      </c>
      <c r="D163" s="1863"/>
      <c r="E163" s="1863"/>
      <c r="F163" s="776"/>
      <c r="G163" s="803" t="str">
        <f>'Rekap Panjang Per Prog Per Prov'!C11</f>
        <v>DITJEN DUKCAPIL</v>
      </c>
      <c r="H163" s="1803"/>
      <c r="I163" s="753"/>
      <c r="J163" s="758"/>
    </row>
    <row r="164" spans="1:11" ht="31.5" customHeight="1">
      <c r="A164" s="777"/>
      <c r="B164" s="830"/>
      <c r="C164" s="393" t="s">
        <v>381</v>
      </c>
      <c r="D164" s="1862" t="str">
        <f>'Rekap Panjang Per Prog Per Prov'!C8</f>
        <v>Kegiatan Dukungan Manajemen dan Dukungan Teknis Lainnya Ditjen Kependudukan dan Pencatatan Sipil</v>
      </c>
      <c r="E164" s="1862"/>
      <c r="F164" s="776"/>
      <c r="G164" s="777"/>
      <c r="H164" s="1803"/>
      <c r="I164" s="753"/>
      <c r="J164" s="758"/>
    </row>
    <row r="165" spans="1:11" ht="37.5" customHeight="1">
      <c r="A165" s="777"/>
      <c r="B165" s="830"/>
      <c r="C165" s="365"/>
      <c r="D165" s="393" t="s">
        <v>382</v>
      </c>
      <c r="E165" s="841" t="str">
        <f>'Rekap Panjang Per Prog Per Prov'!C10</f>
        <v xml:space="preserve">Fasilitasi Koordinasi Penyelenggaraan Kependudukan dan Pencatatan Sipil </v>
      </c>
      <c r="F165" s="776">
        <f>'Rekap Panjang Per Prog Per Prov'!C30</f>
        <v>242715000</v>
      </c>
      <c r="G165" s="778"/>
      <c r="H165" s="1794"/>
      <c r="I165" s="753" t="s">
        <v>792</v>
      </c>
      <c r="J165" s="753" t="s">
        <v>600</v>
      </c>
    </row>
    <row r="166" spans="1:11" ht="32.25" customHeight="1">
      <c r="A166" s="801"/>
      <c r="B166" s="830" t="s">
        <v>383</v>
      </c>
      <c r="C166" s="1863" t="str">
        <f>'Rekap Panjang Per Prog Per Prov'!D7</f>
        <v xml:space="preserve">PROGRAM PENGAWASAN DAN PENINGKATAN AKUNTABILITAS APARATUR KEMENTERIAN DALAM NEGERI </v>
      </c>
      <c r="D166" s="1863"/>
      <c r="E166" s="1863"/>
      <c r="F166" s="776"/>
      <c r="G166" s="803" t="str">
        <f>'Rekap Panjang Per Prog Per Prov'!D11</f>
        <v>ITJEN</v>
      </c>
      <c r="H166" s="1255"/>
      <c r="I166" s="753"/>
      <c r="J166" s="758"/>
    </row>
    <row r="167" spans="1:11" ht="31.5" customHeight="1">
      <c r="A167" s="801"/>
      <c r="B167" s="830"/>
      <c r="C167" s="393" t="s">
        <v>381</v>
      </c>
      <c r="D167" s="1862" t="str">
        <f>'Rekap Panjang Per Prog Per Prov'!D8</f>
        <v xml:space="preserve">Kegiatan Dukungan Manajemen dan Dukungan Teknis Lainnya  Inspektorat Jenderal </v>
      </c>
      <c r="E167" s="1862"/>
      <c r="F167" s="776"/>
      <c r="G167" s="777"/>
      <c r="H167" s="754"/>
      <c r="I167" s="753"/>
      <c r="J167" s="758"/>
    </row>
    <row r="168" spans="1:11" ht="36.75" customHeight="1">
      <c r="A168" s="890"/>
      <c r="B168" s="879"/>
      <c r="C168" s="893"/>
      <c r="D168" s="883" t="s">
        <v>382</v>
      </c>
      <c r="E168" s="887" t="str">
        <f>'Rekap Panjang Per Prog Per Prov'!D10</f>
        <v xml:space="preserve">Koordinasi Pembinaan dan Pengawasan Penyelenggaraan Pemerintahan Daerah </v>
      </c>
      <c r="F168" s="880">
        <f>'Rekap Panjang Per Prog Per Prov'!D30</f>
        <v>300000000</v>
      </c>
      <c r="G168" s="821"/>
      <c r="H168" s="1268"/>
      <c r="I168" s="884" t="s">
        <v>755</v>
      </c>
      <c r="J168" s="753" t="s">
        <v>603</v>
      </c>
    </row>
    <row r="169" spans="1:11" ht="16.5">
      <c r="A169" s="801"/>
      <c r="B169" s="829" t="s">
        <v>384</v>
      </c>
      <c r="C169" s="1873" t="str">
        <f>'Rekap Panjang Per Prog Per Prov'!E7</f>
        <v xml:space="preserve">PROGRAM PEMBINAAN KESATUAN BANGSA DAN POLITIK </v>
      </c>
      <c r="D169" s="1873"/>
      <c r="E169" s="1873"/>
      <c r="F169" s="779"/>
      <c r="G169" s="1861" t="str">
        <f>'Rekap Panjang Per Prog Per Prov'!E11</f>
        <v>DITJEN KESBANGPOL</v>
      </c>
      <c r="H169" s="1270"/>
      <c r="I169" s="1235"/>
      <c r="J169" s="781"/>
    </row>
    <row r="170" spans="1:11" s="355" customFormat="1" ht="15.75" customHeight="1">
      <c r="A170" s="754"/>
      <c r="B170" s="830"/>
      <c r="C170" s="393" t="s">
        <v>381</v>
      </c>
      <c r="D170" s="1862" t="str">
        <f>'Rekap Panjang Per Prog Per Prov'!E8</f>
        <v>Kegiatan Fasilitasi Kewaspadaan Nasional</v>
      </c>
      <c r="E170" s="1862"/>
      <c r="F170" s="776"/>
      <c r="G170" s="1861"/>
      <c r="H170" s="1253"/>
      <c r="I170" s="753"/>
      <c r="J170" s="758"/>
    </row>
    <row r="171" spans="1:11" s="344" customFormat="1" ht="35.25" customHeight="1">
      <c r="A171" s="801"/>
      <c r="B171" s="830"/>
      <c r="C171" s="393"/>
      <c r="D171" s="393" t="s">
        <v>382</v>
      </c>
      <c r="E171" s="841" t="str">
        <f>'Rekap Panjang Per Prog Per Prov'!E10</f>
        <v xml:space="preserve">Penguatan dan Pemberdayaan Forum Kewaspadaan Dini Masyarakat (FKDM) </v>
      </c>
      <c r="F171" s="776">
        <f>'Rekap Panjang Per Prog Per Prov'!E30</f>
        <v>1200348000</v>
      </c>
      <c r="G171" s="778"/>
      <c r="H171" s="1254"/>
      <c r="I171" s="753" t="s">
        <v>793</v>
      </c>
      <c r="J171" s="753" t="s">
        <v>601</v>
      </c>
    </row>
    <row r="172" spans="1:11" ht="36.75" customHeight="1">
      <c r="A172" s="801"/>
      <c r="B172" s="830" t="s">
        <v>385</v>
      </c>
      <c r="C172" s="1863" t="str">
        <f>'Rekap Panjang Per Prog Per Prov'!F7</f>
        <v xml:space="preserve">PROGRAM PENDIDIKAN DAN PELATIHAN APARATUR KEMENTERIAN DALAM NEGERI </v>
      </c>
      <c r="D172" s="1863"/>
      <c r="E172" s="1863"/>
      <c r="F172" s="776"/>
      <c r="G172" s="803" t="str">
        <f>'Rekap Panjang Per Prog Per Prov'!F11</f>
        <v>BADAN DIKLAT</v>
      </c>
      <c r="H172" s="1255"/>
      <c r="I172" s="753"/>
      <c r="J172" s="758"/>
    </row>
    <row r="173" spans="1:11" s="355" customFormat="1" ht="30" customHeight="1">
      <c r="A173" s="754"/>
      <c r="B173" s="830"/>
      <c r="C173" s="393" t="s">
        <v>381</v>
      </c>
      <c r="D173" s="1862" t="str">
        <f>'Rekap Panjang Per Prog Per Prov'!F8</f>
        <v xml:space="preserve">Kegiatan Dukungan Manajemen Dan Pelayanan Teknis Lainnya Badan Pendidikan Dan Pelatihan </v>
      </c>
      <c r="E173" s="1862"/>
      <c r="F173" s="776"/>
      <c r="G173" s="777"/>
      <c r="H173" s="754"/>
      <c r="I173" s="753"/>
      <c r="J173" s="758"/>
    </row>
    <row r="174" spans="1:11" s="344" customFormat="1" ht="21.75" customHeight="1">
      <c r="A174" s="801"/>
      <c r="B174" s="830"/>
      <c r="C174" s="393"/>
      <c r="D174" s="393" t="s">
        <v>382</v>
      </c>
      <c r="E174" s="841" t="str">
        <f>'Rekap Panjang Per Prog Per Prov'!F10</f>
        <v>Koordinasi Pembinaan Program Kediklatan</v>
      </c>
      <c r="F174" s="776">
        <f>'Rekap Panjang Per Prog Per Prov'!F30</f>
        <v>200000000</v>
      </c>
      <c r="G174" s="778"/>
      <c r="H174" s="1254"/>
      <c r="I174" s="753" t="s">
        <v>794</v>
      </c>
      <c r="J174" s="753" t="s">
        <v>604</v>
      </c>
    </row>
    <row r="175" spans="1:11" s="344" customFormat="1" ht="16.5" customHeight="1">
      <c r="A175" s="801"/>
      <c r="B175" s="830" t="s">
        <v>393</v>
      </c>
      <c r="C175" s="1863" t="str">
        <f>'Rekap Panjang Per Prog Per Prov'!G7</f>
        <v xml:space="preserve">PROGRAM PENGELOLAAN DESENTRALISASI DAN OTONOMI DAERAH </v>
      </c>
      <c r="D175" s="1863"/>
      <c r="E175" s="1863"/>
      <c r="F175" s="776"/>
      <c r="G175" s="803" t="str">
        <f>'Rekap Panjang Per Prog Per Prov'!G11</f>
        <v>DITJEN OTDA</v>
      </c>
      <c r="H175" s="1255"/>
      <c r="I175" s="753"/>
      <c r="J175" s="758"/>
    </row>
    <row r="176" spans="1:11" s="344" customFormat="1" ht="16.5">
      <c r="A176" s="801"/>
      <c r="B176" s="830"/>
      <c r="C176" s="393" t="s">
        <v>381</v>
      </c>
      <c r="D176" s="1862" t="str">
        <f>'Rekap Panjang Per Prog Per Prov'!G8</f>
        <v>Kegiatan Penataan Urusan Pemerintahan Daerah Lingkup I</v>
      </c>
      <c r="E176" s="1862"/>
      <c r="F176" s="776"/>
      <c r="G176" s="777"/>
      <c r="H176" s="754"/>
      <c r="I176" s="753"/>
      <c r="J176" s="758"/>
    </row>
    <row r="177" spans="1:10" s="344" customFormat="1" ht="36.75" customHeight="1">
      <c r="A177" s="801"/>
      <c r="B177" s="830"/>
      <c r="C177" s="393"/>
      <c r="D177" s="393" t="s">
        <v>382</v>
      </c>
      <c r="E177" s="841" t="str">
        <f>'Rekap Panjang Per Prog Per Prov'!G10</f>
        <v xml:space="preserve">Fasilitasi Percepatan Penerapan Standar Pelayanan Minimal (SPM) di Daerah </v>
      </c>
      <c r="F177" s="776">
        <f>'Rekap Panjang Per Prog Per Prov'!G30</f>
        <v>585200000</v>
      </c>
      <c r="G177" s="778"/>
      <c r="H177" s="1254"/>
      <c r="I177" s="753" t="s">
        <v>795</v>
      </c>
      <c r="J177" s="761" t="s">
        <v>662</v>
      </c>
    </row>
    <row r="178" spans="1:10" s="344" customFormat="1" ht="16.5" customHeight="1">
      <c r="A178" s="801"/>
      <c r="B178" s="830" t="s">
        <v>396</v>
      </c>
      <c r="C178" s="1863" t="str">
        <f>'Rekap Panjang Per Prog Per Prov'!J7</f>
        <v xml:space="preserve">PROGRAM BINA PEMBANGUNAN DAERAH </v>
      </c>
      <c r="D178" s="1863"/>
      <c r="E178" s="1863"/>
      <c r="F178" s="776"/>
      <c r="G178" s="1865" t="str">
        <f>'Rekap Panjang Per Prog Per Prov'!J11</f>
        <v>DITJEN BINA BANGDA</v>
      </c>
      <c r="H178" s="1256"/>
      <c r="I178" s="753"/>
      <c r="J178" s="784"/>
    </row>
    <row r="179" spans="1:10" s="344" customFormat="1" ht="32.25" customHeight="1">
      <c r="A179" s="801"/>
      <c r="B179" s="830"/>
      <c r="C179" s="393" t="s">
        <v>381</v>
      </c>
      <c r="D179" s="1862" t="str">
        <f>'Rekap Panjang Per Prog Per Prov'!J8</f>
        <v>Kegiatan Dukungan Manajemen dan Pelaksanaan Tugas Teknis Lainnya Ditjen Bina Bangda</v>
      </c>
      <c r="E179" s="1862"/>
      <c r="F179" s="776"/>
      <c r="G179" s="1866"/>
      <c r="H179" s="1257"/>
      <c r="I179" s="753"/>
      <c r="J179" s="758"/>
    </row>
    <row r="180" spans="1:10" s="344" customFormat="1" ht="32.25" customHeight="1">
      <c r="A180" s="801"/>
      <c r="B180" s="830"/>
      <c r="C180" s="366"/>
      <c r="D180" s="393" t="s">
        <v>382</v>
      </c>
      <c r="E180" s="841" t="str">
        <f>'Rekap Panjang Per Prog Per Prov'!J10</f>
        <v>Penyusunan, Pengkajian dan Pengembangan Data dan Informasi SIPD di Daerah</v>
      </c>
      <c r="F180" s="776">
        <f>'Rekap Panjang Per Prog Per Prov'!J30</f>
        <v>598000000</v>
      </c>
      <c r="G180" s="777"/>
      <c r="H180" s="754"/>
      <c r="I180" s="753" t="s">
        <v>698</v>
      </c>
      <c r="J180" s="1793" t="s">
        <v>594</v>
      </c>
    </row>
    <row r="181" spans="1:10" s="344" customFormat="1" ht="33" customHeight="1">
      <c r="A181" s="801"/>
      <c r="B181" s="830"/>
      <c r="C181" s="366"/>
      <c r="D181" s="393" t="s">
        <v>386</v>
      </c>
      <c r="E181" s="841" t="str">
        <f>'Rekap Panjang Per Prog Per Prov'!K10</f>
        <v xml:space="preserve">Penguatan Peran Provinsi dalam Pengendalian, Pelaporan dan Evaluasi Pemanfaatan Program Dana Alokasi Khusus (DAK) </v>
      </c>
      <c r="F181" s="776">
        <f>'Rekap Panjang Per Prog Per Prov'!K30</f>
        <v>650000000</v>
      </c>
      <c r="G181" s="777"/>
      <c r="H181" s="754"/>
      <c r="I181" s="753" t="s">
        <v>699</v>
      </c>
      <c r="J181" s="1794"/>
    </row>
    <row r="182" spans="1:10" s="344" customFormat="1" ht="16.5">
      <c r="A182" s="801"/>
      <c r="B182" s="830"/>
      <c r="C182" s="393" t="s">
        <v>387</v>
      </c>
      <c r="D182" s="1862" t="str">
        <f>'Rekap Panjang Per Prog Per Prov'!O8</f>
        <v>Kegiatan Fasilitasi Peningkatan Pertumbuhan Ekonomi Daerah</v>
      </c>
      <c r="E182" s="1862"/>
      <c r="F182" s="776"/>
      <c r="G182" s="777"/>
      <c r="H182" s="754"/>
      <c r="I182" s="753"/>
      <c r="J182" s="758"/>
    </row>
    <row r="183" spans="1:10" s="344" customFormat="1" ht="24" customHeight="1">
      <c r="A183" s="801"/>
      <c r="B183" s="835"/>
      <c r="C183" s="367"/>
      <c r="D183" s="392" t="s">
        <v>382</v>
      </c>
      <c r="E183" s="846" t="str">
        <f>'Rekap Panjang Per Prog Per Prov'!O10</f>
        <v xml:space="preserve">Dukungan Operasional  Penyelenggaraan PTSP  </v>
      </c>
      <c r="F183" s="802">
        <f>'Rekap Panjang Per Prog Per Prov'!O30</f>
        <v>500000000</v>
      </c>
      <c r="G183" s="778"/>
      <c r="H183" s="1254"/>
      <c r="I183" s="753" t="s">
        <v>796</v>
      </c>
      <c r="J183" s="753" t="s">
        <v>602</v>
      </c>
    </row>
    <row r="184" spans="1:10" s="362" customFormat="1" ht="15.75" hidden="1" customHeight="1">
      <c r="A184" s="777"/>
      <c r="B184" s="830" t="s">
        <v>519</v>
      </c>
      <c r="C184" s="1863" t="str">
        <f>'Rekap Panjang Per Prog Per Prov'!U7</f>
        <v xml:space="preserve">PROGRAM PEMBERDAYAAN MASYARAKAT DAN PEMERINTAHAN DESA </v>
      </c>
      <c r="D184" s="1863"/>
      <c r="E184" s="1863"/>
      <c r="F184" s="793"/>
      <c r="G184" s="782" t="str">
        <f>'Rekap Panjang Per Prog Per Prov'!U11</f>
        <v>DITJEN PMD</v>
      </c>
      <c r="H184" s="1263"/>
      <c r="I184" s="753"/>
      <c r="J184" s="758"/>
    </row>
    <row r="185" spans="1:10" ht="30" hidden="1" customHeight="1">
      <c r="A185" s="777"/>
      <c r="B185" s="831"/>
      <c r="C185" s="393" t="s">
        <v>381</v>
      </c>
      <c r="D185" s="1862" t="str">
        <f>'Rekap Panjang Per Prog Per Prov'!U8</f>
        <v>Kegiatan Dukungan Manajemen dan Dukungan Teknis Lainnya Ditjen PMD</v>
      </c>
      <c r="E185" s="1862"/>
      <c r="F185" s="794"/>
      <c r="G185" s="782"/>
      <c r="H185" s="1263"/>
      <c r="I185" s="753"/>
      <c r="J185" s="758"/>
    </row>
    <row r="186" spans="1:10" ht="31.5" hidden="1" customHeight="1">
      <c r="A186" s="777"/>
      <c r="B186" s="834"/>
      <c r="C186" s="394"/>
      <c r="D186" s="394" t="s">
        <v>382</v>
      </c>
      <c r="E186" s="841" t="str">
        <f>'Rekap Panjang Per Prog Per Prov'!U10</f>
        <v>Penguatan Program dan Kelembagaan Pemberdayaan Masyarakat dan Pemerintahan Desa</v>
      </c>
      <c r="F186" s="797">
        <f>'Rekap Panjang Per Prog Per Prov'!U30</f>
        <v>153910000</v>
      </c>
      <c r="G186" s="778"/>
      <c r="H186" s="1254"/>
      <c r="I186" s="753"/>
      <c r="J186" s="781"/>
    </row>
    <row r="187" spans="1:10" ht="30" hidden="1" customHeight="1">
      <c r="A187" s="777"/>
      <c r="B187" s="831"/>
      <c r="C187" s="393" t="s">
        <v>387</v>
      </c>
      <c r="D187" s="1862" t="str">
        <f>'Rekap Panjang Per Prog Per Prov'!V8</f>
        <v>Kegiatan Peningkatan Kapasitas Penyelenggaraan Pemerintahan Desa dan Kelurahan</v>
      </c>
      <c r="E187" s="1862"/>
      <c r="F187" s="794"/>
      <c r="G187" s="782"/>
      <c r="H187" s="1263"/>
      <c r="I187" s="753"/>
      <c r="J187" s="758"/>
    </row>
    <row r="188" spans="1:10" ht="15.75" hidden="1" customHeight="1">
      <c r="A188" s="777"/>
      <c r="B188" s="834"/>
      <c r="C188" s="394"/>
      <c r="D188" s="394" t="s">
        <v>382</v>
      </c>
      <c r="E188" s="841" t="str">
        <f>'Rekap Panjang Per Prog Per Prov'!V10</f>
        <v>Pelatihan Manajemen Pemerintahan Desa bagi Kepala Desa</v>
      </c>
      <c r="F188" s="797">
        <f>'Rekap Panjang Per Prog Per Prov'!V30</f>
        <v>176547000</v>
      </c>
      <c r="G188" s="778"/>
      <c r="H188" s="1254"/>
      <c r="I188" s="753"/>
      <c r="J188" s="781"/>
    </row>
    <row r="189" spans="1:10" ht="15.75" hidden="1" customHeight="1">
      <c r="A189" s="777"/>
      <c r="B189" s="831"/>
      <c r="C189" s="393" t="s">
        <v>388</v>
      </c>
      <c r="D189" s="1862" t="str">
        <f>'Rekap Panjang Per Prog Per Prov'!W8</f>
        <v>Kegiatan Peningkatan Kapasitas Kelembagaan dan Pelatihan Masyarakat</v>
      </c>
      <c r="E189" s="1862"/>
      <c r="F189" s="794"/>
      <c r="G189" s="782"/>
      <c r="H189" s="1263"/>
      <c r="I189" s="753"/>
      <c r="J189" s="758"/>
    </row>
    <row r="190" spans="1:10" ht="15.75" hidden="1" customHeight="1">
      <c r="A190" s="777"/>
      <c r="B190" s="834"/>
      <c r="C190" s="394"/>
      <c r="D190" s="394" t="s">
        <v>382</v>
      </c>
      <c r="E190" s="841" t="str">
        <f>'Rekap Panjang Per Prog Per Prov'!W10</f>
        <v>Fasilitasi Penyusunan Profil Desa dan Kelurahan</v>
      </c>
      <c r="F190" s="797">
        <f>'Rekap Panjang Per Prog Per Prov'!W30</f>
        <v>404531000</v>
      </c>
      <c r="G190" s="778"/>
      <c r="H190" s="1254"/>
      <c r="I190" s="753"/>
      <c r="J190" s="781"/>
    </row>
    <row r="191" spans="1:10" ht="15.75" hidden="1" customHeight="1">
      <c r="A191" s="777"/>
      <c r="B191" s="831"/>
      <c r="C191" s="393" t="s">
        <v>389</v>
      </c>
      <c r="D191" s="1862" t="str">
        <f>'Rekap Panjang Per Prog Per Prov'!X8</f>
        <v>Kegiatan Peningkatan Kemandirian Masyarakat Perdesaan</v>
      </c>
      <c r="E191" s="1862"/>
      <c r="F191" s="794"/>
      <c r="G191" s="782"/>
      <c r="H191" s="1263"/>
      <c r="I191" s="753"/>
      <c r="J191" s="758"/>
    </row>
    <row r="192" spans="1:10" ht="15.75" hidden="1" customHeight="1">
      <c r="A192" s="777"/>
      <c r="B192" s="834"/>
      <c r="C192" s="394"/>
      <c r="D192" s="394" t="s">
        <v>382</v>
      </c>
      <c r="E192" s="841" t="str">
        <f>'Rekap Panjang Per Prog Per Prov'!X10</f>
        <v>PNPM-Mandiri Perdesaan</v>
      </c>
      <c r="F192" s="797">
        <f>'Rekap Panjang Per Prog Per Prov'!X30</f>
        <v>14849109000</v>
      </c>
      <c r="G192" s="778"/>
      <c r="H192" s="1254"/>
      <c r="I192" s="753"/>
      <c r="J192" s="781"/>
    </row>
    <row r="193" spans="1:10" ht="15.75" hidden="1" customHeight="1">
      <c r="A193" s="777"/>
      <c r="B193" s="831"/>
      <c r="C193" s="393" t="s">
        <v>391</v>
      </c>
      <c r="D193" s="1862" t="str">
        <f>'Rekap Panjang Per Prog Per Prov'!Y8</f>
        <v>Kegiatan Fasilitasi Pemberdayaan Adat dan Sosial Budaya Masyarakat</v>
      </c>
      <c r="E193" s="1862"/>
      <c r="F193" s="794"/>
      <c r="G193" s="782"/>
      <c r="H193" s="1263"/>
      <c r="I193" s="753"/>
      <c r="J193" s="758"/>
    </row>
    <row r="194" spans="1:10" ht="31.5" hidden="1" customHeight="1">
      <c r="A194" s="777"/>
      <c r="B194" s="834"/>
      <c r="C194" s="394"/>
      <c r="D194" s="394" t="s">
        <v>382</v>
      </c>
      <c r="E194" s="841" t="str">
        <f>'Rekap Panjang Per Prog Per Prov'!Y10</f>
        <v>Fasilitasi Penguatan Kelembagaan Komisi Penanggulangan HIV/AIDS di daerah</v>
      </c>
      <c r="F194" s="797">
        <f>'Rekap Panjang Per Prog Per Prov'!Y30</f>
        <v>83380000</v>
      </c>
      <c r="G194" s="778"/>
      <c r="H194" s="1254"/>
      <c r="I194" s="753"/>
      <c r="J194" s="781"/>
    </row>
    <row r="195" spans="1:10" ht="31.5" hidden="1" customHeight="1">
      <c r="A195" s="777"/>
      <c r="B195" s="834"/>
      <c r="C195" s="394"/>
      <c r="D195" s="394" t="s">
        <v>386</v>
      </c>
      <c r="E195" s="841" t="str">
        <f>'Rekap Panjang Per Prog Per Prov'!AA10</f>
        <v xml:space="preserve">Fasilitasi Penguatan Sistem Informasi Posyandu di Daerah melalui Koordinasi dan Pelatihan Ulang </v>
      </c>
      <c r="F195" s="797">
        <f>'Rekap Panjang Per Prog Per Prov'!AA30</f>
        <v>68315000</v>
      </c>
      <c r="G195" s="778"/>
      <c r="H195" s="1254"/>
      <c r="I195" s="753"/>
      <c r="J195" s="781"/>
    </row>
    <row r="196" spans="1:10" ht="15.75" hidden="1" customHeight="1">
      <c r="A196" s="777"/>
      <c r="B196" s="831"/>
      <c r="C196" s="393" t="s">
        <v>392</v>
      </c>
      <c r="D196" s="1862" t="str">
        <f>'Rekap Panjang Per Prog Per Prov'!AB8</f>
        <v>Kegiatan Pengembangan Usaha Ekonomi Masyarakat</v>
      </c>
      <c r="E196" s="1862"/>
      <c r="F196" s="794"/>
      <c r="G196" s="782"/>
      <c r="H196" s="1263"/>
      <c r="I196" s="753"/>
      <c r="J196" s="758"/>
    </row>
    <row r="197" spans="1:10" ht="15.75" hidden="1" customHeight="1">
      <c r="A197" s="777"/>
      <c r="B197" s="834"/>
      <c r="C197" s="394"/>
      <c r="D197" s="394" t="s">
        <v>382</v>
      </c>
      <c r="E197" s="841" t="str">
        <f>'Rekap Panjang Per Prog Per Prov'!AB10</f>
        <v xml:space="preserve">Pelatihan Kapasitas Kelembagaan UED SP/BUMDesa </v>
      </c>
      <c r="F197" s="797">
        <f>'Rekap Panjang Per Prog Per Prov'!AB30</f>
        <v>0</v>
      </c>
      <c r="G197" s="778"/>
      <c r="H197" s="1254"/>
      <c r="I197" s="753"/>
      <c r="J197" s="781"/>
    </row>
    <row r="198" spans="1:10" ht="31.5" hidden="1" customHeight="1">
      <c r="A198" s="777"/>
      <c r="B198" s="834"/>
      <c r="C198" s="394"/>
      <c r="D198" s="394" t="s">
        <v>386</v>
      </c>
      <c r="E198" s="841" t="str">
        <f>'Rekap Panjang Per Prog Per Prov'!AC10</f>
        <v xml:space="preserve">Penguatan Kelembagaan Tim Koordinasi Penanggulangan Kemiskinan Daerah (TKPKD) </v>
      </c>
      <c r="F198" s="797">
        <f>'Rekap Panjang Per Prog Per Prov'!AC30</f>
        <v>94430000</v>
      </c>
      <c r="G198" s="778"/>
      <c r="H198" s="1254"/>
      <c r="I198" s="753"/>
      <c r="J198" s="781"/>
    </row>
    <row r="199" spans="1:10" ht="15.75" hidden="1" customHeight="1">
      <c r="A199" s="777"/>
      <c r="B199" s="834"/>
      <c r="C199" s="394"/>
      <c r="D199" s="394" t="s">
        <v>390</v>
      </c>
      <c r="E199" s="841" t="str">
        <f>'Rekap Panjang Per Prog Per Prov'!AD10</f>
        <v>Fasilitasi Penguatan Kelembagaan Pasar Desa</v>
      </c>
      <c r="F199" s="797">
        <f>'Rekap Panjang Per Prog Per Prov'!AD30</f>
        <v>150000000</v>
      </c>
      <c r="G199" s="778"/>
      <c r="H199" s="1254"/>
      <c r="I199" s="753"/>
      <c r="J199" s="781"/>
    </row>
    <row r="200" spans="1:10" s="362" customFormat="1" ht="30" customHeight="1">
      <c r="A200" s="777"/>
      <c r="B200" s="830" t="s">
        <v>519</v>
      </c>
      <c r="C200" s="1863" t="str">
        <f>'Rekap Panjang Per Prog Per Prov'!AH7</f>
        <v xml:space="preserve">PROGRAM PENGUATAN PENYELENGGARAAN PEMERINTAHAN UMUM </v>
      </c>
      <c r="D200" s="1863"/>
      <c r="E200" s="1863"/>
      <c r="F200" s="793"/>
      <c r="G200" s="803" t="str">
        <f>'Rekap Panjang Per Prog Per Prov'!AH11</f>
        <v>DITJEN PUM</v>
      </c>
      <c r="H200" s="1255"/>
      <c r="I200" s="753"/>
      <c r="J200" s="758"/>
    </row>
    <row r="201" spans="1:10" ht="30" customHeight="1">
      <c r="A201" s="777"/>
      <c r="B201" s="831"/>
      <c r="C201" s="393" t="s">
        <v>381</v>
      </c>
      <c r="D201" s="1862" t="str">
        <f>'Rekap Panjang Per Prog Per Prov'!AH8</f>
        <v>Kegiatan Penyelenggaraan Hubungan Pusat dan Daerah Serta Kerjasama Daerah</v>
      </c>
      <c r="E201" s="1862"/>
      <c r="F201" s="794"/>
      <c r="G201" s="777"/>
      <c r="H201" s="754"/>
      <c r="I201" s="753"/>
      <c r="J201" s="758"/>
    </row>
    <row r="202" spans="1:10" ht="35.25" customHeight="1">
      <c r="A202" s="777"/>
      <c r="B202" s="834"/>
      <c r="C202" s="394"/>
      <c r="D202" s="394" t="s">
        <v>382</v>
      </c>
      <c r="E202" s="841" t="str">
        <f>'Rekap Panjang Per Prog Per Prov'!AI10</f>
        <v>Peningkatan Peran Gubernur sebagai Wakil Pemerintah Pusat di Wilayah Provinsi</v>
      </c>
      <c r="F202" s="797">
        <f>'Rekap Panjang Per Prog Per Prov'!AI30</f>
        <v>3597473000</v>
      </c>
      <c r="G202" s="778"/>
      <c r="H202" s="1254"/>
      <c r="I202" s="753" t="s">
        <v>701</v>
      </c>
      <c r="J202" s="761" t="s">
        <v>595</v>
      </c>
    </row>
    <row r="203" spans="1:10" ht="30" customHeight="1">
      <c r="A203" s="777"/>
      <c r="B203" s="834"/>
      <c r="C203" s="394" t="s">
        <v>387</v>
      </c>
      <c r="D203" s="1872" t="str">
        <f>'Rekap Panjang Per Prog Per Prov'!AJ8</f>
        <v>Kegiatan Pengembangan dan Penataan Wilayah Administrasi dan Perbatasan</v>
      </c>
      <c r="E203" s="1872"/>
      <c r="F203" s="797"/>
      <c r="G203" s="777"/>
      <c r="H203" s="754"/>
      <c r="I203" s="753"/>
      <c r="J203" s="781"/>
    </row>
    <row r="204" spans="1:10" ht="37.5" customHeight="1">
      <c r="A204" s="777"/>
      <c r="B204" s="834"/>
      <c r="C204" s="394"/>
      <c r="D204" s="394" t="s">
        <v>382</v>
      </c>
      <c r="E204" s="841" t="str">
        <f>'Rekap Panjang Per Prog Per Prov'!AJ10</f>
        <v>Koordinasi dan Fasilitasi Penegasan Batas Daerah secara Pasti di Lapangan antar Daerah Provinsi, Kab/Kota</v>
      </c>
      <c r="F204" s="797">
        <f>'Rekap Panjang Per Prog Per Prov'!AJ30</f>
        <v>350000000</v>
      </c>
      <c r="G204" s="777"/>
      <c r="H204" s="754"/>
      <c r="I204" s="753" t="s">
        <v>701</v>
      </c>
      <c r="J204" s="1194" t="s">
        <v>605</v>
      </c>
    </row>
    <row r="205" spans="1:10" ht="52.5" customHeight="1">
      <c r="A205" s="777"/>
      <c r="B205" s="833"/>
      <c r="C205" s="364"/>
      <c r="D205" s="364" t="s">
        <v>386</v>
      </c>
      <c r="E205" s="846" t="str">
        <f>'Rekap Panjang Per Prog Per Prov'!AM10</f>
        <v>Fasilitasi Penegasan Status Hukum Batas antar Negara, Peningkatan Kapasitas Aparat, dan Peningkatan Kegiatan Sosekbud dengan Negara Tetangga</v>
      </c>
      <c r="F205" s="796">
        <f>'Rekap Panjang Per Prog Per Prov'!AM30</f>
        <v>400000000</v>
      </c>
      <c r="G205" s="777"/>
      <c r="H205" s="754"/>
      <c r="I205" s="753" t="s">
        <v>701</v>
      </c>
      <c r="J205" s="1201" t="s">
        <v>609</v>
      </c>
    </row>
    <row r="206" spans="1:10" ht="31.5" customHeight="1">
      <c r="A206" s="777"/>
      <c r="B206" s="831"/>
      <c r="C206" s="393" t="s">
        <v>388</v>
      </c>
      <c r="D206" s="1862" t="str">
        <f>'Rekap Panjang Per Prog Per Prov'!AN8</f>
        <v>Kegiatan Pembinaan Ketenteraman, Ketertiban dan Perlindungan Masyarakat</v>
      </c>
      <c r="E206" s="1862"/>
      <c r="F206" s="794"/>
      <c r="G206" s="803"/>
      <c r="H206" s="754"/>
      <c r="I206" s="753"/>
      <c r="J206" s="781"/>
    </row>
    <row r="207" spans="1:10" ht="20.25" customHeight="1">
      <c r="A207" s="777"/>
      <c r="B207" s="834"/>
      <c r="C207" s="394"/>
      <c r="D207" s="394" t="s">
        <v>382</v>
      </c>
      <c r="E207" s="841" t="str">
        <f>'Rekap Panjang Per Prog Per Prov'!AN10</f>
        <v>Fasilitasi Pencitraan Satpol PP di Daerah</v>
      </c>
      <c r="F207" s="797">
        <f>'Rekap Panjang Per Prog Per Prov'!AN30</f>
        <v>350000000</v>
      </c>
      <c r="G207" s="777"/>
      <c r="H207" s="754"/>
      <c r="I207" s="753" t="s">
        <v>738</v>
      </c>
      <c r="J207" s="761" t="s">
        <v>597</v>
      </c>
    </row>
    <row r="208" spans="1:10" ht="30" customHeight="1">
      <c r="A208" s="777"/>
      <c r="B208" s="831"/>
      <c r="C208" s="393" t="s">
        <v>389</v>
      </c>
      <c r="D208" s="1862" t="str">
        <f>'Rekap Panjang Per Prog Per Prov'!AP8</f>
        <v>Kegiatan Pembinaan dan Pengembangan Kawasan dan Pertanahan</v>
      </c>
      <c r="E208" s="1862"/>
      <c r="F208" s="794"/>
      <c r="G208" s="777"/>
      <c r="H208" s="754"/>
      <c r="I208" s="753"/>
      <c r="J208" s="758"/>
    </row>
    <row r="209" spans="1:11" ht="36" customHeight="1">
      <c r="A209" s="777"/>
      <c r="B209" s="833"/>
      <c r="C209" s="364"/>
      <c r="D209" s="364" t="s">
        <v>382</v>
      </c>
      <c r="E209" s="846" t="str">
        <f>'Rekap Panjang Per Prog Per Prov'!AP10</f>
        <v xml:space="preserve">Peningkatan Kapasitas Aparat Pemerintah Daerah dalam Pengelolaan Kawasan Sumber Daya Alam </v>
      </c>
      <c r="F209" s="796">
        <f>'Rekap Panjang Per Prog Per Prov'!AP30</f>
        <v>400000000</v>
      </c>
      <c r="G209" s="777"/>
      <c r="H209" s="754"/>
      <c r="I209" s="1234" t="s">
        <v>797</v>
      </c>
      <c r="J209" s="1194" t="s">
        <v>608</v>
      </c>
    </row>
    <row r="210" spans="1:11" ht="17.25" customHeight="1">
      <c r="A210" s="777"/>
      <c r="B210" s="831"/>
      <c r="C210" s="393" t="s">
        <v>391</v>
      </c>
      <c r="D210" s="1862" t="str">
        <f>'Rekap Panjang Per Prog Per Prov'!AR8</f>
        <v>Kegiatan Fasilitasi Pencegahan dan Penanggulangan Bencana</v>
      </c>
      <c r="E210" s="1862"/>
      <c r="F210" s="794"/>
      <c r="G210" s="777"/>
      <c r="H210" s="1255"/>
      <c r="I210" s="753"/>
      <c r="J210" s="758"/>
    </row>
    <row r="211" spans="1:11" ht="52.5" customHeight="1">
      <c r="A211" s="777"/>
      <c r="B211" s="834"/>
      <c r="C211" s="394"/>
      <c r="D211" s="394" t="s">
        <v>382</v>
      </c>
      <c r="E211" s="841" t="str">
        <f>'Rekap Panjang Per Prog Per Prov'!AR10</f>
        <v>Fasilitasi Peningkatan Kapasitas Pemerintahan Kabupaten/Kota dalam Penyelenggaraan Pencegahan dan Penanggulangan Kebakaran untuk Mendukung Pengurangan Resiko Kebakaran</v>
      </c>
      <c r="F211" s="797">
        <f>'Rekap Panjang Per Prog Per Prov'!AR30</f>
        <v>350000000</v>
      </c>
      <c r="G211" s="778"/>
      <c r="H211" s="1254"/>
      <c r="I211" s="753" t="s">
        <v>720</v>
      </c>
      <c r="J211" s="761" t="s">
        <v>607</v>
      </c>
    </row>
    <row r="212" spans="1:11" ht="9.75" customHeight="1" thickBot="1">
      <c r="A212" s="799"/>
      <c r="B212" s="951"/>
      <c r="C212" s="1274"/>
      <c r="D212" s="1274"/>
      <c r="E212" s="1275"/>
      <c r="F212" s="1276"/>
      <c r="G212" s="803"/>
      <c r="H212" s="1255"/>
      <c r="I212" s="1193"/>
      <c r="J212" s="768"/>
    </row>
    <row r="213" spans="1:11" s="356" customFormat="1" ht="51.75" customHeight="1">
      <c r="A213" s="1307">
        <v>4</v>
      </c>
      <c r="B213" s="1308" t="s">
        <v>403</v>
      </c>
      <c r="C213" s="1308"/>
      <c r="D213" s="1308"/>
      <c r="E213" s="1309"/>
      <c r="F213" s="1283">
        <f>SUM(F214:F262)</f>
        <v>21789448000</v>
      </c>
      <c r="G213" s="1273"/>
      <c r="H213" s="1876" t="s">
        <v>839</v>
      </c>
      <c r="I213" s="1100" t="s">
        <v>860</v>
      </c>
      <c r="J213" s="781"/>
      <c r="K213" s="1175">
        <f>'Rekap Panjang Per Prog Per Prov'!AV31</f>
        <v>22297648000</v>
      </c>
    </row>
    <row r="214" spans="1:11">
      <c r="A214" s="777"/>
      <c r="B214" s="830" t="s">
        <v>380</v>
      </c>
      <c r="C214" s="1863" t="str">
        <f>'Rekap Panjang Per Prog Per Prov'!C7</f>
        <v xml:space="preserve">PROGRAM PENATAAN ADMINISTRASI KEPENDUDUKAN </v>
      </c>
      <c r="D214" s="1863"/>
      <c r="E214" s="1863"/>
      <c r="F214" s="776"/>
      <c r="G214" s="803" t="str">
        <f>'Rekap Panjang Per Prog Per Prov'!C11</f>
        <v>DITJEN DUKCAPIL</v>
      </c>
      <c r="H214" s="1877"/>
      <c r="I214" s="753"/>
      <c r="J214" s="758"/>
    </row>
    <row r="215" spans="1:11" ht="30" customHeight="1">
      <c r="A215" s="777"/>
      <c r="B215" s="830"/>
      <c r="C215" s="393" t="s">
        <v>381</v>
      </c>
      <c r="D215" s="1862" t="str">
        <f>'Rekap Panjang Per Prog Per Prov'!C8</f>
        <v>Kegiatan Dukungan Manajemen dan Dukungan Teknis Lainnya Ditjen Kependudukan dan Pencatatan Sipil</v>
      </c>
      <c r="E215" s="1862"/>
      <c r="F215" s="776"/>
      <c r="G215" s="777"/>
      <c r="H215" s="1877"/>
      <c r="I215" s="753"/>
      <c r="J215" s="758"/>
    </row>
    <row r="216" spans="1:11" ht="36.75" customHeight="1">
      <c r="A216" s="777"/>
      <c r="B216" s="830"/>
      <c r="C216" s="365"/>
      <c r="D216" s="393" t="s">
        <v>382</v>
      </c>
      <c r="E216" s="841" t="str">
        <f>'Rekap Panjang Per Prog Per Prov'!C10</f>
        <v xml:space="preserve">Fasilitasi Koordinasi Penyelenggaraan Kependudukan dan Pencatatan Sipil </v>
      </c>
      <c r="F216" s="776">
        <f>'Rekap Panjang Per Prog Per Prov'!C31</f>
        <v>206379000</v>
      </c>
      <c r="G216" s="778"/>
      <c r="H216" s="1878"/>
      <c r="I216" s="753" t="s">
        <v>713</v>
      </c>
      <c r="J216" s="753" t="s">
        <v>600</v>
      </c>
    </row>
    <row r="217" spans="1:11" ht="34.5" customHeight="1">
      <c r="A217" s="801"/>
      <c r="B217" s="830" t="s">
        <v>383</v>
      </c>
      <c r="C217" s="1863" t="str">
        <f>'Rekap Panjang Per Prog Per Prov'!D7</f>
        <v xml:space="preserve">PROGRAM PENGAWASAN DAN PENINGKATAN AKUNTABILITAS APARATUR KEMENTERIAN DALAM NEGERI </v>
      </c>
      <c r="D217" s="1863"/>
      <c r="E217" s="1874"/>
      <c r="F217" s="776"/>
      <c r="G217" s="803" t="str">
        <f>'Rekap Panjang Per Prog Per Prov'!D11</f>
        <v>ITJEN</v>
      </c>
      <c r="H217" s="1255"/>
      <c r="I217" s="753"/>
      <c r="J217" s="758"/>
    </row>
    <row r="218" spans="1:11" ht="32.25" customHeight="1">
      <c r="A218" s="801"/>
      <c r="B218" s="830"/>
      <c r="C218" s="393" t="s">
        <v>381</v>
      </c>
      <c r="D218" s="1862" t="str">
        <f>'Rekap Panjang Per Prog Per Prov'!D8</f>
        <v xml:space="preserve">Kegiatan Dukungan Manajemen dan Dukungan Teknis Lainnya  Inspektorat Jenderal </v>
      </c>
      <c r="E218" s="1862"/>
      <c r="F218" s="776"/>
      <c r="G218" s="777"/>
      <c r="H218" s="754"/>
      <c r="I218" s="753"/>
      <c r="J218" s="758"/>
    </row>
    <row r="219" spans="1:11" ht="34.5" customHeight="1">
      <c r="A219" s="801"/>
      <c r="B219" s="830"/>
      <c r="C219" s="365"/>
      <c r="D219" s="393" t="s">
        <v>382</v>
      </c>
      <c r="E219" s="841" t="str">
        <f>'Rekap Panjang Per Prog Per Prov'!D10</f>
        <v xml:space="preserve">Koordinasi Pembinaan dan Pengawasan Penyelenggaraan Pemerintahan Daerah </v>
      </c>
      <c r="F219" s="776">
        <f>'Rekap Panjang Per Prog Per Prov'!D31</f>
        <v>270000000</v>
      </c>
      <c r="G219" s="778"/>
      <c r="H219" s="1254"/>
      <c r="I219" s="753" t="s">
        <v>783</v>
      </c>
      <c r="J219" s="753" t="s">
        <v>603</v>
      </c>
    </row>
    <row r="220" spans="1:11" ht="16.5">
      <c r="A220" s="801"/>
      <c r="B220" s="830" t="s">
        <v>383</v>
      </c>
      <c r="C220" s="1875" t="str">
        <f>'Rekap Panjang Per Prog Per Prov'!E7</f>
        <v xml:space="preserve">PROGRAM PEMBINAAN KESATUAN BANGSA DAN POLITIK </v>
      </c>
      <c r="D220" s="1875"/>
      <c r="E220" s="1875"/>
      <c r="F220" s="776"/>
      <c r="G220" s="1860" t="str">
        <f>'Rekap Panjang Per Prog Per Prov'!E11</f>
        <v>DITJEN KESBANGPOL</v>
      </c>
      <c r="H220" s="1252"/>
      <c r="I220" s="753"/>
      <c r="J220" s="758"/>
    </row>
    <row r="221" spans="1:11" ht="16.5">
      <c r="A221" s="801"/>
      <c r="B221" s="830"/>
      <c r="C221" s="393" t="s">
        <v>381</v>
      </c>
      <c r="D221" s="1862" t="str">
        <f>'Rekap Panjang Per Prog Per Prov'!E8</f>
        <v>Kegiatan Fasilitasi Kewaspadaan Nasional</v>
      </c>
      <c r="E221" s="1862"/>
      <c r="F221" s="776"/>
      <c r="G221" s="1861"/>
      <c r="H221" s="1253"/>
      <c r="I221" s="753"/>
      <c r="J221" s="758"/>
    </row>
    <row r="222" spans="1:11" ht="33.75" customHeight="1">
      <c r="A222" s="801"/>
      <c r="B222" s="830"/>
      <c r="C222" s="365"/>
      <c r="D222" s="393" t="s">
        <v>382</v>
      </c>
      <c r="E222" s="841" t="str">
        <f>'Rekap Panjang Per Prog Per Prov'!E10</f>
        <v xml:space="preserve">Penguatan dan Pemberdayaan Forum Kewaspadaan Dini Masyarakat (FKDM) </v>
      </c>
      <c r="F222" s="776">
        <f>'Rekap Panjang Per Prog Per Prov'!E31</f>
        <v>578099000</v>
      </c>
      <c r="G222" s="778"/>
      <c r="H222" s="1254"/>
      <c r="I222" s="753" t="s">
        <v>714</v>
      </c>
      <c r="J222" s="753" t="s">
        <v>601</v>
      </c>
    </row>
    <row r="223" spans="1:11" ht="32.25" customHeight="1">
      <c r="A223" s="801"/>
      <c r="B223" s="830" t="s">
        <v>384</v>
      </c>
      <c r="C223" s="1863" t="str">
        <f>'Rekap Panjang Per Prog Per Prov'!F7</f>
        <v xml:space="preserve">PROGRAM PENDIDIKAN DAN PELATIHAN APARATUR KEMENTERIAN DALAM NEGERI </v>
      </c>
      <c r="D223" s="1863"/>
      <c r="E223" s="1863"/>
      <c r="F223" s="776"/>
      <c r="G223" s="803" t="str">
        <f>'Rekap Panjang Per Prog Per Prov'!F11</f>
        <v>BADAN DIKLAT</v>
      </c>
      <c r="H223" s="1255"/>
      <c r="I223" s="753"/>
      <c r="J223" s="758"/>
    </row>
    <row r="224" spans="1:11" s="355" customFormat="1" ht="34.5" customHeight="1">
      <c r="A224" s="754"/>
      <c r="B224" s="830"/>
      <c r="C224" s="393" t="s">
        <v>381</v>
      </c>
      <c r="D224" s="1862" t="str">
        <f>'Rekap Panjang Per Prog Per Prov'!F8</f>
        <v xml:space="preserve">Kegiatan Dukungan Manajemen Dan Pelayanan Teknis Lainnya Badan Pendidikan Dan Pelatihan </v>
      </c>
      <c r="E224" s="1862"/>
      <c r="F224" s="776"/>
      <c r="G224" s="777"/>
      <c r="H224" s="754"/>
      <c r="I224" s="753"/>
      <c r="J224" s="753"/>
    </row>
    <row r="225" spans="1:10" s="344" customFormat="1" ht="17.25" customHeight="1">
      <c r="A225" s="801"/>
      <c r="B225" s="830"/>
      <c r="C225" s="393"/>
      <c r="D225" s="393" t="s">
        <v>382</v>
      </c>
      <c r="E225" s="841" t="str">
        <f>'Rekap Panjang Per Prog Per Prov'!F10</f>
        <v>Koordinasi Pembinaan Program Kediklatan</v>
      </c>
      <c r="F225" s="776">
        <f>'Rekap Panjang Per Prog Per Prov'!F31</f>
        <v>200000000</v>
      </c>
      <c r="G225" s="778"/>
      <c r="H225" s="1254"/>
      <c r="I225" s="753" t="s">
        <v>715</v>
      </c>
      <c r="J225" s="753" t="s">
        <v>604</v>
      </c>
    </row>
    <row r="226" spans="1:10" ht="26.25" customHeight="1">
      <c r="A226" s="801"/>
      <c r="B226" s="830" t="s">
        <v>385</v>
      </c>
      <c r="C226" s="1863" t="str">
        <f>'Rekap Panjang Per Prog Per Prov'!G7</f>
        <v xml:space="preserve">PROGRAM PENGELOLAAN DESENTRALISASI DAN OTONOMI DAERAH </v>
      </c>
      <c r="D226" s="1863"/>
      <c r="E226" s="1863"/>
      <c r="F226" s="776"/>
      <c r="G226" s="803" t="str">
        <f>'Rekap Panjang Per Prog Per Prov'!G11</f>
        <v>DITJEN OTDA</v>
      </c>
      <c r="H226" s="1255"/>
      <c r="I226" s="753"/>
      <c r="J226" s="758"/>
    </row>
    <row r="227" spans="1:10" s="355" customFormat="1">
      <c r="A227" s="754"/>
      <c r="B227" s="830"/>
      <c r="C227" s="393" t="s">
        <v>381</v>
      </c>
      <c r="D227" s="1862" t="str">
        <f>'Rekap Panjang Per Prog Per Prov'!G8</f>
        <v>Kegiatan Penataan Urusan Pemerintahan Daerah Lingkup I</v>
      </c>
      <c r="E227" s="1862"/>
      <c r="F227" s="776"/>
      <c r="G227" s="777"/>
      <c r="H227" s="754"/>
      <c r="I227" s="753"/>
      <c r="J227" s="758"/>
    </row>
    <row r="228" spans="1:10" s="344" customFormat="1" ht="36.75" customHeight="1">
      <c r="A228" s="801"/>
      <c r="B228" s="830"/>
      <c r="C228" s="393"/>
      <c r="D228" s="393" t="s">
        <v>382</v>
      </c>
      <c r="E228" s="841" t="str">
        <f>'Rekap Panjang Per Prog Per Prov'!G10</f>
        <v xml:space="preserve">Fasilitasi Percepatan Penerapan Standar Pelayanan Minimal (SPM) di Daerah </v>
      </c>
      <c r="F228" s="776">
        <f>'Rekap Panjang Per Prog Per Prov'!G31</f>
        <v>494250000</v>
      </c>
      <c r="G228" s="778"/>
      <c r="H228" s="1254"/>
      <c r="I228" s="753" t="s">
        <v>716</v>
      </c>
      <c r="J228" s="761" t="s">
        <v>662</v>
      </c>
    </row>
    <row r="229" spans="1:10" s="344" customFormat="1" ht="16.5" customHeight="1">
      <c r="A229" s="801"/>
      <c r="B229" s="829" t="s">
        <v>393</v>
      </c>
      <c r="C229" s="1859" t="str">
        <f>'Rekap Panjang Per Prog Per Prov'!J7</f>
        <v xml:space="preserve">PROGRAM BINA PEMBANGUNAN DAERAH </v>
      </c>
      <c r="D229" s="1859"/>
      <c r="E229" s="1859"/>
      <c r="F229" s="779"/>
      <c r="G229" s="1865" t="str">
        <f>'Rekap Panjang Per Prog Per Prov'!J11</f>
        <v>DITJEN BINA BANGDA</v>
      </c>
      <c r="H229" s="1256"/>
      <c r="I229" s="753"/>
      <c r="J229" s="809"/>
    </row>
    <row r="230" spans="1:10" s="344" customFormat="1" ht="31.5" customHeight="1">
      <c r="A230" s="801"/>
      <c r="B230" s="830"/>
      <c r="C230" s="393" t="s">
        <v>381</v>
      </c>
      <c r="D230" s="1862" t="str">
        <f>'Rekap Panjang Per Prog Per Prov'!J8</f>
        <v>Kegiatan Dukungan Manajemen dan Pelaksanaan Tugas Teknis Lainnya Ditjen Bina Bangda</v>
      </c>
      <c r="E230" s="1862"/>
      <c r="F230" s="776"/>
      <c r="G230" s="1866"/>
      <c r="H230" s="1257"/>
      <c r="I230" s="753"/>
      <c r="J230" s="758"/>
    </row>
    <row r="231" spans="1:10" s="344" customFormat="1" ht="36.75" customHeight="1">
      <c r="A231" s="801"/>
      <c r="B231" s="830"/>
      <c r="C231" s="366"/>
      <c r="D231" s="393" t="s">
        <v>382</v>
      </c>
      <c r="E231" s="841" t="str">
        <f>'Rekap Panjang Per Prog Per Prov'!K10</f>
        <v xml:space="preserve">Penguatan Peran Provinsi dalam Pengendalian, Pelaporan dan Evaluasi Pemanfaatan Program Dana Alokasi Khusus (DAK) </v>
      </c>
      <c r="F231" s="776">
        <f>'Rekap Panjang Per Prog Per Prov'!K31</f>
        <v>600000000</v>
      </c>
      <c r="G231" s="777"/>
      <c r="H231" s="754"/>
      <c r="I231" s="753" t="s">
        <v>698</v>
      </c>
      <c r="J231" s="1193" t="s">
        <v>594</v>
      </c>
    </row>
    <row r="232" spans="1:10" s="344" customFormat="1" ht="18.75" customHeight="1">
      <c r="A232" s="801"/>
      <c r="B232" s="830"/>
      <c r="C232" s="393" t="s">
        <v>387</v>
      </c>
      <c r="D232" s="1862" t="str">
        <f>'Rekap Panjang Per Prog Per Prov'!O8</f>
        <v>Kegiatan Fasilitasi Peningkatan Pertumbuhan Ekonomi Daerah</v>
      </c>
      <c r="E232" s="1862"/>
      <c r="F232" s="776"/>
      <c r="G232" s="777"/>
      <c r="H232" s="754"/>
      <c r="I232" s="753"/>
      <c r="J232" s="758"/>
    </row>
    <row r="233" spans="1:10" s="344" customFormat="1" ht="27.75" customHeight="1">
      <c r="A233" s="801"/>
      <c r="B233" s="830"/>
      <c r="C233" s="366"/>
      <c r="D233" s="393" t="s">
        <v>382</v>
      </c>
      <c r="E233" s="841" t="str">
        <f>'Rekap Panjang Per Prog Per Prov'!O10</f>
        <v xml:space="preserve">Dukungan Operasional  Penyelenggaraan PTSP  </v>
      </c>
      <c r="F233" s="776">
        <f>'Rekap Panjang Per Prog Per Prov'!O31</f>
        <v>500000000</v>
      </c>
      <c r="G233" s="777"/>
      <c r="H233" s="754"/>
      <c r="I233" s="753" t="s">
        <v>716</v>
      </c>
      <c r="J233" s="753" t="s">
        <v>602</v>
      </c>
    </row>
    <row r="234" spans="1:10" s="344" customFormat="1" ht="16.5">
      <c r="A234" s="801"/>
      <c r="B234" s="830"/>
      <c r="C234" s="393" t="s">
        <v>388</v>
      </c>
      <c r="D234" s="1862" t="str">
        <f>'Rekap Panjang Per Prog Per Prov'!Q8</f>
        <v>Kegiatan Fasilitasi Pengembangan Wilayah Terpadu</v>
      </c>
      <c r="E234" s="1862"/>
      <c r="F234" s="776"/>
      <c r="G234" s="777"/>
      <c r="H234" s="754"/>
      <c r="I234" s="753"/>
      <c r="J234" s="758"/>
    </row>
    <row r="235" spans="1:10" s="344" customFormat="1" ht="39" customHeight="1">
      <c r="A235" s="801"/>
      <c r="B235" s="835"/>
      <c r="C235" s="367"/>
      <c r="D235" s="392" t="s">
        <v>382</v>
      </c>
      <c r="E235" s="846" t="str">
        <f>'Rekap Panjang Per Prog Per Prov'!Q10</f>
        <v>Penguatan Kelembagaan dalam Pengelolaan dan Pengembangan Wilayah Pesisir, Laut dan Pulau-pulau kecil</v>
      </c>
      <c r="F235" s="802">
        <f>'Rekap Panjang Per Prog Per Prov'!Q31</f>
        <v>475000000</v>
      </c>
      <c r="G235" s="778"/>
      <c r="H235" s="1254"/>
      <c r="I235" s="753" t="s">
        <v>698</v>
      </c>
      <c r="J235" s="1193" t="s">
        <v>594</v>
      </c>
    </row>
    <row r="236" spans="1:10" s="362" customFormat="1" ht="15.75" hidden="1" customHeight="1">
      <c r="A236" s="777"/>
      <c r="B236" s="830" t="s">
        <v>519</v>
      </c>
      <c r="C236" s="1863" t="str">
        <f>'Rekap Panjang Per Prog Per Prov'!U7</f>
        <v xml:space="preserve">PROGRAM PEMBERDAYAAN MASYARAKAT DAN PEMERINTAHAN DESA </v>
      </c>
      <c r="D236" s="1863"/>
      <c r="E236" s="1863"/>
      <c r="F236" s="793"/>
      <c r="G236" s="782" t="str">
        <f>'Rekap Panjang Per Prog Per Prov'!U11</f>
        <v>DITJEN PMD</v>
      </c>
      <c r="H236" s="1263"/>
      <c r="I236" s="753"/>
      <c r="J236" s="758"/>
    </row>
    <row r="237" spans="1:10" ht="30" hidden="1" customHeight="1">
      <c r="A237" s="777"/>
      <c r="B237" s="831"/>
      <c r="C237" s="393" t="s">
        <v>381</v>
      </c>
      <c r="D237" s="1862" t="str">
        <f>'Rekap Panjang Per Prog Per Prov'!U8</f>
        <v>Kegiatan Dukungan Manajemen dan Dukungan Teknis Lainnya Ditjen PMD</v>
      </c>
      <c r="E237" s="1862"/>
      <c r="F237" s="794"/>
      <c r="G237" s="782"/>
      <c r="H237" s="1263"/>
      <c r="I237" s="753"/>
      <c r="J237" s="758"/>
    </row>
    <row r="238" spans="1:10" ht="31.5" hidden="1" customHeight="1">
      <c r="A238" s="777"/>
      <c r="B238" s="834"/>
      <c r="C238" s="394"/>
      <c r="D238" s="394" t="s">
        <v>382</v>
      </c>
      <c r="E238" s="841" t="str">
        <f>'Rekap Panjang Per Prog Per Prov'!U10</f>
        <v>Penguatan Program dan Kelembagaan Pemberdayaan Masyarakat dan Pemerintahan Desa</v>
      </c>
      <c r="F238" s="797">
        <f>'Rekap Panjang Per Prog Per Prov'!U31</f>
        <v>153890000</v>
      </c>
      <c r="G238" s="778"/>
      <c r="H238" s="1254"/>
      <c r="I238" s="753"/>
      <c r="J238" s="781"/>
    </row>
    <row r="239" spans="1:10" ht="30" hidden="1" customHeight="1">
      <c r="A239" s="777"/>
      <c r="B239" s="831"/>
      <c r="C239" s="393" t="s">
        <v>387</v>
      </c>
      <c r="D239" s="1862" t="str">
        <f>'Rekap Panjang Per Prog Per Prov'!V8</f>
        <v>Kegiatan Peningkatan Kapasitas Penyelenggaraan Pemerintahan Desa dan Kelurahan</v>
      </c>
      <c r="E239" s="1862"/>
      <c r="F239" s="794"/>
      <c r="G239" s="782"/>
      <c r="H239" s="1263"/>
      <c r="I239" s="753"/>
      <c r="J239" s="758"/>
    </row>
    <row r="240" spans="1:10" ht="15.75" hidden="1" customHeight="1">
      <c r="A240" s="777"/>
      <c r="B240" s="834"/>
      <c r="C240" s="394"/>
      <c r="D240" s="394" t="s">
        <v>382</v>
      </c>
      <c r="E240" s="841" t="str">
        <f>'Rekap Panjang Per Prog Per Prov'!V10</f>
        <v>Pelatihan Manajemen Pemerintahan Desa bagi Kepala Desa</v>
      </c>
      <c r="F240" s="797">
        <f>'Rekap Panjang Per Prog Per Prov'!V31</f>
        <v>173964000</v>
      </c>
      <c r="G240" s="778"/>
      <c r="H240" s="1254"/>
      <c r="I240" s="753"/>
      <c r="J240" s="781"/>
    </row>
    <row r="241" spans="1:10" ht="15.75" hidden="1" customHeight="1">
      <c r="A241" s="777"/>
      <c r="B241" s="831"/>
      <c r="C241" s="393" t="s">
        <v>388</v>
      </c>
      <c r="D241" s="1862" t="str">
        <f>'Rekap Panjang Per Prog Per Prov'!W8</f>
        <v>Kegiatan Peningkatan Kapasitas Kelembagaan dan Pelatihan Masyarakat</v>
      </c>
      <c r="E241" s="1862"/>
      <c r="F241" s="794"/>
      <c r="G241" s="782"/>
      <c r="H241" s="1263"/>
      <c r="I241" s="753"/>
      <c r="J241" s="758"/>
    </row>
    <row r="242" spans="1:10" ht="15.75" hidden="1" customHeight="1">
      <c r="A242" s="777"/>
      <c r="B242" s="834"/>
      <c r="C242" s="394"/>
      <c r="D242" s="394" t="s">
        <v>382</v>
      </c>
      <c r="E242" s="841" t="str">
        <f>'Rekap Panjang Per Prog Per Prov'!W10</f>
        <v>Fasilitasi Penyusunan Profil Desa dan Kelurahan</v>
      </c>
      <c r="F242" s="797">
        <f>'Rekap Panjang Per Prog Per Prov'!W31</f>
        <v>762916000</v>
      </c>
      <c r="G242" s="778"/>
      <c r="H242" s="1254"/>
      <c r="I242" s="753"/>
      <c r="J242" s="781"/>
    </row>
    <row r="243" spans="1:10" ht="15.75" hidden="1" customHeight="1">
      <c r="A243" s="777"/>
      <c r="B243" s="831"/>
      <c r="C243" s="393" t="s">
        <v>389</v>
      </c>
      <c r="D243" s="1862" t="str">
        <f>'Rekap Panjang Per Prog Per Prov'!X8</f>
        <v>Kegiatan Peningkatan Kemandirian Masyarakat Perdesaan</v>
      </c>
      <c r="E243" s="1862"/>
      <c r="F243" s="794"/>
      <c r="G243" s="782"/>
      <c r="H243" s="1263"/>
      <c r="I243" s="753"/>
      <c r="J243" s="758"/>
    </row>
    <row r="244" spans="1:10" ht="15.75" hidden="1" customHeight="1">
      <c r="A244" s="777"/>
      <c r="B244" s="834"/>
      <c r="C244" s="394"/>
      <c r="D244" s="394" t="s">
        <v>382</v>
      </c>
      <c r="E244" s="841" t="str">
        <f>'Rekap Panjang Per Prog Per Prov'!X10</f>
        <v>PNPM-Mandiri Perdesaan</v>
      </c>
      <c r="F244" s="797">
        <f>'Rekap Panjang Per Prog Per Prov'!X31</f>
        <v>11626508000</v>
      </c>
      <c r="G244" s="778"/>
      <c r="H244" s="1254"/>
      <c r="I244" s="753"/>
      <c r="J244" s="781"/>
    </row>
    <row r="245" spans="1:10" ht="15.75" hidden="1" customHeight="1">
      <c r="A245" s="777"/>
      <c r="B245" s="831"/>
      <c r="C245" s="393" t="s">
        <v>391</v>
      </c>
      <c r="D245" s="1862" t="str">
        <f>'Rekap Panjang Per Prog Per Prov'!Y8</f>
        <v>Kegiatan Fasilitasi Pemberdayaan Adat dan Sosial Budaya Masyarakat</v>
      </c>
      <c r="E245" s="1862"/>
      <c r="F245" s="794"/>
      <c r="G245" s="782"/>
      <c r="H245" s="1263"/>
      <c r="I245" s="753"/>
      <c r="J245" s="758"/>
    </row>
    <row r="246" spans="1:10" ht="31.5" hidden="1" customHeight="1">
      <c r="A246" s="777"/>
      <c r="B246" s="834"/>
      <c r="C246" s="394"/>
      <c r="D246" s="394" t="s">
        <v>382</v>
      </c>
      <c r="E246" s="841" t="str">
        <f>'Rekap Panjang Per Prog Per Prov'!Y10</f>
        <v>Fasilitasi Penguatan Kelembagaan Komisi Penanggulangan HIV/AIDS di daerah</v>
      </c>
      <c r="F246" s="797">
        <f>'Rekap Panjang Per Prog Per Prov'!Y31</f>
        <v>85830000</v>
      </c>
      <c r="G246" s="778"/>
      <c r="H246" s="1254"/>
      <c r="I246" s="753"/>
      <c r="J246" s="781"/>
    </row>
    <row r="247" spans="1:10" ht="31.5" hidden="1" customHeight="1">
      <c r="A247" s="777"/>
      <c r="B247" s="834"/>
      <c r="C247" s="394"/>
      <c r="D247" s="394" t="s">
        <v>386</v>
      </c>
      <c r="E247" s="841" t="str">
        <f>'Rekap Panjang Per Prog Per Prov'!AA10</f>
        <v xml:space="preserve">Fasilitasi Penguatan Sistem Informasi Posyandu di Daerah melalui Koordinasi dan Pelatihan Ulang </v>
      </c>
      <c r="F247" s="797">
        <f>'Rekap Panjang Per Prog Per Prov'!AA31</f>
        <v>60500000</v>
      </c>
      <c r="G247" s="778"/>
      <c r="H247" s="1254"/>
      <c r="I247" s="753"/>
      <c r="J247" s="781"/>
    </row>
    <row r="248" spans="1:10" ht="15.75" hidden="1" customHeight="1">
      <c r="A248" s="777"/>
      <c r="B248" s="831"/>
      <c r="C248" s="393" t="s">
        <v>392</v>
      </c>
      <c r="D248" s="1862" t="str">
        <f>'Rekap Panjang Per Prog Per Prov'!AB8</f>
        <v>Kegiatan Pengembangan Usaha Ekonomi Masyarakat</v>
      </c>
      <c r="E248" s="1862"/>
      <c r="F248" s="794"/>
      <c r="G248" s="782"/>
      <c r="H248" s="1263"/>
      <c r="I248" s="753"/>
      <c r="J248" s="758"/>
    </row>
    <row r="249" spans="1:10" ht="31.5" hidden="1" customHeight="1">
      <c r="A249" s="777"/>
      <c r="B249" s="834"/>
      <c r="C249" s="394"/>
      <c r="D249" s="394" t="s">
        <v>382</v>
      </c>
      <c r="E249" s="841" t="str">
        <f>'Rekap Panjang Per Prog Per Prov'!AC10</f>
        <v xml:space="preserve">Penguatan Kelembagaan Tim Koordinasi Penanggulangan Kemiskinan Daerah (TKPKD) </v>
      </c>
      <c r="F249" s="797">
        <f>'Rekap Panjang Per Prog Per Prov'!AC31</f>
        <v>95715000</v>
      </c>
      <c r="G249" s="778"/>
      <c r="H249" s="1254"/>
      <c r="I249" s="753"/>
      <c r="J249" s="781"/>
    </row>
    <row r="250" spans="1:10" ht="15.75" hidden="1" customHeight="1">
      <c r="A250" s="777"/>
      <c r="B250" s="834"/>
      <c r="C250" s="394"/>
      <c r="D250" s="394" t="s">
        <v>386</v>
      </c>
      <c r="E250" s="841" t="str">
        <f>'Rekap Panjang Per Prog Per Prov'!AD10</f>
        <v>Fasilitasi Penguatan Kelembagaan Pasar Desa</v>
      </c>
      <c r="F250" s="797">
        <f>'Rekap Panjang Per Prog Per Prov'!AD31</f>
        <v>150000000</v>
      </c>
      <c r="G250" s="778"/>
      <c r="H250" s="1254"/>
      <c r="I250" s="753"/>
      <c r="J250" s="781"/>
    </row>
    <row r="251" spans="1:10" s="362" customFormat="1" ht="31.5" customHeight="1">
      <c r="A251" s="777"/>
      <c r="B251" s="830" t="s">
        <v>519</v>
      </c>
      <c r="C251" s="1863" t="str">
        <f>'Rekap Panjang Per Prog Per Prov'!AH7</f>
        <v xml:space="preserve">PROGRAM PENGUATAN PENYELENGGARAAN PEMERINTAHAN UMUM </v>
      </c>
      <c r="D251" s="1863"/>
      <c r="E251" s="1863"/>
      <c r="F251" s="793"/>
      <c r="G251" s="803" t="str">
        <f>'Rekap Panjang Per Prog Per Prov'!AH11</f>
        <v>DITJEN PUM</v>
      </c>
      <c r="H251" s="1255"/>
      <c r="I251" s="753"/>
      <c r="J251" s="758"/>
    </row>
    <row r="252" spans="1:10" ht="30" customHeight="1">
      <c r="A252" s="777"/>
      <c r="B252" s="831"/>
      <c r="C252" s="393" t="s">
        <v>381</v>
      </c>
      <c r="D252" s="1862" t="str">
        <f>'Rekap Panjang Per Prog Per Prov'!AH8</f>
        <v>Kegiatan Penyelenggaraan Hubungan Pusat dan Daerah Serta Kerjasama Daerah</v>
      </c>
      <c r="E252" s="1862"/>
      <c r="F252" s="794"/>
      <c r="G252" s="777"/>
      <c r="H252" s="754"/>
      <c r="I252" s="753"/>
      <c r="J252" s="758"/>
    </row>
    <row r="253" spans="1:10" ht="36.75" customHeight="1">
      <c r="A253" s="777"/>
      <c r="B253" s="834"/>
      <c r="C253" s="394"/>
      <c r="D253" s="394" t="s">
        <v>382</v>
      </c>
      <c r="E253" s="841" t="str">
        <f>'Rekap Panjang Per Prog Per Prov'!AI10</f>
        <v>Peningkatan Peran Gubernur sebagai Wakil Pemerintah Pusat di Wilayah Provinsi</v>
      </c>
      <c r="F253" s="797">
        <f>'Rekap Panjang Per Prog Per Prov'!AI31</f>
        <v>3656397000</v>
      </c>
      <c r="G253" s="777"/>
      <c r="H253" s="754"/>
      <c r="I253" s="753" t="s">
        <v>717</v>
      </c>
      <c r="J253" s="761" t="s">
        <v>595</v>
      </c>
    </row>
    <row r="254" spans="1:10" ht="30" customHeight="1">
      <c r="A254" s="777"/>
      <c r="B254" s="831"/>
      <c r="C254" s="393" t="s">
        <v>387</v>
      </c>
      <c r="D254" s="1862" t="str">
        <f>'Rekap Panjang Per Prog Per Prov'!AJ8</f>
        <v>Kegiatan Pengembangan dan Penataan Wilayah Administrasi dan Perbatasan</v>
      </c>
      <c r="E254" s="1862"/>
      <c r="F254" s="794"/>
      <c r="G254" s="777"/>
      <c r="H254" s="754"/>
      <c r="I254" s="753"/>
      <c r="J254" s="758"/>
    </row>
    <row r="255" spans="1:10" ht="37.5" customHeight="1">
      <c r="A255" s="777"/>
      <c r="B255" s="834"/>
      <c r="C255" s="394"/>
      <c r="D255" s="394" t="s">
        <v>382</v>
      </c>
      <c r="E255" s="841" t="str">
        <f>'Rekap Panjang Per Prog Per Prov'!AJ10</f>
        <v>Koordinasi dan Fasilitasi Penegasan Batas Daerah secara Pasti di Lapangan antar Daerah Provinsi, Kab/Kota</v>
      </c>
      <c r="F255" s="797">
        <f>'Rekap Panjang Per Prog Per Prov'!AJ31</f>
        <v>250000000</v>
      </c>
      <c r="G255" s="777"/>
      <c r="H255" s="754"/>
      <c r="I255" s="753" t="s">
        <v>718</v>
      </c>
      <c r="J255" s="753" t="s">
        <v>605</v>
      </c>
    </row>
    <row r="256" spans="1:10" ht="21" customHeight="1">
      <c r="A256" s="777"/>
      <c r="B256" s="833"/>
      <c r="C256" s="364"/>
      <c r="D256" s="364" t="s">
        <v>386</v>
      </c>
      <c r="E256" s="846" t="str">
        <f>'Rekap Panjang Per Prog Per Prov'!AL10</f>
        <v>Pembakuan dan Pembinaan Nama Rupabumi Unsur Alami</v>
      </c>
      <c r="F256" s="796">
        <f>'Rekap Panjang Per Prog Per Prov'!AL31</f>
        <v>400000000</v>
      </c>
      <c r="G256" s="777"/>
      <c r="H256" s="754"/>
      <c r="I256" s="753" t="s">
        <v>717</v>
      </c>
      <c r="J256" s="1201" t="s">
        <v>612</v>
      </c>
    </row>
    <row r="257" spans="1:11" ht="51.75" customHeight="1">
      <c r="A257" s="777"/>
      <c r="B257" s="831"/>
      <c r="C257" s="393"/>
      <c r="D257" s="393" t="s">
        <v>390</v>
      </c>
      <c r="E257" s="841" t="str">
        <f>'Rekap Panjang Per Prog Per Prov'!AM10</f>
        <v>Fasilitasi Penegasan Status Hukum Batas antar Negara, Peningkatan Kapasitas Aparat, dan Peningkatan Kegiatan Sosekbud dengan Negara Tetangga</v>
      </c>
      <c r="F257" s="794">
        <f>'Rekap Panjang Per Prog Per Prov'!AM31</f>
        <v>400000000</v>
      </c>
      <c r="G257" s="803"/>
      <c r="H257" s="754"/>
      <c r="I257" s="753" t="s">
        <v>718</v>
      </c>
      <c r="J257" s="1194" t="s">
        <v>609</v>
      </c>
    </row>
    <row r="258" spans="1:11" ht="31.5" customHeight="1">
      <c r="A258" s="777"/>
      <c r="B258" s="831"/>
      <c r="C258" s="393" t="s">
        <v>388</v>
      </c>
      <c r="D258" s="1862" t="str">
        <f>'Rekap Panjang Per Prog Per Prov'!AN8</f>
        <v>Kegiatan Pembinaan Ketenteraman, Ketertiban dan Perlindungan Masyarakat</v>
      </c>
      <c r="E258" s="1862"/>
      <c r="F258" s="794"/>
      <c r="G258" s="777"/>
      <c r="H258" s="754"/>
      <c r="I258" s="753"/>
      <c r="J258" s="758"/>
    </row>
    <row r="259" spans="1:11" ht="24.75" customHeight="1">
      <c r="A259" s="777"/>
      <c r="B259" s="833"/>
      <c r="C259" s="364"/>
      <c r="D259" s="364" t="s">
        <v>382</v>
      </c>
      <c r="E259" s="846" t="str">
        <f>'Rekap Panjang Per Prog Per Prov'!AN10</f>
        <v>Fasilitasi Pencitraan Satpol PP di Daerah</v>
      </c>
      <c r="F259" s="888">
        <f>'Rekap Panjang Per Prog Per Prov'!AN31</f>
        <v>350000000</v>
      </c>
      <c r="G259" s="777"/>
      <c r="H259" s="1268"/>
      <c r="I259" s="884" t="s">
        <v>719</v>
      </c>
      <c r="J259" s="761" t="s">
        <v>597</v>
      </c>
    </row>
    <row r="260" spans="1:11">
      <c r="A260" s="777"/>
      <c r="B260" s="1334"/>
      <c r="C260" s="393" t="s">
        <v>389</v>
      </c>
      <c r="D260" s="1862" t="str">
        <f>'Rekap Panjang Per Prog Per Prov'!AR8</f>
        <v>Kegiatan Fasilitasi Pencegahan dan Penanggulangan Bencana</v>
      </c>
      <c r="E260" s="1880"/>
      <c r="F260" s="797"/>
      <c r="G260" s="777"/>
      <c r="H260" s="754"/>
      <c r="I260" s="1194"/>
      <c r="J260" s="758"/>
    </row>
    <row r="261" spans="1:11" ht="68.25" customHeight="1">
      <c r="A261" s="777"/>
      <c r="B261" s="834"/>
      <c r="C261" s="394"/>
      <c r="D261" s="394" t="s">
        <v>382</v>
      </c>
      <c r="E261" s="841" t="str">
        <f>'Rekap Panjang Per Prog Per Prov'!AS10</f>
        <v>Fasilitasi dan Sosialisasi Pelaksanaan Perpres Nomor 30 Tahun 2011, Pembentukan Kelembagaan Komisi Provinsi Pengendalian Zoonosis dan Komisi Kabupaten/Kota Pengendalian Zoonosis, dan Percepatan Pengendalian Zoonosis</v>
      </c>
      <c r="F261" s="797">
        <f>'Rekap Panjang Per Prog Per Prov'!AS31</f>
        <v>300000000</v>
      </c>
      <c r="G261" s="778"/>
      <c r="H261" s="1254"/>
      <c r="I261" s="753" t="s">
        <v>720</v>
      </c>
      <c r="J261" s="761" t="s">
        <v>611</v>
      </c>
    </row>
    <row r="262" spans="1:11" ht="12" customHeight="1" thickBot="1">
      <c r="A262" s="777"/>
      <c r="B262" s="951"/>
      <c r="C262" s="1277"/>
      <c r="D262" s="367"/>
      <c r="E262" s="846"/>
      <c r="F262" s="802"/>
      <c r="G262" s="803"/>
      <c r="H262" s="1255"/>
      <c r="I262" s="1193"/>
      <c r="J262" s="768"/>
    </row>
    <row r="263" spans="1:11" s="356" customFormat="1" ht="51.75" customHeight="1">
      <c r="A263" s="1307">
        <v>5</v>
      </c>
      <c r="B263" s="1797" t="s">
        <v>405</v>
      </c>
      <c r="C263" s="1797"/>
      <c r="D263" s="1797"/>
      <c r="E263" s="1797"/>
      <c r="F263" s="1283">
        <f>SUM(F264:F311)</f>
        <v>26024784000</v>
      </c>
      <c r="G263" s="1273"/>
      <c r="H263" s="1876" t="s">
        <v>840</v>
      </c>
      <c r="I263" s="1100" t="s">
        <v>891</v>
      </c>
      <c r="J263" s="781"/>
      <c r="K263" s="1175">
        <f>'Rekap Panjang Per Prog Per Prov'!AV36</f>
        <v>26474784000</v>
      </c>
    </row>
    <row r="264" spans="1:11">
      <c r="A264" s="777"/>
      <c r="B264" s="830" t="s">
        <v>380</v>
      </c>
      <c r="C264" s="1863" t="str">
        <f>'Rekap Panjang Per Prog Per Prov'!C7</f>
        <v xml:space="preserve">PROGRAM PENATAAN ADMINISTRASI KEPENDUDUKAN </v>
      </c>
      <c r="D264" s="1863"/>
      <c r="E264" s="1863"/>
      <c r="F264" s="776"/>
      <c r="G264" s="803" t="str">
        <f>'Rekap Panjang Per Prog Per Prov'!C11</f>
        <v>DITJEN DUKCAPIL</v>
      </c>
      <c r="H264" s="1877"/>
      <c r="I264" s="753"/>
      <c r="J264" s="758"/>
    </row>
    <row r="265" spans="1:11" ht="33" customHeight="1">
      <c r="A265" s="777"/>
      <c r="B265" s="830"/>
      <c r="C265" s="393" t="s">
        <v>381</v>
      </c>
      <c r="D265" s="1862" t="str">
        <f>'Rekap Panjang Per Prog Per Prov'!C8</f>
        <v>Kegiatan Dukungan Manajemen dan Dukungan Teknis Lainnya Ditjen Kependudukan dan Pencatatan Sipil</v>
      </c>
      <c r="E265" s="1862"/>
      <c r="F265" s="776"/>
      <c r="G265" s="777"/>
      <c r="H265" s="1877"/>
      <c r="I265" s="753"/>
      <c r="J265" s="758"/>
    </row>
    <row r="266" spans="1:11" ht="37.5" customHeight="1">
      <c r="A266" s="777"/>
      <c r="B266" s="830"/>
      <c r="C266" s="365"/>
      <c r="D266" s="393" t="s">
        <v>382</v>
      </c>
      <c r="E266" s="841" t="str">
        <f>'Rekap Panjang Per Prog Per Prov'!C10</f>
        <v xml:space="preserve">Fasilitasi Koordinasi Penyelenggaraan Kependudukan dan Pencatatan Sipil </v>
      </c>
      <c r="F266" s="776">
        <f>'Rekap Panjang Per Prog Per Prov'!C36</f>
        <v>200529000</v>
      </c>
      <c r="G266" s="778"/>
      <c r="H266" s="1878"/>
      <c r="I266" s="753" t="s">
        <v>706</v>
      </c>
      <c r="J266" s="753" t="s">
        <v>600</v>
      </c>
    </row>
    <row r="267" spans="1:11" ht="35.25" customHeight="1">
      <c r="A267" s="801"/>
      <c r="B267" s="830" t="s">
        <v>383</v>
      </c>
      <c r="C267" s="1863" t="str">
        <f>'Rekap Panjang Per Prog Per Prov'!D7</f>
        <v xml:space="preserve">PROGRAM PENGAWASAN DAN PENINGKATAN AKUNTABILITAS APARATUR KEMENTERIAN DALAM NEGERI </v>
      </c>
      <c r="D267" s="1863"/>
      <c r="E267" s="1863"/>
      <c r="F267" s="776"/>
      <c r="G267" s="803" t="str">
        <f>'Rekap Panjang Per Prog Per Prov'!D11</f>
        <v>ITJEN</v>
      </c>
      <c r="H267" s="1255"/>
      <c r="I267" s="753"/>
      <c r="J267" s="758"/>
    </row>
    <row r="268" spans="1:11" ht="33.75" customHeight="1">
      <c r="A268" s="801"/>
      <c r="B268" s="830"/>
      <c r="C268" s="393" t="s">
        <v>381</v>
      </c>
      <c r="D268" s="1862" t="str">
        <f>'Rekap Panjang Per Prog Per Prov'!D8</f>
        <v xml:space="preserve">Kegiatan Dukungan Manajemen dan Dukungan Teknis Lainnya  Inspektorat Jenderal </v>
      </c>
      <c r="E268" s="1862"/>
      <c r="F268" s="776"/>
      <c r="G268" s="777"/>
      <c r="H268" s="754"/>
      <c r="I268" s="753"/>
      <c r="J268" s="758"/>
    </row>
    <row r="269" spans="1:11" ht="34.5" customHeight="1">
      <c r="A269" s="801"/>
      <c r="B269" s="830"/>
      <c r="C269" s="365"/>
      <c r="D269" s="393" t="s">
        <v>382</v>
      </c>
      <c r="E269" s="841" t="str">
        <f>'Rekap Panjang Per Prog Per Prov'!D10</f>
        <v xml:space="preserve">Koordinasi Pembinaan dan Pengawasan Penyelenggaraan Pemerintahan Daerah </v>
      </c>
      <c r="F269" s="776">
        <f>'Rekap Panjang Per Prog Per Prov'!D36</f>
        <v>270000000</v>
      </c>
      <c r="G269" s="778"/>
      <c r="H269" s="1254"/>
      <c r="I269" s="753" t="s">
        <v>755</v>
      </c>
      <c r="J269" s="753" t="s">
        <v>603</v>
      </c>
    </row>
    <row r="270" spans="1:11" ht="16.5">
      <c r="A270" s="801"/>
      <c r="B270" s="830" t="s">
        <v>384</v>
      </c>
      <c r="C270" s="1875" t="str">
        <f>'Rekap Panjang Per Prog Per Prov'!E7</f>
        <v xml:space="preserve">PROGRAM PEMBINAAN KESATUAN BANGSA DAN POLITIK </v>
      </c>
      <c r="D270" s="1875"/>
      <c r="E270" s="1875"/>
      <c r="F270" s="776"/>
      <c r="G270" s="1860" t="str">
        <f>'Rekap Panjang Per Prog Per Prov'!E11</f>
        <v>DITJEN KESBANGPOL</v>
      </c>
      <c r="H270" s="1252"/>
      <c r="I270" s="753"/>
      <c r="J270" s="758"/>
    </row>
    <row r="271" spans="1:11" s="355" customFormat="1">
      <c r="A271" s="754"/>
      <c r="B271" s="830"/>
      <c r="C271" s="393" t="s">
        <v>381</v>
      </c>
      <c r="D271" s="1862" t="str">
        <f>'Rekap Panjang Per Prog Per Prov'!E8</f>
        <v>Kegiatan Fasilitasi Kewaspadaan Nasional</v>
      </c>
      <c r="E271" s="1862"/>
      <c r="F271" s="776"/>
      <c r="G271" s="1861"/>
      <c r="H271" s="1253"/>
      <c r="I271" s="753"/>
      <c r="J271" s="758"/>
    </row>
    <row r="272" spans="1:11" s="344" customFormat="1" ht="36.75" customHeight="1">
      <c r="A272" s="801"/>
      <c r="B272" s="830"/>
      <c r="C272" s="393"/>
      <c r="D272" s="393" t="s">
        <v>382</v>
      </c>
      <c r="E272" s="841" t="str">
        <f>'Rekap Panjang Per Prog Per Prov'!E10</f>
        <v xml:space="preserve">Penguatan dan Pemberdayaan Forum Kewaspadaan Dini Masyarakat (FKDM) </v>
      </c>
      <c r="F272" s="776">
        <f>'Rekap Panjang Per Prog Per Prov'!E36</f>
        <v>972364000</v>
      </c>
      <c r="G272" s="778"/>
      <c r="H272" s="1254"/>
      <c r="I272" s="753" t="s">
        <v>714</v>
      </c>
      <c r="J272" s="753" t="s">
        <v>601</v>
      </c>
    </row>
    <row r="273" spans="1:10" ht="34.5" customHeight="1">
      <c r="A273" s="801"/>
      <c r="B273" s="830" t="s">
        <v>385</v>
      </c>
      <c r="C273" s="1863" t="str">
        <f>'Rekap Panjang Per Prog Per Prov'!F7</f>
        <v xml:space="preserve">PROGRAM PENDIDIKAN DAN PELATIHAN APARATUR KEMENTERIAN DALAM NEGERI </v>
      </c>
      <c r="D273" s="1879"/>
      <c r="E273" s="1879"/>
      <c r="F273" s="776"/>
      <c r="G273" s="803" t="str">
        <f>'Rekap Panjang Per Prog Per Prov'!F11</f>
        <v>BADAN DIKLAT</v>
      </c>
      <c r="H273" s="1255"/>
      <c r="I273" s="753"/>
      <c r="J273" s="758"/>
    </row>
    <row r="274" spans="1:10" s="355" customFormat="1" ht="33" customHeight="1">
      <c r="A274" s="754"/>
      <c r="B274" s="830"/>
      <c r="C274" s="393" t="s">
        <v>381</v>
      </c>
      <c r="D274" s="1862" t="str">
        <f>'Rekap Panjang Per Prog Per Prov'!F8</f>
        <v xml:space="preserve">Kegiatan Dukungan Manajemen Dan Pelayanan Teknis Lainnya Badan Pendidikan Dan Pelatihan </v>
      </c>
      <c r="E274" s="1862"/>
      <c r="F274" s="776"/>
      <c r="G274" s="777"/>
      <c r="H274" s="754"/>
      <c r="I274" s="753"/>
      <c r="J274" s="758"/>
    </row>
    <row r="275" spans="1:10" s="344" customFormat="1" ht="19.5" customHeight="1">
      <c r="A275" s="801"/>
      <c r="B275" s="830"/>
      <c r="C275" s="393"/>
      <c r="D275" s="393" t="s">
        <v>382</v>
      </c>
      <c r="E275" s="841" t="str">
        <f>'Rekap Panjang Per Prog Per Prov'!F10</f>
        <v>Koordinasi Pembinaan Program Kediklatan</v>
      </c>
      <c r="F275" s="776">
        <f>'Rekap Panjang Per Prog Per Prov'!F36</f>
        <v>200000000</v>
      </c>
      <c r="G275" s="778"/>
      <c r="H275" s="1254"/>
      <c r="I275" s="753" t="s">
        <v>696</v>
      </c>
      <c r="J275" s="753" t="s">
        <v>604</v>
      </c>
    </row>
    <row r="276" spans="1:10" s="344" customFormat="1" ht="16.5" customHeight="1">
      <c r="A276" s="801"/>
      <c r="B276" s="830" t="s">
        <v>393</v>
      </c>
      <c r="C276" s="1863" t="str">
        <f>'Rekap Panjang Per Prog Per Prov'!G7</f>
        <v xml:space="preserve">PROGRAM PENGELOLAAN DESENTRALISASI DAN OTONOMI DAERAH </v>
      </c>
      <c r="D276" s="1863"/>
      <c r="E276" s="1863"/>
      <c r="F276" s="776"/>
      <c r="G276" s="856" t="str">
        <f>'Rekap Panjang Per Prog Per Prov'!G11</f>
        <v>DITJEN OTDA</v>
      </c>
      <c r="H276" s="1265"/>
      <c r="I276" s="753"/>
      <c r="J276" s="784"/>
    </row>
    <row r="277" spans="1:10" s="344" customFormat="1" ht="16.5">
      <c r="A277" s="801"/>
      <c r="B277" s="830"/>
      <c r="C277" s="393" t="s">
        <v>381</v>
      </c>
      <c r="D277" s="1862" t="str">
        <f>'Rekap Panjang Per Prog Per Prov'!G8</f>
        <v>Kegiatan Penataan Urusan Pemerintahan Daerah Lingkup I</v>
      </c>
      <c r="E277" s="1862"/>
      <c r="F277" s="776"/>
      <c r="G277" s="777"/>
      <c r="H277" s="754"/>
      <c r="I277" s="753"/>
      <c r="J277" s="758"/>
    </row>
    <row r="278" spans="1:10" s="344" customFormat="1" ht="38.25" customHeight="1">
      <c r="A278" s="801"/>
      <c r="B278" s="830"/>
      <c r="C278" s="393"/>
      <c r="D278" s="393" t="s">
        <v>382</v>
      </c>
      <c r="E278" s="841" t="str">
        <f>'Rekap Panjang Per Prog Per Prov'!G10</f>
        <v xml:space="preserve">Fasilitasi Percepatan Penerapan Standar Pelayanan Minimal (SPM) di Daerah </v>
      </c>
      <c r="F278" s="776">
        <f>'Rekap Panjang Per Prog Per Prov'!G36</f>
        <v>558500000</v>
      </c>
      <c r="G278" s="778"/>
      <c r="H278" s="1254"/>
      <c r="I278" s="753" t="s">
        <v>706</v>
      </c>
      <c r="J278" s="761" t="s">
        <v>662</v>
      </c>
    </row>
    <row r="279" spans="1:10" s="344" customFormat="1" ht="16.5" customHeight="1">
      <c r="A279" s="801"/>
      <c r="B279" s="830" t="s">
        <v>396</v>
      </c>
      <c r="C279" s="1863" t="str">
        <f>'Rekap Panjang Per Prog Per Prov'!J7</f>
        <v xml:space="preserve">PROGRAM BINA PEMBANGUNAN DAERAH </v>
      </c>
      <c r="D279" s="1863"/>
      <c r="E279" s="1863"/>
      <c r="F279" s="776"/>
      <c r="G279" s="1865" t="str">
        <f>'Rekap Panjang Per Prog Per Prov'!J11</f>
        <v>DITJEN BINA BANGDA</v>
      </c>
      <c r="H279" s="1256"/>
      <c r="I279" s="753"/>
      <c r="J279" s="784"/>
    </row>
    <row r="280" spans="1:10" s="344" customFormat="1" ht="32.25" customHeight="1">
      <c r="A280" s="801"/>
      <c r="B280" s="830"/>
      <c r="C280" s="393" t="s">
        <v>381</v>
      </c>
      <c r="D280" s="1862" t="str">
        <f>'Rekap Panjang Per Prog Per Prov'!J8</f>
        <v>Kegiatan Dukungan Manajemen dan Pelaksanaan Tugas Teknis Lainnya Ditjen Bina Bangda</v>
      </c>
      <c r="E280" s="1862"/>
      <c r="F280" s="776"/>
      <c r="G280" s="1866"/>
      <c r="H280" s="1257"/>
      <c r="I280" s="753"/>
      <c r="J280" s="758"/>
    </row>
    <row r="281" spans="1:10" s="344" customFormat="1" ht="32.25" customHeight="1">
      <c r="A281" s="801"/>
      <c r="B281" s="830"/>
      <c r="C281" s="393"/>
      <c r="D281" s="393" t="s">
        <v>382</v>
      </c>
      <c r="E281" s="841" t="str">
        <f>'Rekap Panjang Per Prog Per Prov'!J10</f>
        <v>Penyusunan, Pengkajian dan Pengembangan Data dan Informasi SIPD di Daerah</v>
      </c>
      <c r="F281" s="776">
        <f>'Rekap Panjang Per Prog Per Prov'!J36</f>
        <v>495000000</v>
      </c>
      <c r="G281" s="777"/>
      <c r="H281" s="754"/>
      <c r="I281" s="753" t="s">
        <v>698</v>
      </c>
      <c r="J281" s="1793" t="s">
        <v>594</v>
      </c>
    </row>
    <row r="282" spans="1:10" s="344" customFormat="1" ht="30.75" customHeight="1">
      <c r="A282" s="801"/>
      <c r="B282" s="830"/>
      <c r="C282" s="366"/>
      <c r="D282" s="393" t="s">
        <v>386</v>
      </c>
      <c r="E282" s="841" t="str">
        <f>'Rekap Panjang Per Prog Per Prov'!K10</f>
        <v xml:space="preserve">Penguatan Peran Provinsi dalam Pengendalian, Pelaporan dan Evaluasi Pemanfaatan Program Dana Alokasi Khusus (DAK) </v>
      </c>
      <c r="F282" s="776">
        <f>'Rekap Panjang Per Prog Per Prov'!K36</f>
        <v>500000000</v>
      </c>
      <c r="G282" s="777"/>
      <c r="H282" s="754"/>
      <c r="I282" s="753" t="s">
        <v>698</v>
      </c>
      <c r="J282" s="1794"/>
    </row>
    <row r="283" spans="1:10" s="344" customFormat="1" ht="16.5">
      <c r="A283" s="801"/>
      <c r="B283" s="830"/>
      <c r="C283" s="393" t="s">
        <v>387</v>
      </c>
      <c r="D283" s="1862" t="str">
        <f>'Rekap Panjang Per Prog Per Prov'!O8</f>
        <v>Kegiatan Fasilitasi Peningkatan Pertumbuhan Ekonomi Daerah</v>
      </c>
      <c r="E283" s="1862"/>
      <c r="F283" s="776"/>
      <c r="G283" s="777"/>
      <c r="H283" s="754"/>
      <c r="I283" s="753"/>
      <c r="J283" s="758"/>
    </row>
    <row r="284" spans="1:10" s="344" customFormat="1" ht="31.5" customHeight="1">
      <c r="A284" s="801"/>
      <c r="B284" s="830"/>
      <c r="C284" s="366"/>
      <c r="D284" s="393" t="s">
        <v>382</v>
      </c>
      <c r="E284" s="841" t="str">
        <f>'Rekap Panjang Per Prog Per Prov'!O10</f>
        <v xml:space="preserve">Dukungan Operasional  Penyelenggaraan PTSP  </v>
      </c>
      <c r="F284" s="776">
        <f>'Rekap Panjang Per Prog Per Prov'!O36</f>
        <v>400000000</v>
      </c>
      <c r="G284" s="777"/>
      <c r="H284" s="754"/>
      <c r="I284" s="753" t="s">
        <v>765</v>
      </c>
      <c r="J284" s="753" t="s">
        <v>602</v>
      </c>
    </row>
    <row r="285" spans="1:10" s="344" customFormat="1" ht="16.5">
      <c r="A285" s="801"/>
      <c r="B285" s="830"/>
      <c r="C285" s="393" t="s">
        <v>388</v>
      </c>
      <c r="D285" s="1862" t="str">
        <f>'Rekap Panjang Per Prog Per Prov'!Q8</f>
        <v>Kegiatan Fasilitasi Pengembangan Wilayah Terpadu</v>
      </c>
      <c r="E285" s="1862"/>
      <c r="F285" s="776"/>
      <c r="G285" s="777"/>
      <c r="H285" s="754"/>
      <c r="I285" s="753"/>
      <c r="J285" s="758"/>
    </row>
    <row r="286" spans="1:10" s="344" customFormat="1" ht="35.25" customHeight="1">
      <c r="A286" s="801"/>
      <c r="B286" s="836"/>
      <c r="C286" s="366"/>
      <c r="D286" s="393" t="s">
        <v>382</v>
      </c>
      <c r="E286" s="841" t="str">
        <f>'Rekap Panjang Per Prog Per Prov'!Q10</f>
        <v>Penguatan Kelembagaan dalam Pengelolaan dan Pengembangan Wilayah Pesisir, Laut dan Pulau-pulau kecil</v>
      </c>
      <c r="F286" s="776">
        <f>'Rekap Panjang Per Prog Per Prov'!Q36</f>
        <v>300000000</v>
      </c>
      <c r="G286" s="778"/>
      <c r="H286" s="1254"/>
      <c r="I286" s="753" t="s">
        <v>698</v>
      </c>
      <c r="J286" s="753" t="s">
        <v>594</v>
      </c>
    </row>
    <row r="287" spans="1:10" s="362" customFormat="1" ht="15.75" hidden="1" customHeight="1">
      <c r="A287" s="777"/>
      <c r="B287" s="829" t="s">
        <v>519</v>
      </c>
      <c r="C287" s="1859" t="str">
        <f>'Rekap Panjang Per Prog Per Prov'!U7</f>
        <v xml:space="preserve">PROGRAM PEMBERDAYAAN MASYARAKAT DAN PEMERINTAHAN DESA </v>
      </c>
      <c r="D287" s="1859"/>
      <c r="E287" s="1859"/>
      <c r="F287" s="795"/>
      <c r="G287" s="778" t="str">
        <f>'Rekap Panjang Per Prog Per Prov'!U11</f>
        <v>DITJEN PMD</v>
      </c>
      <c r="H287" s="1254"/>
      <c r="I287" s="753"/>
      <c r="J287" s="781"/>
    </row>
    <row r="288" spans="1:10" ht="30" hidden="1" customHeight="1">
      <c r="A288" s="777"/>
      <c r="B288" s="831"/>
      <c r="C288" s="393" t="s">
        <v>381</v>
      </c>
      <c r="D288" s="1862" t="str">
        <f>'Rekap Panjang Per Prog Per Prov'!U8</f>
        <v>Kegiatan Dukungan Manajemen dan Dukungan Teknis Lainnya Ditjen PMD</v>
      </c>
      <c r="E288" s="1862"/>
      <c r="F288" s="794"/>
      <c r="G288" s="782"/>
      <c r="H288" s="1263"/>
      <c r="I288" s="753"/>
      <c r="J288" s="758"/>
    </row>
    <row r="289" spans="1:10" ht="31.5" hidden="1" customHeight="1">
      <c r="A289" s="777"/>
      <c r="B289" s="834"/>
      <c r="C289" s="394"/>
      <c r="D289" s="394" t="s">
        <v>382</v>
      </c>
      <c r="E289" s="841" t="str">
        <f>'Rekap Panjang Per Prog Per Prov'!U10</f>
        <v>Penguatan Program dan Kelembagaan Pemberdayaan Masyarakat dan Pemerintahan Desa</v>
      </c>
      <c r="F289" s="797">
        <f>'Rekap Panjang Per Prog Per Prov'!U36</f>
        <v>154690000</v>
      </c>
      <c r="G289" s="778"/>
      <c r="H289" s="1254"/>
      <c r="I289" s="753"/>
      <c r="J289" s="781"/>
    </row>
    <row r="290" spans="1:10" ht="30" hidden="1" customHeight="1">
      <c r="A290" s="777"/>
      <c r="B290" s="831"/>
      <c r="C290" s="393" t="s">
        <v>387</v>
      </c>
      <c r="D290" s="1862" t="str">
        <f>'Rekap Panjang Per Prog Per Prov'!V8</f>
        <v>Kegiatan Peningkatan Kapasitas Penyelenggaraan Pemerintahan Desa dan Kelurahan</v>
      </c>
      <c r="E290" s="1862"/>
      <c r="F290" s="794"/>
      <c r="G290" s="782"/>
      <c r="H290" s="1263"/>
      <c r="I290" s="753"/>
      <c r="J290" s="758"/>
    </row>
    <row r="291" spans="1:10" ht="15.75" hidden="1" customHeight="1">
      <c r="A291" s="777"/>
      <c r="B291" s="834"/>
      <c r="C291" s="394"/>
      <c r="D291" s="394" t="s">
        <v>382</v>
      </c>
      <c r="E291" s="841" t="str">
        <f>'Rekap Panjang Per Prog Per Prov'!V10</f>
        <v>Pelatihan Manajemen Pemerintahan Desa bagi Kepala Desa</v>
      </c>
      <c r="F291" s="797">
        <f>'Rekap Panjang Per Prog Per Prov'!V36</f>
        <v>175905000</v>
      </c>
      <c r="G291" s="778"/>
      <c r="H291" s="1254"/>
      <c r="I291" s="753"/>
      <c r="J291" s="781"/>
    </row>
    <row r="292" spans="1:10" ht="15.75" hidden="1" customHeight="1">
      <c r="A292" s="777"/>
      <c r="B292" s="831"/>
      <c r="C292" s="393" t="s">
        <v>388</v>
      </c>
      <c r="D292" s="1862" t="str">
        <f>'Rekap Panjang Per Prog Per Prov'!W8</f>
        <v>Kegiatan Peningkatan Kapasitas Kelembagaan dan Pelatihan Masyarakat</v>
      </c>
      <c r="E292" s="1862"/>
      <c r="F292" s="794"/>
      <c r="G292" s="782"/>
      <c r="H292" s="1263"/>
      <c r="I292" s="753"/>
      <c r="J292" s="758"/>
    </row>
    <row r="293" spans="1:10" ht="15.75" hidden="1" customHeight="1">
      <c r="A293" s="777"/>
      <c r="B293" s="834"/>
      <c r="C293" s="394"/>
      <c r="D293" s="394" t="s">
        <v>382</v>
      </c>
      <c r="E293" s="841" t="str">
        <f>'Rekap Panjang Per Prog Per Prov'!W10</f>
        <v>Fasilitasi Penyusunan Profil Desa dan Kelurahan</v>
      </c>
      <c r="F293" s="797">
        <f>'Rekap Panjang Per Prog Per Prov'!W36</f>
        <v>683203000</v>
      </c>
      <c r="G293" s="778"/>
      <c r="H293" s="1254"/>
      <c r="I293" s="753"/>
      <c r="J293" s="781"/>
    </row>
    <row r="294" spans="1:10" ht="15.75" hidden="1" customHeight="1">
      <c r="A294" s="777"/>
      <c r="B294" s="831"/>
      <c r="C294" s="393" t="s">
        <v>389</v>
      </c>
      <c r="D294" s="1862" t="str">
        <f>'Rekap Panjang Per Prog Per Prov'!X8</f>
        <v>Kegiatan Peningkatan Kemandirian Masyarakat Perdesaan</v>
      </c>
      <c r="E294" s="1862"/>
      <c r="F294" s="794"/>
      <c r="G294" s="782"/>
      <c r="H294" s="1263"/>
      <c r="I294" s="753"/>
      <c r="J294" s="758"/>
    </row>
    <row r="295" spans="1:10" ht="15.75" hidden="1" customHeight="1">
      <c r="A295" s="777"/>
      <c r="B295" s="834"/>
      <c r="C295" s="394"/>
      <c r="D295" s="394" t="s">
        <v>382</v>
      </c>
      <c r="E295" s="841" t="str">
        <f>'Rekap Panjang Per Prog Per Prov'!X10</f>
        <v>PNPM-Mandiri Perdesaan</v>
      </c>
      <c r="F295" s="797">
        <f>'Rekap Panjang Per Prog Per Prov'!X36</f>
        <v>16643065000</v>
      </c>
      <c r="G295" s="778"/>
      <c r="H295" s="1254"/>
      <c r="I295" s="753"/>
      <c r="J295" s="781"/>
    </row>
    <row r="296" spans="1:10" ht="15.75" hidden="1" customHeight="1">
      <c r="A296" s="777"/>
      <c r="B296" s="831"/>
      <c r="C296" s="393" t="s">
        <v>391</v>
      </c>
      <c r="D296" s="1862" t="str">
        <f>'Rekap Panjang Per Prog Per Prov'!Y8</f>
        <v>Kegiatan Fasilitasi Pemberdayaan Adat dan Sosial Budaya Masyarakat</v>
      </c>
      <c r="E296" s="1862"/>
      <c r="F296" s="794"/>
      <c r="G296" s="782"/>
      <c r="H296" s="1263"/>
      <c r="I296" s="753"/>
      <c r="J296" s="758"/>
    </row>
    <row r="297" spans="1:10" ht="31.5" hidden="1" customHeight="1">
      <c r="A297" s="777"/>
      <c r="B297" s="834"/>
      <c r="C297" s="394"/>
      <c r="D297" s="394" t="s">
        <v>382</v>
      </c>
      <c r="E297" s="841" t="str">
        <f>'Rekap Panjang Per Prog Per Prov'!Y10</f>
        <v>Fasilitasi Penguatan Kelembagaan Komisi Penanggulangan HIV/AIDS di daerah</v>
      </c>
      <c r="F297" s="797">
        <f>'Rekap Panjang Per Prog Per Prov'!Y36</f>
        <v>83480000</v>
      </c>
      <c r="G297" s="778"/>
      <c r="H297" s="1254"/>
      <c r="I297" s="753"/>
      <c r="J297" s="781"/>
    </row>
    <row r="298" spans="1:10" ht="31.5" hidden="1" customHeight="1">
      <c r="A298" s="777"/>
      <c r="B298" s="834"/>
      <c r="C298" s="394"/>
      <c r="D298" s="394" t="s">
        <v>386</v>
      </c>
      <c r="E298" s="841" t="str">
        <f>'Rekap Panjang Per Prog Per Prov'!AA10</f>
        <v xml:space="preserve">Fasilitasi Penguatan Sistem Informasi Posyandu di Daerah melalui Koordinasi dan Pelatihan Ulang </v>
      </c>
      <c r="F298" s="797">
        <f>'Rekap Panjang Per Prog Per Prov'!AA36</f>
        <v>66318000</v>
      </c>
      <c r="G298" s="778"/>
      <c r="H298" s="1254"/>
      <c r="I298" s="753"/>
      <c r="J298" s="781"/>
    </row>
    <row r="299" spans="1:10" ht="15.75" hidden="1" customHeight="1">
      <c r="A299" s="777"/>
      <c r="B299" s="831"/>
      <c r="C299" s="393" t="s">
        <v>392</v>
      </c>
      <c r="D299" s="1862" t="str">
        <f>'Rekap Panjang Per Prog Per Prov'!AB8</f>
        <v>Kegiatan Pengembangan Usaha Ekonomi Masyarakat</v>
      </c>
      <c r="E299" s="1862"/>
      <c r="F299" s="794"/>
      <c r="G299" s="782"/>
      <c r="H299" s="1263"/>
      <c r="I299" s="753"/>
      <c r="J299" s="758"/>
    </row>
    <row r="300" spans="1:10" ht="15.75" hidden="1" customHeight="1">
      <c r="A300" s="777"/>
      <c r="B300" s="834"/>
      <c r="C300" s="394"/>
      <c r="D300" s="394" t="s">
        <v>382</v>
      </c>
      <c r="E300" s="841" t="str">
        <f>'Rekap Panjang Per Prog Per Prov'!AB10</f>
        <v xml:space="preserve">Pelatihan Kapasitas Kelembagaan UED SP/BUMDesa </v>
      </c>
      <c r="F300" s="797">
        <f>'Rekap Panjang Per Prog Per Prov'!AB36</f>
        <v>0</v>
      </c>
      <c r="G300" s="778"/>
      <c r="H300" s="1254"/>
      <c r="I300" s="753"/>
      <c r="J300" s="781"/>
    </row>
    <row r="301" spans="1:10" ht="31.5" hidden="1" customHeight="1">
      <c r="A301" s="777"/>
      <c r="B301" s="834"/>
      <c r="C301" s="394"/>
      <c r="D301" s="394" t="s">
        <v>386</v>
      </c>
      <c r="E301" s="841" t="str">
        <f>'Rekap Panjang Per Prog Per Prov'!AC10</f>
        <v xml:space="preserve">Penguatan Kelembagaan Tim Koordinasi Penanggulangan Kemiskinan Daerah (TKPKD) </v>
      </c>
      <c r="F301" s="797">
        <f>'Rekap Panjang Per Prog Per Prov'!AC36</f>
        <v>93040000</v>
      </c>
      <c r="G301" s="778"/>
      <c r="H301" s="1254"/>
      <c r="I301" s="753"/>
      <c r="J301" s="781"/>
    </row>
    <row r="302" spans="1:10" ht="15.75" hidden="1" customHeight="1">
      <c r="A302" s="777"/>
      <c r="B302" s="834"/>
      <c r="C302" s="394"/>
      <c r="D302" s="394" t="s">
        <v>390</v>
      </c>
      <c r="E302" s="841" t="str">
        <f>'Rekap Panjang Per Prog Per Prov'!AD10</f>
        <v>Fasilitasi Penguatan Kelembagaan Pasar Desa</v>
      </c>
      <c r="F302" s="797">
        <f>'Rekap Panjang Per Prog Per Prov'!AD36</f>
        <v>150000000</v>
      </c>
      <c r="G302" s="778"/>
      <c r="H302" s="1254"/>
      <c r="I302" s="753"/>
      <c r="J302" s="781"/>
    </row>
    <row r="303" spans="1:10" s="362" customFormat="1" ht="21.75" customHeight="1">
      <c r="A303" s="777"/>
      <c r="B303" s="830" t="s">
        <v>519</v>
      </c>
      <c r="C303" s="1863" t="str">
        <f>'Rekap Panjang Per Prog Per Prov'!AH7</f>
        <v xml:space="preserve">PROGRAM PENGUATAN PENYELENGGARAAN PEMERINTAHAN UMUM </v>
      </c>
      <c r="D303" s="1863"/>
      <c r="E303" s="1863"/>
      <c r="F303" s="793"/>
      <c r="G303" s="803" t="str">
        <f>'Rekap Panjang Per Prog Per Prov'!AH11</f>
        <v>DITJEN PUM</v>
      </c>
      <c r="H303" s="1255"/>
      <c r="I303" s="753"/>
      <c r="J303" s="758"/>
    </row>
    <row r="304" spans="1:10" ht="30" customHeight="1">
      <c r="A304" s="777"/>
      <c r="B304" s="831"/>
      <c r="C304" s="393" t="s">
        <v>381</v>
      </c>
      <c r="D304" s="1862" t="str">
        <f>'Rekap Panjang Per Prog Per Prov'!AH8</f>
        <v>Kegiatan Penyelenggaraan Hubungan Pusat dan Daerah Serta Kerjasama Daerah</v>
      </c>
      <c r="E304" s="1862"/>
      <c r="F304" s="794"/>
      <c r="G304" s="777"/>
      <c r="H304" s="754"/>
      <c r="I304" s="753"/>
      <c r="J304" s="758"/>
    </row>
    <row r="305" spans="1:11" ht="20.25" customHeight="1">
      <c r="A305" s="777"/>
      <c r="B305" s="834"/>
      <c r="C305" s="394"/>
      <c r="D305" s="394" t="s">
        <v>382</v>
      </c>
      <c r="E305" s="841" t="str">
        <f>'Rekap Panjang Per Prog Per Prov'!AH10</f>
        <v>Pengembangan Kerjasama Daerah</v>
      </c>
      <c r="F305" s="797">
        <f>'Rekap Panjang Per Prog Per Prov'!AH36</f>
        <v>375000000</v>
      </c>
      <c r="G305" s="777"/>
      <c r="H305" s="754"/>
      <c r="I305" s="753" t="s">
        <v>706</v>
      </c>
      <c r="J305" s="1790" t="s">
        <v>595</v>
      </c>
    </row>
    <row r="306" spans="1:11" ht="30.75" customHeight="1">
      <c r="A306" s="777"/>
      <c r="B306" s="834"/>
      <c r="C306" s="394"/>
      <c r="D306" s="394" t="s">
        <v>386</v>
      </c>
      <c r="E306" s="841" t="str">
        <f>'Rekap Panjang Per Prog Per Prov'!AI10</f>
        <v>Peningkatan Peran Gubernur sebagai Wakil Pemerintah Pusat di Wilayah Provinsi</v>
      </c>
      <c r="F306" s="797">
        <f>'Rekap Panjang Per Prog Per Prov'!AI36</f>
        <v>3003690000</v>
      </c>
      <c r="G306" s="778"/>
      <c r="H306" s="1254"/>
      <c r="I306" s="753" t="s">
        <v>706</v>
      </c>
      <c r="J306" s="1791"/>
    </row>
    <row r="307" spans="1:11" ht="30" customHeight="1">
      <c r="A307" s="777"/>
      <c r="B307" s="834"/>
      <c r="C307" s="394" t="s">
        <v>387</v>
      </c>
      <c r="D307" s="1872" t="str">
        <f>'Rekap Panjang Per Prog Per Prov'!AJ8</f>
        <v>Kegiatan Pengembangan dan Penataan Wilayah Administrasi dan Perbatasan</v>
      </c>
      <c r="E307" s="1872"/>
      <c r="F307" s="797"/>
      <c r="G307" s="777"/>
      <c r="H307" s="754"/>
      <c r="I307" s="753"/>
      <c r="J307" s="781"/>
    </row>
    <row r="308" spans="1:11" ht="34.5" customHeight="1">
      <c r="A308" s="821"/>
      <c r="B308" s="885"/>
      <c r="C308" s="886"/>
      <c r="D308" s="886" t="s">
        <v>382</v>
      </c>
      <c r="E308" s="887" t="str">
        <f>'Rekap Panjang Per Prog Per Prov'!AJ10</f>
        <v>Koordinasi dan Fasilitasi Penegasan Batas Daerah secara Pasti di Lapangan antar Daerah Provinsi, Kab/Kota</v>
      </c>
      <c r="F308" s="888">
        <f>'Rekap Panjang Per Prog Per Prov'!AJ36</f>
        <v>350000000</v>
      </c>
      <c r="G308" s="821"/>
      <c r="H308" s="1268"/>
      <c r="I308" s="884" t="s">
        <v>706</v>
      </c>
      <c r="J308" s="1201" t="s">
        <v>605</v>
      </c>
    </row>
    <row r="309" spans="1:11" ht="21" customHeight="1">
      <c r="A309" s="777"/>
      <c r="B309" s="834"/>
      <c r="C309" s="394" t="s">
        <v>388</v>
      </c>
      <c r="D309" s="1872" t="str">
        <f>'Rekap Panjang Per Prog Per Prov'!AR8</f>
        <v>Kegiatan Fasilitasi Pencegahan dan Penanggulangan Bencana</v>
      </c>
      <c r="E309" s="1881"/>
      <c r="F309" s="797"/>
      <c r="G309" s="777"/>
      <c r="H309" s="754"/>
      <c r="I309" s="1235"/>
      <c r="J309" s="781"/>
    </row>
    <row r="310" spans="1:11" ht="36" customHeight="1">
      <c r="A310" s="777"/>
      <c r="B310" s="834"/>
      <c r="C310" s="394"/>
      <c r="D310" s="394" t="s">
        <v>382</v>
      </c>
      <c r="E310" s="841" t="str">
        <f>'Rekap Panjang Per Prog Per Prov'!AT10</f>
        <v>Peningkatan Kapasitas Aparat dalam Pengurangan Resiko Bencana di Daerah</v>
      </c>
      <c r="F310" s="797">
        <f>'Rekap Panjang Per Prog Per Prov'!AT36</f>
        <v>350000000</v>
      </c>
      <c r="G310" s="778"/>
      <c r="H310" s="1254"/>
      <c r="I310" s="753" t="s">
        <v>766</v>
      </c>
      <c r="J310" s="761" t="s">
        <v>607</v>
      </c>
    </row>
    <row r="311" spans="1:11" ht="10.5" customHeight="1" thickBot="1">
      <c r="A311" s="777"/>
      <c r="B311" s="951"/>
      <c r="C311" s="1277"/>
      <c r="D311" s="1277"/>
      <c r="E311" s="846"/>
      <c r="F311" s="802"/>
      <c r="G311" s="803"/>
      <c r="H311" s="1255"/>
      <c r="I311" s="1193"/>
      <c r="J311" s="768"/>
    </row>
    <row r="312" spans="1:11" s="356" customFormat="1" ht="49.5" customHeight="1">
      <c r="A312" s="1307">
        <v>6</v>
      </c>
      <c r="B312" s="1813" t="s">
        <v>407</v>
      </c>
      <c r="C312" s="1813"/>
      <c r="D312" s="1813"/>
      <c r="E312" s="1813"/>
      <c r="F312" s="1283">
        <f>SUM(F313:F364)</f>
        <v>34274257000</v>
      </c>
      <c r="G312" s="1273"/>
      <c r="H312" s="1876" t="s">
        <v>841</v>
      </c>
      <c r="I312" s="1100" t="s">
        <v>861</v>
      </c>
      <c r="J312" s="781"/>
      <c r="K312" s="1175">
        <f>'Rekap Panjang Per Prog Per Prov'!AV37</f>
        <v>34274257000</v>
      </c>
    </row>
    <row r="313" spans="1:11">
      <c r="A313" s="777"/>
      <c r="B313" s="830" t="s">
        <v>380</v>
      </c>
      <c r="C313" s="1863" t="str">
        <f>'Rekap Panjang Per Prog Per Prov'!C7</f>
        <v xml:space="preserve">PROGRAM PENATAAN ADMINISTRASI KEPENDUDUKAN </v>
      </c>
      <c r="D313" s="1863"/>
      <c r="E313" s="1863"/>
      <c r="F313" s="776"/>
      <c r="G313" s="803" t="str">
        <f>'Rekap Panjang Per Prog Per Prov'!C11</f>
        <v>DITJEN DUKCAPIL</v>
      </c>
      <c r="H313" s="1877"/>
      <c r="I313" s="753"/>
      <c r="J313" s="758"/>
    </row>
    <row r="314" spans="1:11" ht="31.5" customHeight="1">
      <c r="A314" s="777"/>
      <c r="B314" s="830"/>
      <c r="C314" s="393" t="s">
        <v>381</v>
      </c>
      <c r="D314" s="1862" t="str">
        <f>'Rekap Panjang Per Prog Per Prov'!C8</f>
        <v>Kegiatan Dukungan Manajemen dan Dukungan Teknis Lainnya Ditjen Kependudukan dan Pencatatan Sipil</v>
      </c>
      <c r="E314" s="1862"/>
      <c r="F314" s="776"/>
      <c r="G314" s="777"/>
      <c r="H314" s="1877"/>
      <c r="I314" s="753"/>
      <c r="J314" s="758"/>
    </row>
    <row r="315" spans="1:11" ht="36.75" customHeight="1">
      <c r="A315" s="777"/>
      <c r="B315" s="830"/>
      <c r="C315" s="365"/>
      <c r="D315" s="393" t="s">
        <v>382</v>
      </c>
      <c r="E315" s="841" t="str">
        <f>'Rekap Panjang Per Prog Per Prov'!C10</f>
        <v xml:space="preserve">Fasilitasi Koordinasi Penyelenggaraan Kependudukan dan Pencatatan Sipil </v>
      </c>
      <c r="F315" s="776">
        <f>'Rekap Panjang Per Prog Per Prov'!C37</f>
        <v>270552000</v>
      </c>
      <c r="G315" s="778"/>
      <c r="H315" s="1878"/>
      <c r="I315" s="753" t="s">
        <v>706</v>
      </c>
      <c r="J315" s="753" t="s">
        <v>600</v>
      </c>
    </row>
    <row r="316" spans="1:11" ht="34.5" customHeight="1">
      <c r="A316" s="801"/>
      <c r="B316" s="830" t="s">
        <v>383</v>
      </c>
      <c r="C316" s="1863" t="str">
        <f>'Rekap Panjang Per Prog Per Prov'!D7</f>
        <v xml:space="preserve">PROGRAM PENGAWASAN DAN PENINGKATAN AKUNTABILITAS APARATUR KEMENTERIAN DALAM NEGERI </v>
      </c>
      <c r="D316" s="1863"/>
      <c r="E316" s="1863"/>
      <c r="F316" s="776"/>
      <c r="G316" s="803" t="str">
        <f>'Rekap Panjang Per Prog Per Prov'!D11</f>
        <v>ITJEN</v>
      </c>
      <c r="H316" s="1255"/>
      <c r="I316" s="753"/>
      <c r="J316" s="758"/>
    </row>
    <row r="317" spans="1:11" ht="31.5" customHeight="1">
      <c r="A317" s="801"/>
      <c r="B317" s="830"/>
      <c r="C317" s="393" t="s">
        <v>381</v>
      </c>
      <c r="D317" s="1862" t="str">
        <f>'Rekap Panjang Per Prog Per Prov'!D8</f>
        <v xml:space="preserve">Kegiatan Dukungan Manajemen dan Dukungan Teknis Lainnya  Inspektorat Jenderal </v>
      </c>
      <c r="E317" s="1862"/>
      <c r="F317" s="776"/>
      <c r="G317" s="777"/>
      <c r="H317" s="754"/>
      <c r="I317" s="753"/>
      <c r="J317" s="758"/>
    </row>
    <row r="318" spans="1:11" ht="38.25" customHeight="1">
      <c r="A318" s="801"/>
      <c r="B318" s="830"/>
      <c r="C318" s="365"/>
      <c r="D318" s="393" t="s">
        <v>382</v>
      </c>
      <c r="E318" s="841" t="str">
        <f>'Rekap Panjang Per Prog Per Prov'!D10</f>
        <v xml:space="preserve">Koordinasi Pembinaan dan Pengawasan Penyelenggaraan Pemerintahan Daerah </v>
      </c>
      <c r="F318" s="776">
        <f>'Rekap Panjang Per Prog Per Prov'!D37</f>
        <v>300000000</v>
      </c>
      <c r="G318" s="778"/>
      <c r="H318" s="1254"/>
      <c r="I318" s="753" t="s">
        <v>755</v>
      </c>
      <c r="J318" s="753" t="s">
        <v>603</v>
      </c>
    </row>
    <row r="319" spans="1:11" ht="16.5">
      <c r="A319" s="801"/>
      <c r="B319" s="830" t="s">
        <v>384</v>
      </c>
      <c r="C319" s="1875" t="str">
        <f>'Rekap Panjang Per Prog Per Prov'!E7</f>
        <v xml:space="preserve">PROGRAM PEMBINAAN KESATUAN BANGSA DAN POLITIK </v>
      </c>
      <c r="D319" s="1875"/>
      <c r="E319" s="1875"/>
      <c r="F319" s="776"/>
      <c r="G319" s="1860" t="str">
        <f>'Rekap Panjang Per Prog Per Prov'!E11</f>
        <v>DITJEN KESBANGPOL</v>
      </c>
      <c r="H319" s="1252"/>
      <c r="I319" s="753"/>
      <c r="J319" s="758"/>
    </row>
    <row r="320" spans="1:11" s="355" customFormat="1">
      <c r="A320" s="754"/>
      <c r="B320" s="830"/>
      <c r="C320" s="393" t="s">
        <v>381</v>
      </c>
      <c r="D320" s="1862" t="str">
        <f>'Rekap Panjang Per Prog Per Prov'!E8</f>
        <v>Kegiatan Fasilitasi Kewaspadaan Nasional</v>
      </c>
      <c r="E320" s="1862"/>
      <c r="F320" s="776"/>
      <c r="G320" s="1861"/>
      <c r="H320" s="1253"/>
      <c r="I320" s="753"/>
      <c r="J320" s="758"/>
    </row>
    <row r="321" spans="1:10" s="344" customFormat="1" ht="33" customHeight="1">
      <c r="A321" s="801"/>
      <c r="B321" s="830"/>
      <c r="C321" s="393"/>
      <c r="D321" s="393" t="s">
        <v>382</v>
      </c>
      <c r="E321" s="841" t="str">
        <f>'Rekap Panjang Per Prog Per Prov'!E10</f>
        <v xml:space="preserve">Penguatan dan Pemberdayaan Forum Kewaspadaan Dini Masyarakat (FKDM) </v>
      </c>
      <c r="F321" s="776">
        <f>'Rekap Panjang Per Prog Per Prov'!E37</f>
        <v>1478496000</v>
      </c>
      <c r="G321" s="778"/>
      <c r="H321" s="1254"/>
      <c r="I321" s="753" t="s">
        <v>756</v>
      </c>
      <c r="J321" s="753" t="s">
        <v>601</v>
      </c>
    </row>
    <row r="322" spans="1:10" ht="34.5" customHeight="1">
      <c r="A322" s="801"/>
      <c r="B322" s="830" t="s">
        <v>385</v>
      </c>
      <c r="C322" s="1863" t="str">
        <f>'Rekap Panjang Per Prog Per Prov'!G7</f>
        <v xml:space="preserve">PROGRAM PENGELOLAAN DESENTRALISASI DAN OTONOMI DAERAH </v>
      </c>
      <c r="D322" s="1863"/>
      <c r="E322" s="1863"/>
      <c r="F322" s="776"/>
      <c r="G322" s="782" t="str">
        <f>'Rekap Panjang Per Prog Per Prov'!G11</f>
        <v>DITJEN OTDA</v>
      </c>
      <c r="H322" s="1263"/>
      <c r="I322" s="753"/>
      <c r="J322" s="758"/>
    </row>
    <row r="323" spans="1:10" s="355" customFormat="1">
      <c r="A323" s="754"/>
      <c r="B323" s="830"/>
      <c r="C323" s="393" t="s">
        <v>381</v>
      </c>
      <c r="D323" s="1862" t="str">
        <f>'Rekap Panjang Per Prog Per Prov'!G8</f>
        <v>Kegiatan Penataan Urusan Pemerintahan Daerah Lingkup I</v>
      </c>
      <c r="E323" s="1862"/>
      <c r="F323" s="776"/>
      <c r="G323" s="782"/>
      <c r="H323" s="1263"/>
      <c r="I323" s="753"/>
      <c r="J323" s="758"/>
    </row>
    <row r="324" spans="1:10" s="344" customFormat="1" ht="36" customHeight="1">
      <c r="A324" s="801"/>
      <c r="B324" s="830"/>
      <c r="C324" s="393"/>
      <c r="D324" s="393" t="s">
        <v>382</v>
      </c>
      <c r="E324" s="841" t="str">
        <f>'Rekap Panjang Per Prog Per Prov'!G10</f>
        <v xml:space="preserve">Fasilitasi Percepatan Penerapan Standar Pelayanan Minimal (SPM) di Daerah </v>
      </c>
      <c r="F324" s="776">
        <f>'Rekap Panjang Per Prog Per Prov'!G37</f>
        <v>614600000</v>
      </c>
      <c r="G324" s="782"/>
      <c r="H324" s="1263"/>
      <c r="I324" s="753" t="s">
        <v>787</v>
      </c>
      <c r="J324" s="761" t="s">
        <v>662</v>
      </c>
    </row>
    <row r="325" spans="1:10" s="344" customFormat="1" ht="16.5" customHeight="1">
      <c r="A325" s="801"/>
      <c r="B325" s="830" t="s">
        <v>393</v>
      </c>
      <c r="C325" s="1863" t="str">
        <f>'Rekap Panjang Per Prog Per Prov'!J7</f>
        <v xml:space="preserve">PROGRAM BINA PEMBANGUNAN DAERAH </v>
      </c>
      <c r="D325" s="1863"/>
      <c r="E325" s="1863"/>
      <c r="F325" s="776"/>
      <c r="G325" s="1865" t="str">
        <f>'Rekap Panjang Per Prog Per Prov'!J11</f>
        <v>DITJEN BINA BANGDA</v>
      </c>
      <c r="H325" s="1256"/>
      <c r="I325" s="753"/>
      <c r="J325" s="784"/>
    </row>
    <row r="326" spans="1:10" s="344" customFormat="1" ht="32.25" customHeight="1">
      <c r="A326" s="801"/>
      <c r="B326" s="830"/>
      <c r="C326" s="393" t="s">
        <v>381</v>
      </c>
      <c r="D326" s="1862" t="str">
        <f>'Rekap Panjang Per Prog Per Prov'!J8</f>
        <v>Kegiatan Dukungan Manajemen dan Pelaksanaan Tugas Teknis Lainnya Ditjen Bina Bangda</v>
      </c>
      <c r="E326" s="1862"/>
      <c r="F326" s="776"/>
      <c r="G326" s="1866"/>
      <c r="H326" s="1257"/>
      <c r="I326" s="753"/>
      <c r="J326" s="758"/>
    </row>
    <row r="327" spans="1:10" s="344" customFormat="1" ht="32.25" customHeight="1">
      <c r="A327" s="801"/>
      <c r="B327" s="830"/>
      <c r="C327" s="393"/>
      <c r="D327" s="393" t="s">
        <v>382</v>
      </c>
      <c r="E327" s="841" t="str">
        <f>'Rekap Panjang Per Prog Per Prov'!J10</f>
        <v>Penyusunan, Pengkajian dan Pengembangan Data dan Informasi SIPD di Daerah</v>
      </c>
      <c r="F327" s="776">
        <f>'Rekap Panjang Per Prog Per Prov'!J37</f>
        <v>500000000</v>
      </c>
      <c r="G327" s="777"/>
      <c r="H327" s="754"/>
      <c r="I327" s="753" t="s">
        <v>698</v>
      </c>
      <c r="J327" s="1793" t="s">
        <v>594</v>
      </c>
    </row>
    <row r="328" spans="1:10" s="344" customFormat="1" ht="30.75" customHeight="1">
      <c r="A328" s="801"/>
      <c r="B328" s="830"/>
      <c r="C328" s="366"/>
      <c r="D328" s="393" t="s">
        <v>386</v>
      </c>
      <c r="E328" s="841" t="str">
        <f>'Rekap Panjang Per Prog Per Prov'!K10</f>
        <v xml:space="preserve">Penguatan Peran Provinsi dalam Pengendalian, Pelaporan dan Evaluasi Pemanfaatan Program Dana Alokasi Khusus (DAK) </v>
      </c>
      <c r="F328" s="776">
        <f>'Rekap Panjang Per Prog Per Prov'!K37</f>
        <v>600000000</v>
      </c>
      <c r="G328" s="777"/>
      <c r="H328" s="754"/>
      <c r="I328" s="753" t="s">
        <v>698</v>
      </c>
      <c r="J328" s="1794"/>
    </row>
    <row r="329" spans="1:10" s="344" customFormat="1" ht="16.5">
      <c r="A329" s="801"/>
      <c r="B329" s="830"/>
      <c r="C329" s="393" t="s">
        <v>387</v>
      </c>
      <c r="D329" s="1867" t="str">
        <f>'Rekap Panjang Per Prog Per Prov'!O8</f>
        <v>Kegiatan Fasilitasi Peningkatan Pertumbuhan Ekonomi Daerah</v>
      </c>
      <c r="E329" s="1862"/>
      <c r="F329" s="776"/>
      <c r="G329" s="777"/>
      <c r="H329" s="754"/>
      <c r="I329" s="753"/>
      <c r="J329" s="758"/>
    </row>
    <row r="330" spans="1:10" s="344" customFormat="1" ht="36.75" customHeight="1">
      <c r="A330" s="801"/>
      <c r="B330" s="830"/>
      <c r="C330" s="366"/>
      <c r="D330" s="393" t="s">
        <v>382</v>
      </c>
      <c r="E330" s="841" t="str">
        <f>'Rekap Panjang Per Prog Per Prov'!O10</f>
        <v xml:space="preserve">Dukungan Operasional  Penyelenggaraan PTSP  </v>
      </c>
      <c r="F330" s="776">
        <f>'Rekap Panjang Per Prog Per Prov'!O37</f>
        <v>400000000</v>
      </c>
      <c r="G330" s="777"/>
      <c r="H330" s="754"/>
      <c r="I330" s="753" t="s">
        <v>757</v>
      </c>
      <c r="J330" s="753" t="s">
        <v>602</v>
      </c>
    </row>
    <row r="331" spans="1:10" s="344" customFormat="1" ht="16.5">
      <c r="A331" s="801"/>
      <c r="B331" s="830"/>
      <c r="C331" s="393" t="s">
        <v>388</v>
      </c>
      <c r="D331" s="1862" t="str">
        <f>'Rekap Panjang Per Prog Per Prov'!P8</f>
        <v>Kegiatan Fasilitasi  Perencanaan Pembangunan Daerah</v>
      </c>
      <c r="E331" s="1862"/>
      <c r="F331" s="776"/>
      <c r="G331" s="777"/>
      <c r="H331" s="754"/>
      <c r="I331" s="753"/>
      <c r="J331" s="758"/>
    </row>
    <row r="332" spans="1:10" s="344" customFormat="1" ht="36.75" customHeight="1">
      <c r="A332" s="801"/>
      <c r="B332" s="835"/>
      <c r="C332" s="367"/>
      <c r="D332" s="392" t="s">
        <v>382</v>
      </c>
      <c r="E332" s="846" t="str">
        <f>'Rekap Panjang Per Prog Per Prov'!P10</f>
        <v>Pengendalian dan Evaluasi Rencana Pembangunan Tahunan Kabupaten/Kota TA. 2013</v>
      </c>
      <c r="F332" s="802">
        <f>'Rekap Panjang Per Prog Per Prov'!P37</f>
        <v>1067756000</v>
      </c>
      <c r="G332" s="778"/>
      <c r="H332" s="1254"/>
      <c r="I332" s="753" t="s">
        <v>698</v>
      </c>
      <c r="J332" s="1193" t="s">
        <v>594</v>
      </c>
    </row>
    <row r="333" spans="1:10" s="362" customFormat="1" ht="15.75" hidden="1" customHeight="1">
      <c r="A333" s="777"/>
      <c r="B333" s="830" t="s">
        <v>519</v>
      </c>
      <c r="C333" s="1863" t="str">
        <f>'Rekap Panjang Per Prog Per Prov'!U7</f>
        <v xml:space="preserve">PROGRAM PEMBERDAYAAN MASYARAKAT DAN PEMERINTAHAN DESA </v>
      </c>
      <c r="D333" s="1863"/>
      <c r="E333" s="1863"/>
      <c r="F333" s="793"/>
      <c r="G333" s="782" t="str">
        <f>'Rekap Panjang Per Prog Per Prov'!U11</f>
        <v>DITJEN PMD</v>
      </c>
      <c r="H333" s="1263"/>
      <c r="I333" s="753"/>
      <c r="J333" s="758"/>
    </row>
    <row r="334" spans="1:10" ht="30" hidden="1" customHeight="1">
      <c r="A334" s="777"/>
      <c r="B334" s="831"/>
      <c r="C334" s="393" t="s">
        <v>381</v>
      </c>
      <c r="D334" s="1862" t="str">
        <f>'Rekap Panjang Per Prog Per Prov'!U8</f>
        <v>Kegiatan Dukungan Manajemen dan Dukungan Teknis Lainnya Ditjen PMD</v>
      </c>
      <c r="E334" s="1862"/>
      <c r="F334" s="794"/>
      <c r="G334" s="782"/>
      <c r="H334" s="1263"/>
      <c r="I334" s="753"/>
      <c r="J334" s="758"/>
    </row>
    <row r="335" spans="1:10" ht="31.5" hidden="1" customHeight="1">
      <c r="A335" s="777"/>
      <c r="B335" s="834"/>
      <c r="C335" s="394"/>
      <c r="D335" s="394" t="s">
        <v>382</v>
      </c>
      <c r="E335" s="841" t="str">
        <f>'Rekap Panjang Per Prog Per Prov'!U10</f>
        <v>Penguatan Program dan Kelembagaan Pemberdayaan Masyarakat dan Pemerintahan Desa</v>
      </c>
      <c r="F335" s="797">
        <f>'Rekap Panjang Per Prog Per Prov'!U37</f>
        <v>155070000</v>
      </c>
      <c r="G335" s="778"/>
      <c r="H335" s="1254"/>
      <c r="I335" s="753"/>
      <c r="J335" s="781"/>
    </row>
    <row r="336" spans="1:10" ht="30" hidden="1" customHeight="1">
      <c r="A336" s="777"/>
      <c r="B336" s="831"/>
      <c r="C336" s="393" t="s">
        <v>387</v>
      </c>
      <c r="D336" s="1862" t="str">
        <f>'Rekap Panjang Per Prog Per Prov'!V8</f>
        <v>Kegiatan Peningkatan Kapasitas Penyelenggaraan Pemerintahan Desa dan Kelurahan</v>
      </c>
      <c r="E336" s="1862"/>
      <c r="F336" s="794"/>
      <c r="G336" s="782"/>
      <c r="H336" s="1263"/>
      <c r="I336" s="753"/>
      <c r="J336" s="758"/>
    </row>
    <row r="337" spans="1:10" ht="15.75" hidden="1" customHeight="1">
      <c r="A337" s="777"/>
      <c r="B337" s="834"/>
      <c r="C337" s="394"/>
      <c r="D337" s="394" t="s">
        <v>382</v>
      </c>
      <c r="E337" s="841" t="str">
        <f>'Rekap Panjang Per Prog Per Prov'!V10</f>
        <v>Pelatihan Manajemen Pemerintahan Desa bagi Kepala Desa</v>
      </c>
      <c r="F337" s="797">
        <f>'Rekap Panjang Per Prog Per Prov'!V37</f>
        <v>163947000</v>
      </c>
      <c r="G337" s="778"/>
      <c r="H337" s="1254"/>
      <c r="I337" s="753"/>
      <c r="J337" s="781"/>
    </row>
    <row r="338" spans="1:10" ht="15.75" hidden="1" customHeight="1">
      <c r="A338" s="777"/>
      <c r="B338" s="831"/>
      <c r="C338" s="393" t="s">
        <v>388</v>
      </c>
      <c r="D338" s="1862" t="str">
        <f>'Rekap Panjang Per Prog Per Prov'!W8</f>
        <v>Kegiatan Peningkatan Kapasitas Kelembagaan dan Pelatihan Masyarakat</v>
      </c>
      <c r="E338" s="1862"/>
      <c r="F338" s="794"/>
      <c r="G338" s="782"/>
      <c r="H338" s="1263"/>
      <c r="I338" s="753"/>
      <c r="J338" s="758"/>
    </row>
    <row r="339" spans="1:10" ht="15.75" hidden="1" customHeight="1">
      <c r="A339" s="777"/>
      <c r="B339" s="834"/>
      <c r="C339" s="394"/>
      <c r="D339" s="394" t="s">
        <v>382</v>
      </c>
      <c r="E339" s="841" t="str">
        <f>'Rekap Panjang Per Prog Per Prov'!W10</f>
        <v>Fasilitasi Penyusunan Profil Desa dan Kelurahan</v>
      </c>
      <c r="F339" s="797">
        <f>'Rekap Panjang Per Prog Per Prov'!W37</f>
        <v>1008039000</v>
      </c>
      <c r="G339" s="778"/>
      <c r="H339" s="1254"/>
      <c r="I339" s="753"/>
      <c r="J339" s="781"/>
    </row>
    <row r="340" spans="1:10" ht="15.75" hidden="1" customHeight="1">
      <c r="A340" s="777"/>
      <c r="B340" s="831"/>
      <c r="C340" s="393" t="s">
        <v>389</v>
      </c>
      <c r="D340" s="1862" t="str">
        <f>'Rekap Panjang Per Prog Per Prov'!X8</f>
        <v>Kegiatan Peningkatan Kemandirian Masyarakat Perdesaan</v>
      </c>
      <c r="E340" s="1862"/>
      <c r="F340" s="794"/>
      <c r="G340" s="782"/>
      <c r="H340" s="1263"/>
      <c r="I340" s="753"/>
      <c r="J340" s="758"/>
    </row>
    <row r="341" spans="1:10" ht="15.75" hidden="1" customHeight="1">
      <c r="A341" s="777"/>
      <c r="B341" s="834"/>
      <c r="C341" s="394"/>
      <c r="D341" s="394" t="s">
        <v>382</v>
      </c>
      <c r="E341" s="841" t="str">
        <f>'Rekap Panjang Per Prog Per Prov'!X10</f>
        <v>PNPM-Mandiri Perdesaan</v>
      </c>
      <c r="F341" s="797">
        <f>'Rekap Panjang Per Prog Per Prov'!X37</f>
        <v>20574452000</v>
      </c>
      <c r="G341" s="778"/>
      <c r="H341" s="1254"/>
      <c r="I341" s="753"/>
      <c r="J341" s="781"/>
    </row>
    <row r="342" spans="1:10" ht="15.75" hidden="1" customHeight="1">
      <c r="A342" s="777"/>
      <c r="B342" s="831"/>
      <c r="C342" s="393" t="s">
        <v>391</v>
      </c>
      <c r="D342" s="1862" t="str">
        <f>'Rekap Panjang Per Prog Per Prov'!Y8</f>
        <v>Kegiatan Fasilitasi Pemberdayaan Adat dan Sosial Budaya Masyarakat</v>
      </c>
      <c r="E342" s="1862"/>
      <c r="F342" s="794"/>
      <c r="G342" s="782"/>
      <c r="H342" s="1263"/>
      <c r="I342" s="753"/>
      <c r="J342" s="758"/>
    </row>
    <row r="343" spans="1:10" ht="31.5" hidden="1" customHeight="1">
      <c r="A343" s="777"/>
      <c r="B343" s="834"/>
      <c r="C343" s="394"/>
      <c r="D343" s="394" t="s">
        <v>382</v>
      </c>
      <c r="E343" s="841" t="str">
        <f>'Rekap Panjang Per Prog Per Prov'!Y10</f>
        <v>Fasilitasi Penguatan Kelembagaan Komisi Penanggulangan HIV/AIDS di daerah</v>
      </c>
      <c r="F343" s="797">
        <f>'Rekap Panjang Per Prog Per Prov'!Y37</f>
        <v>90750000</v>
      </c>
      <c r="G343" s="778"/>
      <c r="H343" s="1254"/>
      <c r="I343" s="753"/>
      <c r="J343" s="781"/>
    </row>
    <row r="344" spans="1:10" ht="31.5" hidden="1" customHeight="1">
      <c r="A344" s="777"/>
      <c r="B344" s="834"/>
      <c r="C344" s="394"/>
      <c r="D344" s="394" t="s">
        <v>386</v>
      </c>
      <c r="E344" s="841" t="str">
        <f>'Rekap Panjang Per Prog Per Prov'!AA10</f>
        <v xml:space="preserve">Fasilitasi Penguatan Sistem Informasi Posyandu di Daerah melalui Koordinasi dan Pelatihan Ulang </v>
      </c>
      <c r="F344" s="797">
        <f>'Rekap Panjang Per Prog Per Prov'!AA37</f>
        <v>70600000</v>
      </c>
      <c r="G344" s="778"/>
      <c r="H344" s="1254"/>
      <c r="I344" s="753"/>
      <c r="J344" s="781"/>
    </row>
    <row r="345" spans="1:10" ht="15.75" hidden="1" customHeight="1">
      <c r="A345" s="777"/>
      <c r="B345" s="831"/>
      <c r="C345" s="393" t="s">
        <v>392</v>
      </c>
      <c r="D345" s="1862" t="str">
        <f>'Rekap Panjang Per Prog Per Prov'!AB8</f>
        <v>Kegiatan Pengembangan Usaha Ekonomi Masyarakat</v>
      </c>
      <c r="E345" s="1862"/>
      <c r="F345" s="794"/>
      <c r="G345" s="782"/>
      <c r="H345" s="1263"/>
      <c r="I345" s="753"/>
      <c r="J345" s="758"/>
    </row>
    <row r="346" spans="1:10" ht="15.75" hidden="1" customHeight="1">
      <c r="A346" s="777"/>
      <c r="B346" s="834"/>
      <c r="C346" s="394"/>
      <c r="D346" s="394" t="s">
        <v>382</v>
      </c>
      <c r="E346" s="841" t="str">
        <f>'Rekap Panjang Per Prog Per Prov'!AB10</f>
        <v xml:space="preserve">Pelatihan Kapasitas Kelembagaan UED SP/BUMDesa </v>
      </c>
      <c r="F346" s="797">
        <f>'Rekap Panjang Per Prog Per Prov'!AB37</f>
        <v>0</v>
      </c>
      <c r="G346" s="778"/>
      <c r="H346" s="1254"/>
      <c r="I346" s="753"/>
      <c r="J346" s="781"/>
    </row>
    <row r="347" spans="1:10" ht="31.5" hidden="1" customHeight="1">
      <c r="A347" s="777"/>
      <c r="B347" s="834"/>
      <c r="C347" s="394"/>
      <c r="D347" s="394" t="s">
        <v>386</v>
      </c>
      <c r="E347" s="841" t="str">
        <f>'Rekap Panjang Per Prog Per Prov'!AC10</f>
        <v xml:space="preserve">Penguatan Kelembagaan Tim Koordinasi Penanggulangan Kemiskinan Daerah (TKPKD) </v>
      </c>
      <c r="F347" s="797">
        <f>'Rekap Panjang Per Prog Per Prov'!AC37</f>
        <v>51200000</v>
      </c>
      <c r="G347" s="778"/>
      <c r="H347" s="1254"/>
      <c r="I347" s="753"/>
      <c r="J347" s="781"/>
    </row>
    <row r="348" spans="1:10" ht="15.75" hidden="1" customHeight="1">
      <c r="A348" s="777"/>
      <c r="B348" s="834"/>
      <c r="C348" s="394"/>
      <c r="D348" s="394" t="s">
        <v>390</v>
      </c>
      <c r="E348" s="841" t="str">
        <f>'Rekap Panjang Per Prog Per Prov'!AD10</f>
        <v>Fasilitasi Penguatan Kelembagaan Pasar Desa</v>
      </c>
      <c r="F348" s="797">
        <f>'Rekap Panjang Per Prog Per Prov'!AD37</f>
        <v>150000000</v>
      </c>
      <c r="G348" s="778"/>
      <c r="H348" s="1254"/>
      <c r="I348" s="753"/>
      <c r="J348" s="781"/>
    </row>
    <row r="349" spans="1:10" s="362" customFormat="1" ht="33.75" customHeight="1">
      <c r="A349" s="777"/>
      <c r="B349" s="830" t="s">
        <v>519</v>
      </c>
      <c r="C349" s="1863" t="str">
        <f>'Rekap Panjang Per Prog Per Prov'!AH7</f>
        <v xml:space="preserve">PROGRAM PENGUATAN PENYELENGGARAAN PEMERINTAHAN UMUM </v>
      </c>
      <c r="D349" s="1863"/>
      <c r="E349" s="1863"/>
      <c r="F349" s="793"/>
      <c r="G349" s="803" t="str">
        <f>'Rekap Panjang Per Prog Per Prov'!AH11</f>
        <v>DITJEN PUM</v>
      </c>
      <c r="H349" s="1255"/>
      <c r="I349" s="753"/>
      <c r="J349" s="758"/>
    </row>
    <row r="350" spans="1:10" ht="30" customHeight="1">
      <c r="A350" s="777"/>
      <c r="B350" s="831"/>
      <c r="C350" s="393" t="s">
        <v>381</v>
      </c>
      <c r="D350" s="1862" t="str">
        <f>'Rekap Panjang Per Prog Per Prov'!AH8</f>
        <v>Kegiatan Penyelenggaraan Hubungan Pusat dan Daerah Serta Kerjasama Daerah</v>
      </c>
      <c r="E350" s="1862"/>
      <c r="F350" s="794"/>
      <c r="G350" s="777"/>
      <c r="H350" s="754"/>
      <c r="I350" s="753"/>
      <c r="J350" s="758"/>
    </row>
    <row r="351" spans="1:10" ht="22.5" customHeight="1">
      <c r="A351" s="777"/>
      <c r="B351" s="834"/>
      <c r="C351" s="394"/>
      <c r="D351" s="394" t="s">
        <v>382</v>
      </c>
      <c r="E351" s="841" t="str">
        <f>'Rekap Panjang Per Prog Per Prov'!AH10</f>
        <v>Pengembangan Kerjasama Daerah</v>
      </c>
      <c r="F351" s="797">
        <f>'Rekap Panjang Per Prog Per Prov'!AH37</f>
        <v>400000000</v>
      </c>
      <c r="G351" s="777"/>
      <c r="H351" s="754"/>
      <c r="I351" s="753" t="s">
        <v>788</v>
      </c>
      <c r="J351" s="1790" t="s">
        <v>595</v>
      </c>
    </row>
    <row r="352" spans="1:10" ht="31.5">
      <c r="A352" s="777"/>
      <c r="B352" s="834"/>
      <c r="C352" s="394"/>
      <c r="D352" s="394" t="s">
        <v>386</v>
      </c>
      <c r="E352" s="841" t="str">
        <f>'Rekap Panjang Per Prog Per Prov'!AI10</f>
        <v>Peningkatan Peran Gubernur sebagai Wakil Pemerintah Pusat di Wilayah Provinsi</v>
      </c>
      <c r="F352" s="797">
        <f>'Rekap Panjang Per Prog Per Prov'!AI37</f>
        <v>3549685000</v>
      </c>
      <c r="G352" s="777"/>
      <c r="H352" s="754"/>
      <c r="I352" s="753" t="s">
        <v>706</v>
      </c>
      <c r="J352" s="1791"/>
    </row>
    <row r="353" spans="1:11" ht="30" customHeight="1">
      <c r="A353" s="777"/>
      <c r="B353" s="831"/>
      <c r="C353" s="393" t="s">
        <v>387</v>
      </c>
      <c r="D353" s="1862" t="str">
        <f>'Rekap Panjang Per Prog Per Prov'!AJ8</f>
        <v>Kegiatan Pengembangan dan Penataan Wilayah Administrasi dan Perbatasan</v>
      </c>
      <c r="E353" s="1862"/>
      <c r="F353" s="794"/>
      <c r="G353" s="777"/>
      <c r="H353" s="754"/>
      <c r="I353" s="753"/>
      <c r="J353" s="758"/>
    </row>
    <row r="354" spans="1:11" ht="34.5" customHeight="1">
      <c r="A354" s="777"/>
      <c r="B354" s="834"/>
      <c r="C354" s="394"/>
      <c r="D354" s="394" t="s">
        <v>382</v>
      </c>
      <c r="E354" s="841" t="str">
        <f>'Rekap Panjang Per Prog Per Prov'!AJ10</f>
        <v>Koordinasi dan Fasilitasi Penegasan Batas Daerah secara Pasti di Lapangan antar Daerah Provinsi, Kab/Kota</v>
      </c>
      <c r="F354" s="797">
        <f>'Rekap Panjang Per Prog Per Prov'!AJ37</f>
        <v>350000000</v>
      </c>
      <c r="G354" s="777"/>
      <c r="H354" s="754"/>
      <c r="I354" s="753" t="s">
        <v>706</v>
      </c>
      <c r="J354" s="1194" t="s">
        <v>605</v>
      </c>
    </row>
    <row r="355" spans="1:11" ht="22.5" customHeight="1">
      <c r="A355" s="777"/>
      <c r="B355" s="834"/>
      <c r="C355" s="394"/>
      <c r="D355" s="394" t="s">
        <v>386</v>
      </c>
      <c r="E355" s="841" t="str">
        <f>'Rekap Panjang Per Prog Per Prov'!AL10</f>
        <v>Pembakuan dan Pembinaan Nama Rupabumi Unsur Alami</v>
      </c>
      <c r="F355" s="797">
        <f>'Rekap Panjang Per Prog Per Prov'!AL37</f>
        <v>579160000</v>
      </c>
      <c r="G355" s="777"/>
      <c r="H355" s="754"/>
      <c r="I355" s="753" t="s">
        <v>706</v>
      </c>
      <c r="J355" s="753" t="s">
        <v>612</v>
      </c>
    </row>
    <row r="356" spans="1:11" ht="31.5" customHeight="1">
      <c r="A356" s="777"/>
      <c r="B356" s="831"/>
      <c r="C356" s="393" t="s">
        <v>388</v>
      </c>
      <c r="D356" s="1862" t="str">
        <f>'Rekap Panjang Per Prog Per Prov'!AN8</f>
        <v>Kegiatan Pembinaan Ketenteraman, Ketertiban dan Perlindungan Masyarakat</v>
      </c>
      <c r="E356" s="1862"/>
      <c r="F356" s="794"/>
      <c r="G356" s="777"/>
      <c r="H356" s="754"/>
      <c r="I356" s="753"/>
      <c r="J356" s="758"/>
    </row>
    <row r="357" spans="1:11" ht="38.25" customHeight="1">
      <c r="A357" s="777"/>
      <c r="B357" s="834"/>
      <c r="C357" s="394"/>
      <c r="D357" s="394" t="s">
        <v>382</v>
      </c>
      <c r="E357" s="841" t="str">
        <f>'Rekap Panjang Per Prog Per Prov'!AO10</f>
        <v xml:space="preserve">Peningkatan Kapasitas SDM Polisi Pamong Praja  dalam Penyelenggaraan Ketertiban Umum dan Ketenteraman Masyarakat </v>
      </c>
      <c r="F357" s="797">
        <f>'Rekap Panjang Per Prog Per Prov'!AO37</f>
        <v>499950000</v>
      </c>
      <c r="G357" s="777"/>
      <c r="H357" s="754"/>
      <c r="I357" s="753" t="s">
        <v>719</v>
      </c>
      <c r="J357" s="761" t="s">
        <v>597</v>
      </c>
    </row>
    <row r="358" spans="1:11">
      <c r="A358" s="777"/>
      <c r="B358" s="831"/>
      <c r="C358" s="393" t="s">
        <v>389</v>
      </c>
      <c r="D358" s="1862" t="str">
        <f>'Rekap Panjang Per Prog Per Prov'!AP8</f>
        <v>Kegiatan Pembinaan dan Pengembangan Kawasan dan Pertanahan</v>
      </c>
      <c r="E358" s="1862"/>
      <c r="F358" s="794"/>
      <c r="G358" s="777"/>
      <c r="H358" s="754"/>
      <c r="I358" s="753"/>
      <c r="J358" s="758"/>
    </row>
    <row r="359" spans="1:11" ht="39" customHeight="1">
      <c r="A359" s="777"/>
      <c r="B359" s="831"/>
      <c r="C359" s="393"/>
      <c r="D359" s="393" t="s">
        <v>382</v>
      </c>
      <c r="E359" s="841" t="str">
        <f>'Rekap Panjang Per Prog Per Prov'!AP10</f>
        <v xml:space="preserve">Peningkatan Kapasitas Aparat Pemerintah Daerah dalam Pengelolaan Kawasan Sumber Daya Alam </v>
      </c>
      <c r="F359" s="794">
        <f>'Rekap Panjang Per Prog Per Prov'!AP37</f>
        <v>400000000</v>
      </c>
      <c r="G359" s="778"/>
      <c r="H359" s="1254"/>
      <c r="I359" s="753" t="s">
        <v>728</v>
      </c>
      <c r="J359" s="753" t="s">
        <v>608</v>
      </c>
    </row>
    <row r="360" spans="1:11">
      <c r="A360" s="777"/>
      <c r="B360" s="834"/>
      <c r="C360" s="394" t="s">
        <v>391</v>
      </c>
      <c r="D360" s="1872" t="str">
        <f>'Rekap Panjang Per Prog Per Prov'!AR8</f>
        <v>Kegiatan Fasilitasi Pencegahan dan Penanggulangan Bencana</v>
      </c>
      <c r="E360" s="1872"/>
      <c r="F360" s="797"/>
      <c r="G360" s="777"/>
      <c r="H360" s="754"/>
      <c r="I360" s="753"/>
      <c r="J360" s="781"/>
    </row>
    <row r="361" spans="1:11" ht="51" customHeight="1">
      <c r="A361" s="777"/>
      <c r="B361" s="833"/>
      <c r="C361" s="364"/>
      <c r="D361" s="364" t="s">
        <v>382</v>
      </c>
      <c r="E361" s="846" t="str">
        <f>'Rekap Panjang Per Prog Per Prov'!AR10</f>
        <v>Fasilitasi Peningkatan Kapasitas Pemerintahan Kabupaten/Kota dalam Penyelenggaraan Pencegahan dan Penanggulangan Kebakaran untuk Mendukung Pengurangan Resiko Kebakaran</v>
      </c>
      <c r="F361" s="796">
        <f>'Rekap Panjang Per Prog Per Prov'!AR37</f>
        <v>350000000</v>
      </c>
      <c r="G361" s="777"/>
      <c r="H361" s="754"/>
      <c r="I361" s="753" t="s">
        <v>720</v>
      </c>
      <c r="J361" s="889" t="s">
        <v>607</v>
      </c>
    </row>
    <row r="362" spans="1:11" ht="67.5" customHeight="1">
      <c r="A362" s="777"/>
      <c r="B362" s="1102"/>
      <c r="C362" s="392"/>
      <c r="D362" s="392" t="s">
        <v>386</v>
      </c>
      <c r="E362" s="846" t="str">
        <f>'Rekap Panjang Per Prog Per Prov'!AS10</f>
        <v>Fasilitasi dan Sosialisasi Pelaksanaan Perpres Nomor 30 Tahun 2011, Pembentukan Kelembagaan Komisi Provinsi Pengendalian Zoonosis dan Komisi Kabupaten/Kota Pengendalian Zoonosis, dan Percepatan Pengendalian Zoonosis</v>
      </c>
      <c r="F362" s="1166">
        <f>'Rekap Panjang Per Prog Per Prov'!AS37</f>
        <v>300000000</v>
      </c>
      <c r="G362" s="777"/>
      <c r="H362" s="754"/>
      <c r="I362" s="1234" t="s">
        <v>739</v>
      </c>
      <c r="J362" s="1192" t="s">
        <v>611</v>
      </c>
    </row>
    <row r="363" spans="1:11" ht="33.75" customHeight="1">
      <c r="A363" s="777"/>
      <c r="B363" s="831"/>
      <c r="C363" s="393"/>
      <c r="D363" s="393" t="s">
        <v>390</v>
      </c>
      <c r="E363" s="841" t="str">
        <f>'Rekap Panjang Per Prog Per Prov'!AT10</f>
        <v>Peningkatan Kapasitas Aparat dalam Pengurangan Resiko Bencana di Daerah</v>
      </c>
      <c r="F363" s="794">
        <f>'Rekap Panjang Per Prog Per Prov'!AT37</f>
        <v>350000000</v>
      </c>
      <c r="G363" s="778"/>
      <c r="H363" s="1263"/>
      <c r="I363" s="753" t="s">
        <v>720</v>
      </c>
      <c r="J363" s="761" t="s">
        <v>607</v>
      </c>
    </row>
    <row r="364" spans="1:11" ht="10.5" customHeight="1" thickBot="1">
      <c r="A364" s="777"/>
      <c r="B364" s="833"/>
      <c r="C364" s="364"/>
      <c r="D364" s="364"/>
      <c r="E364" s="1278"/>
      <c r="F364" s="796"/>
      <c r="G364" s="777"/>
      <c r="H364" s="754"/>
      <c r="I364" s="1193"/>
      <c r="J364" s="811"/>
    </row>
    <row r="365" spans="1:11" s="356" customFormat="1" ht="53.25" customHeight="1">
      <c r="A365" s="1310">
        <v>7</v>
      </c>
      <c r="B365" s="1813" t="s">
        <v>521</v>
      </c>
      <c r="C365" s="1813"/>
      <c r="D365" s="1813"/>
      <c r="E365" s="1813"/>
      <c r="F365" s="1283">
        <f>SUM(F366:F414)</f>
        <v>14268165000</v>
      </c>
      <c r="G365" s="1273"/>
      <c r="H365" s="1869" t="s">
        <v>850</v>
      </c>
      <c r="I365" s="1100" t="s">
        <v>862</v>
      </c>
      <c r="J365" s="781"/>
      <c r="K365" s="1175">
        <f>'Rekap Panjang Per Prog Per Prov'!AV38</f>
        <v>14268165000</v>
      </c>
    </row>
    <row r="366" spans="1:11">
      <c r="A366" s="777"/>
      <c r="B366" s="830" t="s">
        <v>380</v>
      </c>
      <c r="C366" s="1863" t="str">
        <f>'Rekap Panjang Per Prog Per Prov'!C7</f>
        <v xml:space="preserve">PROGRAM PENATAAN ADMINISTRASI KEPENDUDUKAN </v>
      </c>
      <c r="D366" s="1863"/>
      <c r="E366" s="1863"/>
      <c r="F366" s="776"/>
      <c r="G366" s="803" t="str">
        <f>'Rekap Panjang Per Prog Per Prov'!C11</f>
        <v>DITJEN DUKCAPIL</v>
      </c>
      <c r="H366" s="1870"/>
      <c r="I366" s="753"/>
      <c r="J366" s="758"/>
    </row>
    <row r="367" spans="1:11" ht="30.75" customHeight="1">
      <c r="A367" s="777"/>
      <c r="B367" s="830"/>
      <c r="C367" s="393" t="s">
        <v>381</v>
      </c>
      <c r="D367" s="1862" t="str">
        <f>'Rekap Panjang Per Prog Per Prov'!C8</f>
        <v>Kegiatan Dukungan Manajemen dan Dukungan Teknis Lainnya Ditjen Kependudukan dan Pencatatan Sipil</v>
      </c>
      <c r="E367" s="1862"/>
      <c r="F367" s="776"/>
      <c r="G367" s="777"/>
      <c r="H367" s="1870"/>
      <c r="I367" s="753"/>
      <c r="J367" s="758"/>
    </row>
    <row r="368" spans="1:11" ht="36.75" customHeight="1">
      <c r="A368" s="821"/>
      <c r="B368" s="879"/>
      <c r="C368" s="893"/>
      <c r="D368" s="883" t="s">
        <v>382</v>
      </c>
      <c r="E368" s="887" t="str">
        <f>'Rekap Panjang Per Prog Per Prov'!C10</f>
        <v xml:space="preserve">Fasilitasi Koordinasi Penyelenggaraan Kependudukan dan Pencatatan Sipil </v>
      </c>
      <c r="F368" s="880">
        <f>'Rekap Panjang Per Prog Per Prov'!C38</f>
        <v>203523000</v>
      </c>
      <c r="G368" s="821"/>
      <c r="H368" s="1871"/>
      <c r="I368" s="884" t="s">
        <v>706</v>
      </c>
      <c r="J368" s="753" t="s">
        <v>600</v>
      </c>
    </row>
    <row r="369" spans="1:10" ht="36.75" customHeight="1">
      <c r="A369" s="801"/>
      <c r="B369" s="829" t="s">
        <v>383</v>
      </c>
      <c r="C369" s="1859" t="str">
        <f>'Rekap Panjang Per Prog Per Prov'!D7</f>
        <v xml:space="preserve">PROGRAM PENGAWASAN DAN PENINGKATAN AKUNTABILITAS APARATUR KEMENTERIAN DALAM NEGERI </v>
      </c>
      <c r="D369" s="1859"/>
      <c r="E369" s="1859"/>
      <c r="F369" s="779"/>
      <c r="G369" s="777" t="str">
        <f>'Rekap Panjang Per Prog Per Prov'!D11</f>
        <v>ITJEN</v>
      </c>
      <c r="H369" s="754"/>
      <c r="I369" s="1235"/>
      <c r="J369" s="758"/>
    </row>
    <row r="370" spans="1:10" ht="30.75" customHeight="1">
      <c r="A370" s="801"/>
      <c r="B370" s="830"/>
      <c r="C370" s="393" t="s">
        <v>381</v>
      </c>
      <c r="D370" s="1862" t="str">
        <f>'Rekap Panjang Per Prog Per Prov'!D8</f>
        <v xml:space="preserve">Kegiatan Dukungan Manajemen dan Dukungan Teknis Lainnya  Inspektorat Jenderal </v>
      </c>
      <c r="E370" s="1862"/>
      <c r="F370" s="776"/>
      <c r="G370" s="777"/>
      <c r="H370" s="754"/>
      <c r="I370" s="753"/>
      <c r="J370" s="758"/>
    </row>
    <row r="371" spans="1:10" ht="39" customHeight="1">
      <c r="A371" s="801"/>
      <c r="B371" s="830"/>
      <c r="C371" s="365"/>
      <c r="D371" s="393" t="s">
        <v>382</v>
      </c>
      <c r="E371" s="841" t="str">
        <f>'Rekap Panjang Per Prog Per Prov'!D10</f>
        <v xml:space="preserve">Koordinasi Pembinaan dan Pengawasan Penyelenggaraan Pemerintahan Daerah </v>
      </c>
      <c r="F371" s="776">
        <f>'Rekap Panjang Per Prog Per Prov'!D38</f>
        <v>300000000</v>
      </c>
      <c r="G371" s="778"/>
      <c r="H371" s="1254"/>
      <c r="I371" s="753" t="s">
        <v>758</v>
      </c>
      <c r="J371" s="753" t="s">
        <v>603</v>
      </c>
    </row>
    <row r="372" spans="1:10" ht="16.5">
      <c r="A372" s="801"/>
      <c r="B372" s="830" t="s">
        <v>384</v>
      </c>
      <c r="C372" s="1875" t="str">
        <f>'Rekap Panjang Per Prog Per Prov'!E7</f>
        <v xml:space="preserve">PROGRAM PEMBINAAN KESATUAN BANGSA DAN POLITIK </v>
      </c>
      <c r="D372" s="1875"/>
      <c r="E372" s="1875"/>
      <c r="F372" s="776"/>
      <c r="G372" s="1860" t="str">
        <f>'Rekap Panjang Per Prog Per Prov'!E11</f>
        <v>DITJEN KESBANGPOL</v>
      </c>
      <c r="H372" s="1252"/>
      <c r="I372" s="753"/>
      <c r="J372" s="758"/>
    </row>
    <row r="373" spans="1:10" s="355" customFormat="1">
      <c r="A373" s="754"/>
      <c r="B373" s="830"/>
      <c r="C373" s="393" t="s">
        <v>381</v>
      </c>
      <c r="D373" s="1862" t="str">
        <f>'Rekap Panjang Per Prog Per Prov'!E8</f>
        <v>Kegiatan Fasilitasi Kewaspadaan Nasional</v>
      </c>
      <c r="E373" s="1862"/>
      <c r="F373" s="776"/>
      <c r="G373" s="1861"/>
      <c r="H373" s="1253"/>
      <c r="I373" s="753"/>
      <c r="J373" s="758"/>
    </row>
    <row r="374" spans="1:10" s="344" customFormat="1" ht="39.75" customHeight="1">
      <c r="A374" s="801"/>
      <c r="B374" s="830"/>
      <c r="C374" s="393"/>
      <c r="D374" s="393" t="s">
        <v>382</v>
      </c>
      <c r="E374" s="841" t="str">
        <f>'Rekap Panjang Per Prog Per Prov'!E10</f>
        <v xml:space="preserve">Penguatan dan Pemberdayaan Forum Kewaspadaan Dini Masyarakat (FKDM) </v>
      </c>
      <c r="F374" s="776">
        <f>'Rekap Panjang Per Prog Per Prov'!E38</f>
        <v>635794000</v>
      </c>
      <c r="G374" s="778"/>
      <c r="H374" s="1254"/>
      <c r="I374" s="753" t="s">
        <v>694</v>
      </c>
      <c r="J374" s="753" t="s">
        <v>601</v>
      </c>
    </row>
    <row r="375" spans="1:10" ht="32.25" customHeight="1">
      <c r="A375" s="801"/>
      <c r="B375" s="830" t="s">
        <v>385</v>
      </c>
      <c r="C375" s="1863" t="str">
        <f>'Rekap Panjang Per Prog Per Prov'!F7</f>
        <v xml:space="preserve">PROGRAM PENDIDIKAN DAN PELATIHAN APARATUR KEMENTERIAN DALAM NEGERI </v>
      </c>
      <c r="D375" s="1863"/>
      <c r="E375" s="1863"/>
      <c r="F375" s="776"/>
      <c r="G375" s="803" t="str">
        <f>'Rekap Panjang Per Prog Per Prov'!F11</f>
        <v>BADAN DIKLAT</v>
      </c>
      <c r="H375" s="1255"/>
      <c r="I375" s="753"/>
      <c r="J375" s="758"/>
    </row>
    <row r="376" spans="1:10" s="355" customFormat="1" ht="30.75" customHeight="1">
      <c r="A376" s="754"/>
      <c r="B376" s="830"/>
      <c r="C376" s="393" t="s">
        <v>381</v>
      </c>
      <c r="D376" s="1862" t="str">
        <f>'Rekap Panjang Per Prog Per Prov'!F8</f>
        <v xml:space="preserve">Kegiatan Dukungan Manajemen Dan Pelayanan Teknis Lainnya Badan Pendidikan Dan Pelatihan </v>
      </c>
      <c r="E376" s="1862"/>
      <c r="F376" s="776"/>
      <c r="G376" s="777"/>
      <c r="H376" s="754"/>
      <c r="I376" s="753"/>
      <c r="J376" s="758"/>
    </row>
    <row r="377" spans="1:10" s="344" customFormat="1" ht="23.25" customHeight="1">
      <c r="A377" s="801"/>
      <c r="B377" s="830"/>
      <c r="C377" s="393"/>
      <c r="D377" s="393" t="s">
        <v>382</v>
      </c>
      <c r="E377" s="841" t="str">
        <f>'Rekap Panjang Per Prog Per Prov'!F10</f>
        <v>Koordinasi Pembinaan Program Kediklatan</v>
      </c>
      <c r="F377" s="776">
        <f>'Rekap Panjang Per Prog Per Prov'!F38</f>
        <v>200000000</v>
      </c>
      <c r="G377" s="778"/>
      <c r="H377" s="1254"/>
      <c r="I377" s="753" t="s">
        <v>743</v>
      </c>
      <c r="J377" s="753" t="s">
        <v>604</v>
      </c>
    </row>
    <row r="378" spans="1:10" s="344" customFormat="1" ht="16.5" customHeight="1">
      <c r="A378" s="801"/>
      <c r="B378" s="830" t="s">
        <v>393</v>
      </c>
      <c r="C378" s="1863" t="str">
        <f>'Rekap Panjang Per Prog Per Prov'!G7</f>
        <v xml:space="preserve">PROGRAM PENGELOLAAN DESENTRALISASI DAN OTONOMI DAERAH </v>
      </c>
      <c r="D378" s="1863"/>
      <c r="E378" s="1863"/>
      <c r="F378" s="776"/>
      <c r="G378" s="856" t="str">
        <f>'Rekap Panjang Per Prog Per Prov'!G11</f>
        <v>DITJEN OTDA</v>
      </c>
      <c r="H378" s="1265"/>
      <c r="I378" s="753"/>
      <c r="J378" s="784"/>
    </row>
    <row r="379" spans="1:10" s="344" customFormat="1" ht="16.5">
      <c r="A379" s="801"/>
      <c r="B379" s="830"/>
      <c r="C379" s="393" t="s">
        <v>381</v>
      </c>
      <c r="D379" s="1862" t="str">
        <f>'Rekap Panjang Per Prog Per Prov'!G8</f>
        <v>Kegiatan Penataan Urusan Pemerintahan Daerah Lingkup I</v>
      </c>
      <c r="E379" s="1862"/>
      <c r="F379" s="776"/>
      <c r="G379" s="777"/>
      <c r="H379" s="754"/>
      <c r="I379" s="753"/>
      <c r="J379" s="758"/>
    </row>
    <row r="380" spans="1:10" s="344" customFormat="1" ht="34.5" customHeight="1">
      <c r="A380" s="801"/>
      <c r="B380" s="830"/>
      <c r="C380" s="393"/>
      <c r="D380" s="393" t="s">
        <v>382</v>
      </c>
      <c r="E380" s="841" t="str">
        <f>'Rekap Panjang Per Prog Per Prov'!G10</f>
        <v xml:space="preserve">Fasilitasi Percepatan Penerapan Standar Pelayanan Minimal (SPM) di Daerah </v>
      </c>
      <c r="F380" s="776">
        <f>'Rekap Panjang Per Prog Per Prov'!G38</f>
        <v>429250000</v>
      </c>
      <c r="G380" s="778"/>
      <c r="H380" s="1254"/>
      <c r="I380" s="753" t="s">
        <v>716</v>
      </c>
      <c r="J380" s="761" t="s">
        <v>662</v>
      </c>
    </row>
    <row r="381" spans="1:10" s="344" customFormat="1" ht="16.5" customHeight="1">
      <c r="A381" s="801"/>
      <c r="B381" s="830" t="s">
        <v>396</v>
      </c>
      <c r="C381" s="1863" t="str">
        <f>'Rekap Panjang Per Prog Per Prov'!J7</f>
        <v xml:space="preserve">PROGRAM BINA PEMBANGUNAN DAERAH </v>
      </c>
      <c r="D381" s="1863"/>
      <c r="E381" s="1863"/>
      <c r="F381" s="776"/>
      <c r="G381" s="1865" t="str">
        <f>'Rekap Panjang Per Prog Per Prov'!J11</f>
        <v>DITJEN BINA BANGDA</v>
      </c>
      <c r="H381" s="1256"/>
      <c r="I381" s="753"/>
      <c r="J381" s="784"/>
    </row>
    <row r="382" spans="1:10" s="344" customFormat="1" ht="33" customHeight="1">
      <c r="A382" s="801"/>
      <c r="B382" s="830"/>
      <c r="C382" s="393" t="s">
        <v>381</v>
      </c>
      <c r="D382" s="1862" t="str">
        <f>'Rekap Panjang Per Prog Per Prov'!J8</f>
        <v>Kegiatan Dukungan Manajemen dan Pelaksanaan Tugas Teknis Lainnya Ditjen Bina Bangda</v>
      </c>
      <c r="E382" s="1862"/>
      <c r="F382" s="776"/>
      <c r="G382" s="1866"/>
      <c r="H382" s="1257"/>
      <c r="I382" s="753"/>
      <c r="J382" s="758"/>
    </row>
    <row r="383" spans="1:10" s="344" customFormat="1" ht="32.25" customHeight="1">
      <c r="A383" s="801"/>
      <c r="B383" s="830"/>
      <c r="C383" s="393"/>
      <c r="D383" s="393" t="s">
        <v>382</v>
      </c>
      <c r="E383" s="841" t="str">
        <f>'Rekap Panjang Per Prog Per Prov'!J10</f>
        <v>Penyusunan, Pengkajian dan Pengembangan Data dan Informasi SIPD di Daerah</v>
      </c>
      <c r="F383" s="776">
        <f>'Rekap Panjang Per Prog Per Prov'!J38</f>
        <v>470000000</v>
      </c>
      <c r="G383" s="777"/>
      <c r="H383" s="754"/>
      <c r="I383" s="753" t="s">
        <v>775</v>
      </c>
      <c r="J383" s="1793" t="s">
        <v>594</v>
      </c>
    </row>
    <row r="384" spans="1:10" s="344" customFormat="1" ht="30.75" customHeight="1">
      <c r="A384" s="801"/>
      <c r="B384" s="830"/>
      <c r="C384" s="366"/>
      <c r="D384" s="393" t="s">
        <v>386</v>
      </c>
      <c r="E384" s="841" t="str">
        <f>'Rekap Panjang Per Prog Per Prov'!K10</f>
        <v xml:space="preserve">Penguatan Peran Provinsi dalam Pengendalian, Pelaporan dan Evaluasi Pemanfaatan Program Dana Alokasi Khusus (DAK) </v>
      </c>
      <c r="F384" s="776">
        <f>'Rekap Panjang Per Prog Per Prov'!K38</f>
        <v>500000000</v>
      </c>
      <c r="G384" s="777"/>
      <c r="H384" s="754"/>
      <c r="I384" s="753" t="s">
        <v>775</v>
      </c>
      <c r="J384" s="1794"/>
    </row>
    <row r="385" spans="1:10" s="344" customFormat="1" ht="16.5">
      <c r="A385" s="801"/>
      <c r="B385" s="830"/>
      <c r="C385" s="393" t="s">
        <v>387</v>
      </c>
      <c r="D385" s="1862" t="str">
        <f>'Rekap Panjang Per Prog Per Prov'!O8</f>
        <v>Kegiatan Fasilitasi Peningkatan Pertumbuhan Ekonomi Daerah</v>
      </c>
      <c r="E385" s="1862"/>
      <c r="F385" s="776"/>
      <c r="G385" s="777"/>
      <c r="H385" s="754"/>
      <c r="I385" s="753"/>
      <c r="J385" s="758"/>
    </row>
    <row r="386" spans="1:10" s="344" customFormat="1" ht="23.25" customHeight="1">
      <c r="A386" s="801"/>
      <c r="B386" s="830"/>
      <c r="C386" s="366"/>
      <c r="D386" s="393" t="s">
        <v>382</v>
      </c>
      <c r="E386" s="841" t="str">
        <f>'Rekap Panjang Per Prog Per Prov'!O10</f>
        <v xml:space="preserve">Dukungan Operasional  Penyelenggaraan PTSP  </v>
      </c>
      <c r="F386" s="776">
        <f>'Rekap Panjang Per Prog Per Prov'!O38</f>
        <v>400000000</v>
      </c>
      <c r="G386" s="777"/>
      <c r="H386" s="754"/>
      <c r="I386" s="753" t="s">
        <v>716</v>
      </c>
      <c r="J386" s="753" t="s">
        <v>602</v>
      </c>
    </row>
    <row r="387" spans="1:10" s="344" customFormat="1" ht="16.5">
      <c r="A387" s="801"/>
      <c r="B387" s="830"/>
      <c r="C387" s="393" t="s">
        <v>388</v>
      </c>
      <c r="D387" s="1862" t="str">
        <f>'Rekap Panjang Per Prog Per Prov'!Q8</f>
        <v>Kegiatan Fasilitasi Pengembangan Wilayah Terpadu</v>
      </c>
      <c r="E387" s="1862"/>
      <c r="F387" s="776"/>
      <c r="G387" s="777"/>
      <c r="H387" s="754"/>
      <c r="I387" s="753"/>
      <c r="J387" s="758"/>
    </row>
    <row r="388" spans="1:10" s="344" customFormat="1" ht="38.25" customHeight="1">
      <c r="A388" s="801"/>
      <c r="B388" s="836"/>
      <c r="C388" s="366"/>
      <c r="D388" s="393" t="s">
        <v>382</v>
      </c>
      <c r="E388" s="841" t="str">
        <f>'Rekap Panjang Per Prog Per Prov'!Q10</f>
        <v>Penguatan Kelembagaan dalam Pengelolaan dan Pengembangan Wilayah Pesisir, Laut dan Pulau-pulau kecil</v>
      </c>
      <c r="F388" s="776">
        <f>'Rekap Panjang Per Prog Per Prov'!Q38</f>
        <v>500000000</v>
      </c>
      <c r="G388" s="778"/>
      <c r="H388" s="1254"/>
      <c r="I388" s="753" t="s">
        <v>775</v>
      </c>
      <c r="J388" s="753" t="s">
        <v>594</v>
      </c>
    </row>
    <row r="389" spans="1:10" s="362" customFormat="1" ht="15.75" hidden="1" customHeight="1">
      <c r="A389" s="777"/>
      <c r="B389" s="829" t="s">
        <v>519</v>
      </c>
      <c r="C389" s="1859" t="str">
        <f>'Rekap Panjang Per Prog Per Prov'!U7</f>
        <v xml:space="preserve">PROGRAM PEMBERDAYAAN MASYARAKAT DAN PEMERINTAHAN DESA </v>
      </c>
      <c r="D389" s="1859"/>
      <c r="E389" s="1859"/>
      <c r="F389" s="795"/>
      <c r="G389" s="778" t="str">
        <f>'Rekap Panjang Per Prog Per Prov'!U11</f>
        <v>DITJEN PMD</v>
      </c>
      <c r="H389" s="1254"/>
      <c r="I389" s="753"/>
      <c r="J389" s="781"/>
    </row>
    <row r="390" spans="1:10" ht="30" hidden="1" customHeight="1">
      <c r="A390" s="777"/>
      <c r="B390" s="831"/>
      <c r="C390" s="393" t="s">
        <v>381</v>
      </c>
      <c r="D390" s="1862" t="str">
        <f>'Rekap Panjang Per Prog Per Prov'!U8</f>
        <v>Kegiatan Dukungan Manajemen dan Dukungan Teknis Lainnya Ditjen PMD</v>
      </c>
      <c r="E390" s="1862"/>
      <c r="F390" s="794"/>
      <c r="G390" s="782"/>
      <c r="H390" s="1263"/>
      <c r="I390" s="753"/>
      <c r="J390" s="758"/>
    </row>
    <row r="391" spans="1:10" ht="31.5" hidden="1" customHeight="1">
      <c r="A391" s="777"/>
      <c r="B391" s="834"/>
      <c r="C391" s="394"/>
      <c r="D391" s="394" t="s">
        <v>382</v>
      </c>
      <c r="E391" s="841" t="str">
        <f>'Rekap Panjang Per Prog Per Prov'!U10</f>
        <v>Penguatan Program dan Kelembagaan Pemberdayaan Masyarakat dan Pemerintahan Desa</v>
      </c>
      <c r="F391" s="797">
        <f>'Rekap Panjang Per Prog Per Prov'!U38</f>
        <v>155290000</v>
      </c>
      <c r="G391" s="778"/>
      <c r="H391" s="1254"/>
      <c r="I391" s="753"/>
      <c r="J391" s="781"/>
    </row>
    <row r="392" spans="1:10" ht="30" hidden="1" customHeight="1">
      <c r="A392" s="777"/>
      <c r="B392" s="831"/>
      <c r="C392" s="393" t="s">
        <v>387</v>
      </c>
      <c r="D392" s="1862" t="str">
        <f>'Rekap Panjang Per Prog Per Prov'!V8</f>
        <v>Kegiatan Peningkatan Kapasitas Penyelenggaraan Pemerintahan Desa dan Kelurahan</v>
      </c>
      <c r="E392" s="1862"/>
      <c r="F392" s="794"/>
      <c r="G392" s="782"/>
      <c r="H392" s="1263"/>
      <c r="I392" s="753"/>
      <c r="J392" s="758"/>
    </row>
    <row r="393" spans="1:10" ht="15.75" hidden="1" customHeight="1">
      <c r="A393" s="777"/>
      <c r="B393" s="834"/>
      <c r="C393" s="394"/>
      <c r="D393" s="394" t="s">
        <v>382</v>
      </c>
      <c r="E393" s="841" t="str">
        <f>'Rekap Panjang Per Prog Per Prov'!V10</f>
        <v>Pelatihan Manajemen Pemerintahan Desa bagi Kepala Desa</v>
      </c>
      <c r="F393" s="797">
        <f>'Rekap Panjang Per Prog Per Prov'!V38</f>
        <v>165737000</v>
      </c>
      <c r="G393" s="778"/>
      <c r="H393" s="1254"/>
      <c r="I393" s="753"/>
      <c r="J393" s="781"/>
    </row>
    <row r="394" spans="1:10" ht="15.75" hidden="1" customHeight="1">
      <c r="A394" s="777"/>
      <c r="B394" s="831"/>
      <c r="C394" s="393" t="s">
        <v>388</v>
      </c>
      <c r="D394" s="1862" t="str">
        <f>'Rekap Panjang Per Prog Per Prov'!W8</f>
        <v>Kegiatan Peningkatan Kapasitas Kelembagaan dan Pelatihan Masyarakat</v>
      </c>
      <c r="E394" s="1862"/>
      <c r="F394" s="794"/>
      <c r="G394" s="782"/>
      <c r="H394" s="1263"/>
      <c r="I394" s="753"/>
      <c r="J394" s="758"/>
    </row>
    <row r="395" spans="1:10" ht="15.75" hidden="1" customHeight="1">
      <c r="A395" s="777"/>
      <c r="B395" s="834"/>
      <c r="C395" s="394"/>
      <c r="D395" s="394" t="s">
        <v>382</v>
      </c>
      <c r="E395" s="841" t="str">
        <f>'Rekap Panjang Per Prog Per Prov'!W10</f>
        <v>Fasilitasi Penyusunan Profil Desa dan Kelurahan</v>
      </c>
      <c r="F395" s="797">
        <f>'Rekap Panjang Per Prog Per Prov'!W38</f>
        <v>235850000</v>
      </c>
      <c r="G395" s="778"/>
      <c r="H395" s="1254"/>
      <c r="I395" s="753"/>
      <c r="J395" s="781"/>
    </row>
    <row r="396" spans="1:10" ht="15.75" hidden="1" customHeight="1">
      <c r="A396" s="777"/>
      <c r="B396" s="831"/>
      <c r="C396" s="393" t="s">
        <v>389</v>
      </c>
      <c r="D396" s="1862" t="str">
        <f>'Rekap Panjang Per Prog Per Prov'!X8</f>
        <v>Kegiatan Peningkatan Kemandirian Masyarakat Perdesaan</v>
      </c>
      <c r="E396" s="1862"/>
      <c r="F396" s="794"/>
      <c r="G396" s="782"/>
      <c r="H396" s="1263"/>
      <c r="I396" s="753"/>
      <c r="J396" s="758"/>
    </row>
    <row r="397" spans="1:10" ht="15.75" hidden="1" customHeight="1">
      <c r="A397" s="777"/>
      <c r="B397" s="834"/>
      <c r="C397" s="394"/>
      <c r="D397" s="394" t="s">
        <v>382</v>
      </c>
      <c r="E397" s="841" t="str">
        <f>'Rekap Panjang Per Prog Per Prov'!X10</f>
        <v>PNPM-Mandiri Perdesaan</v>
      </c>
      <c r="F397" s="797">
        <f>'Rekap Panjang Per Prog Per Prov'!X38</f>
        <v>4948383000</v>
      </c>
      <c r="G397" s="778"/>
      <c r="H397" s="1254"/>
      <c r="I397" s="753"/>
      <c r="J397" s="781"/>
    </row>
    <row r="398" spans="1:10" ht="15.75" hidden="1" customHeight="1">
      <c r="A398" s="777"/>
      <c r="B398" s="831"/>
      <c r="C398" s="393" t="s">
        <v>391</v>
      </c>
      <c r="D398" s="1862" t="str">
        <f>'Rekap Panjang Per Prog Per Prov'!Y8</f>
        <v>Kegiatan Fasilitasi Pemberdayaan Adat dan Sosial Budaya Masyarakat</v>
      </c>
      <c r="E398" s="1862"/>
      <c r="F398" s="794"/>
      <c r="G398" s="782"/>
      <c r="H398" s="1263"/>
      <c r="I398" s="753"/>
      <c r="J398" s="758"/>
    </row>
    <row r="399" spans="1:10" ht="31.5" hidden="1" customHeight="1">
      <c r="A399" s="777"/>
      <c r="B399" s="834"/>
      <c r="C399" s="394"/>
      <c r="D399" s="394" t="s">
        <v>382</v>
      </c>
      <c r="E399" s="841" t="str">
        <f>'Rekap Panjang Per Prog Per Prov'!Y10</f>
        <v>Fasilitasi Penguatan Kelembagaan Komisi Penanggulangan HIV/AIDS di daerah</v>
      </c>
      <c r="F399" s="797">
        <f>'Rekap Panjang Per Prog Per Prov'!Y38</f>
        <v>69540000</v>
      </c>
      <c r="G399" s="778"/>
      <c r="H399" s="1254"/>
      <c r="I399" s="753"/>
      <c r="J399" s="781"/>
    </row>
    <row r="400" spans="1:10" ht="31.5" hidden="1" customHeight="1">
      <c r="A400" s="777"/>
      <c r="B400" s="834"/>
      <c r="C400" s="394"/>
      <c r="D400" s="394" t="s">
        <v>386</v>
      </c>
      <c r="E400" s="841" t="str">
        <f>'Rekap Panjang Per Prog Per Prov'!AA10</f>
        <v xml:space="preserve">Fasilitasi Penguatan Sistem Informasi Posyandu di Daerah melalui Koordinasi dan Pelatihan Ulang </v>
      </c>
      <c r="F400" s="797">
        <f>'Rekap Panjang Per Prog Per Prov'!AA38</f>
        <v>60700000</v>
      </c>
      <c r="G400" s="778"/>
      <c r="H400" s="1254"/>
      <c r="I400" s="753"/>
      <c r="J400" s="781"/>
    </row>
    <row r="401" spans="1:11" ht="15.75" hidden="1" customHeight="1">
      <c r="A401" s="777"/>
      <c r="B401" s="831"/>
      <c r="C401" s="393" t="s">
        <v>392</v>
      </c>
      <c r="D401" s="1862" t="str">
        <f>'Rekap Panjang Per Prog Per Prov'!AB8</f>
        <v>Kegiatan Pengembangan Usaha Ekonomi Masyarakat</v>
      </c>
      <c r="E401" s="1862"/>
      <c r="F401" s="794"/>
      <c r="G401" s="782"/>
      <c r="H401" s="1263"/>
      <c r="I401" s="753"/>
      <c r="J401" s="758"/>
    </row>
    <row r="402" spans="1:11" ht="31.5" hidden="1" customHeight="1">
      <c r="A402" s="777"/>
      <c r="B402" s="834"/>
      <c r="C402" s="394"/>
      <c r="D402" s="394" t="s">
        <v>382</v>
      </c>
      <c r="E402" s="841" t="str">
        <f>'Rekap Panjang Per Prog Per Prov'!AC10</f>
        <v xml:space="preserve">Penguatan Kelembagaan Tim Koordinasi Penanggulangan Kemiskinan Daerah (TKPKD) </v>
      </c>
      <c r="F402" s="797">
        <f>'Rekap Panjang Per Prog Per Prov'!AC38</f>
        <v>51200000</v>
      </c>
      <c r="G402" s="778"/>
      <c r="H402" s="1254"/>
      <c r="I402" s="753"/>
      <c r="J402" s="781"/>
    </row>
    <row r="403" spans="1:11" ht="15.75" hidden="1" customHeight="1">
      <c r="A403" s="777"/>
      <c r="B403" s="834"/>
      <c r="C403" s="394"/>
      <c r="D403" s="394" t="s">
        <v>386</v>
      </c>
      <c r="E403" s="841" t="str">
        <f>'Rekap Panjang Per Prog Per Prov'!AD10</f>
        <v>Fasilitasi Penguatan Kelembagaan Pasar Desa</v>
      </c>
      <c r="F403" s="797">
        <f>'Rekap Panjang Per Prog Per Prov'!AD38</f>
        <v>150000000</v>
      </c>
      <c r="G403" s="778"/>
      <c r="H403" s="1254"/>
      <c r="I403" s="753"/>
      <c r="J403" s="781"/>
    </row>
    <row r="404" spans="1:11" s="362" customFormat="1">
      <c r="A404" s="777"/>
      <c r="B404" s="830" t="s">
        <v>519</v>
      </c>
      <c r="C404" s="1863" t="str">
        <f>'Rekap Panjang Per Prog Per Prov'!AH7</f>
        <v xml:space="preserve">PROGRAM PENGUATAN PENYELENGGARAAN PEMERINTAHAN UMUM </v>
      </c>
      <c r="D404" s="1863"/>
      <c r="E404" s="1863"/>
      <c r="F404" s="793"/>
      <c r="G404" s="803" t="str">
        <f>'Rekap Panjang Per Prog Per Prov'!AH11</f>
        <v>DITJEN PUM</v>
      </c>
      <c r="H404" s="1255"/>
      <c r="I404" s="753"/>
      <c r="J404" s="758"/>
    </row>
    <row r="405" spans="1:11" ht="30" customHeight="1">
      <c r="A405" s="777"/>
      <c r="B405" s="831"/>
      <c r="C405" s="393" t="s">
        <v>381</v>
      </c>
      <c r="D405" s="1862" t="str">
        <f>'Rekap Panjang Per Prog Per Prov'!AH8</f>
        <v>Kegiatan Penyelenggaraan Hubungan Pusat dan Daerah Serta Kerjasama Daerah</v>
      </c>
      <c r="E405" s="1862"/>
      <c r="F405" s="794"/>
      <c r="G405" s="777"/>
      <c r="H405" s="754"/>
      <c r="I405" s="753"/>
      <c r="J405" s="758"/>
    </row>
    <row r="406" spans="1:11" ht="34.5" customHeight="1">
      <c r="A406" s="777"/>
      <c r="B406" s="834"/>
      <c r="C406" s="394"/>
      <c r="D406" s="394" t="s">
        <v>382</v>
      </c>
      <c r="E406" s="841" t="str">
        <f>'Rekap Panjang Per Prog Per Prov'!AI10</f>
        <v>Peningkatan Peran Gubernur sebagai Wakil Pemerintah Pusat di Wilayah Provinsi</v>
      </c>
      <c r="F406" s="797">
        <f>'Rekap Panjang Per Prog Per Prov'!AI38</f>
        <v>3286078000</v>
      </c>
      <c r="G406" s="777"/>
      <c r="H406" s="754"/>
      <c r="I406" s="753" t="s">
        <v>706</v>
      </c>
      <c r="J406" s="761" t="s">
        <v>595</v>
      </c>
    </row>
    <row r="407" spans="1:11" ht="30" customHeight="1">
      <c r="A407" s="777"/>
      <c r="B407" s="831"/>
      <c r="C407" s="393" t="s">
        <v>387</v>
      </c>
      <c r="D407" s="1862" t="str">
        <f>'Rekap Panjang Per Prog Per Prov'!AJ8</f>
        <v>Kegiatan Pengembangan dan Penataan Wilayah Administrasi dan Perbatasan</v>
      </c>
      <c r="E407" s="1862"/>
      <c r="F407" s="794"/>
      <c r="G407" s="777"/>
      <c r="H407" s="754"/>
      <c r="I407" s="753"/>
      <c r="J407" s="758"/>
    </row>
    <row r="408" spans="1:11" ht="36" customHeight="1">
      <c r="A408" s="777"/>
      <c r="B408" s="833"/>
      <c r="C408" s="364"/>
      <c r="D408" s="364" t="s">
        <v>382</v>
      </c>
      <c r="E408" s="846" t="str">
        <f>'Rekap Panjang Per Prog Per Prov'!AJ10</f>
        <v>Koordinasi dan Fasilitasi Penegasan Batas Daerah secara Pasti di Lapangan antar Daerah Provinsi, Kab/Kota</v>
      </c>
      <c r="F408" s="796">
        <f>'Rekap Panjang Per Prog Per Prov'!AJ38</f>
        <v>250000000</v>
      </c>
      <c r="G408" s="777"/>
      <c r="H408" s="754"/>
      <c r="I408" s="753" t="s">
        <v>706</v>
      </c>
      <c r="J408" s="1201" t="s">
        <v>605</v>
      </c>
    </row>
    <row r="409" spans="1:11" ht="26.25" customHeight="1">
      <c r="A409" s="777"/>
      <c r="B409" s="831"/>
      <c r="C409" s="393"/>
      <c r="D409" s="393" t="s">
        <v>386</v>
      </c>
      <c r="E409" s="841" t="str">
        <f>'Rekap Panjang Per Prog Per Prov'!AL10</f>
        <v>Pembakuan dan Pembinaan Nama Rupabumi Unsur Alami</v>
      </c>
      <c r="F409" s="794">
        <f>'Rekap Panjang Per Prog Per Prov'!AL38</f>
        <v>400000000</v>
      </c>
      <c r="G409" s="803"/>
      <c r="H409" s="754"/>
      <c r="I409" s="753" t="s">
        <v>706</v>
      </c>
      <c r="J409" s="1194" t="s">
        <v>612</v>
      </c>
    </row>
    <row r="410" spans="1:11" ht="30" customHeight="1">
      <c r="A410" s="777"/>
      <c r="B410" s="831"/>
      <c r="C410" s="393" t="s">
        <v>388</v>
      </c>
      <c r="D410" s="1862" t="str">
        <f>'Rekap Panjang Per Prog Per Prov'!AN8</f>
        <v>Kegiatan Pembinaan Ketenteraman, Ketertiban dan Perlindungan Masyarakat</v>
      </c>
      <c r="E410" s="1862"/>
      <c r="F410" s="794"/>
      <c r="G410" s="777"/>
      <c r="H410" s="754"/>
      <c r="I410" s="753"/>
      <c r="J410" s="758"/>
    </row>
    <row r="411" spans="1:11" ht="51" customHeight="1">
      <c r="A411" s="777"/>
      <c r="B411" s="834"/>
      <c r="C411" s="394"/>
      <c r="D411" s="394" t="s">
        <v>382</v>
      </c>
      <c r="E411" s="841" t="str">
        <f>'Rekap Panjang Per Prog Per Prov'!AO10</f>
        <v xml:space="preserve">Peningkatan Kapasitas SDM Polisi Pamong Praja  dalam Penyelenggaraan Ketertiban Umum dan Ketenteraman Masyarakat </v>
      </c>
      <c r="F411" s="797">
        <f>'Rekap Panjang Per Prog Per Prov'!AO38</f>
        <v>506820000</v>
      </c>
      <c r="G411" s="777"/>
      <c r="H411" s="754"/>
      <c r="I411" s="753" t="s">
        <v>727</v>
      </c>
      <c r="J411" s="761" t="s">
        <v>597</v>
      </c>
    </row>
    <row r="412" spans="1:11" ht="18" customHeight="1">
      <c r="A412" s="777"/>
      <c r="B412" s="831"/>
      <c r="C412" s="393" t="s">
        <v>389</v>
      </c>
      <c r="D412" s="1862" t="str">
        <f>'Rekap Panjang Per Prog Per Prov'!AR8</f>
        <v>Kegiatan Fasilitasi Pencegahan dan Penanggulangan Bencana</v>
      </c>
      <c r="E412" s="1862"/>
      <c r="F412" s="794"/>
      <c r="G412" s="777"/>
      <c r="H412" s="754"/>
      <c r="I412" s="753"/>
      <c r="J412" s="758"/>
    </row>
    <row r="413" spans="1:11" ht="37.5" customHeight="1">
      <c r="A413" s="777"/>
      <c r="B413" s="834"/>
      <c r="C413" s="394"/>
      <c r="D413" s="394" t="s">
        <v>382</v>
      </c>
      <c r="E413" s="841" t="str">
        <f>'Rekap Panjang Per Prog Per Prov'!AT10</f>
        <v>Peningkatan Kapasitas Aparat dalam Pengurangan Resiko Bencana di Daerah</v>
      </c>
      <c r="F413" s="797">
        <f>'Rekap Panjang Per Prog Per Prov'!AT38</f>
        <v>350000000</v>
      </c>
      <c r="G413" s="778"/>
      <c r="H413" s="1254"/>
      <c r="I413" s="753" t="s">
        <v>720</v>
      </c>
      <c r="J413" s="761" t="s">
        <v>607</v>
      </c>
    </row>
    <row r="414" spans="1:11" ht="16.5" thickBot="1">
      <c r="A414" s="777"/>
      <c r="B414" s="833"/>
      <c r="C414" s="364"/>
      <c r="D414" s="364"/>
      <c r="E414" s="846"/>
      <c r="F414" s="796"/>
      <c r="G414" s="777"/>
      <c r="H414" s="754"/>
      <c r="I414" s="1193"/>
      <c r="J414" s="811"/>
    </row>
    <row r="415" spans="1:11" s="1107" customFormat="1" ht="51.75" customHeight="1">
      <c r="A415" s="1271">
        <v>8</v>
      </c>
      <c r="B415" s="1882" t="s">
        <v>410</v>
      </c>
      <c r="C415" s="1882"/>
      <c r="D415" s="1882"/>
      <c r="E415" s="1882"/>
      <c r="F415" s="1279">
        <f>SUM(F416:F466)</f>
        <v>27437639000</v>
      </c>
      <c r="G415" s="1306"/>
      <c r="H415" s="1876" t="s">
        <v>828</v>
      </c>
      <c r="I415" s="1100" t="s">
        <v>863</v>
      </c>
      <c r="J415" s="808"/>
      <c r="K415" s="1106">
        <f>'Rekap Panjang Per Prog Per Prov'!AV39</f>
        <v>27437639000</v>
      </c>
    </row>
    <row r="416" spans="1:11">
      <c r="A416" s="777"/>
      <c r="B416" s="830" t="s">
        <v>380</v>
      </c>
      <c r="C416" s="1863" t="str">
        <f>'Rekap Panjang Per Prog Per Prov'!C7</f>
        <v xml:space="preserve">PROGRAM PENATAAN ADMINISTRASI KEPENDUDUKAN </v>
      </c>
      <c r="D416" s="1863"/>
      <c r="E416" s="1863"/>
      <c r="F416" s="776"/>
      <c r="G416" s="803" t="str">
        <f>'Rekap Panjang Per Prog Per Prov'!C11</f>
        <v>DITJEN DUKCAPIL</v>
      </c>
      <c r="H416" s="1877"/>
      <c r="I416" s="753"/>
      <c r="J416" s="758"/>
    </row>
    <row r="417" spans="1:10" ht="33.75" customHeight="1">
      <c r="A417" s="777"/>
      <c r="B417" s="830"/>
      <c r="C417" s="393" t="s">
        <v>381</v>
      </c>
      <c r="D417" s="1862" t="str">
        <f>'Rekap Panjang Per Prog Per Prov'!C8</f>
        <v>Kegiatan Dukungan Manajemen dan Dukungan Teknis Lainnya Ditjen Kependudukan dan Pencatatan Sipil</v>
      </c>
      <c r="E417" s="1862"/>
      <c r="F417" s="776"/>
      <c r="G417" s="777"/>
      <c r="H417" s="1877"/>
      <c r="I417" s="753"/>
      <c r="J417" s="758"/>
    </row>
    <row r="418" spans="1:10" ht="36.75" customHeight="1">
      <c r="A418" s="777"/>
      <c r="B418" s="830"/>
      <c r="C418" s="365"/>
      <c r="D418" s="393" t="s">
        <v>382</v>
      </c>
      <c r="E418" s="841" t="str">
        <f>'Rekap Panjang Per Prog Per Prov'!C10</f>
        <v xml:space="preserve">Fasilitasi Koordinasi Penyelenggaraan Kependudukan dan Pencatatan Sipil </v>
      </c>
      <c r="F418" s="776">
        <f>'Rekap Panjang Per Prog Per Prov'!C39</f>
        <v>228098000</v>
      </c>
      <c r="G418" s="778"/>
      <c r="H418" s="1254"/>
      <c r="I418" s="753" t="s">
        <v>717</v>
      </c>
      <c r="J418" s="753" t="s">
        <v>600</v>
      </c>
    </row>
    <row r="419" spans="1:10" ht="36" customHeight="1">
      <c r="A419" s="801"/>
      <c r="B419" s="829" t="s">
        <v>383</v>
      </c>
      <c r="C419" s="1863" t="str">
        <f>'Rekap Panjang Per Prog Per Prov'!D7</f>
        <v xml:space="preserve">PROGRAM PENGAWASAN DAN PENINGKATAN AKUNTABILITAS APARATUR KEMENTERIAN DALAM NEGERI </v>
      </c>
      <c r="D419" s="1863"/>
      <c r="E419" s="1863"/>
      <c r="F419" s="779"/>
      <c r="G419" s="803" t="str">
        <f>'Rekap Panjang Per Prog Per Prov'!D11</f>
        <v>ITJEN</v>
      </c>
      <c r="H419" s="1255"/>
      <c r="I419" s="753"/>
      <c r="J419" s="781"/>
    </row>
    <row r="420" spans="1:10" ht="30.75" customHeight="1">
      <c r="A420" s="801"/>
      <c r="B420" s="830"/>
      <c r="C420" s="393" t="s">
        <v>381</v>
      </c>
      <c r="D420" s="1862" t="str">
        <f>'Rekap Panjang Per Prog Per Prov'!D8</f>
        <v xml:space="preserve">Kegiatan Dukungan Manajemen dan Dukungan Teknis Lainnya  Inspektorat Jenderal </v>
      </c>
      <c r="E420" s="1862"/>
      <c r="F420" s="776"/>
      <c r="G420" s="777"/>
      <c r="H420" s="754"/>
      <c r="I420" s="753"/>
      <c r="J420" s="758"/>
    </row>
    <row r="421" spans="1:10" ht="39" customHeight="1">
      <c r="A421" s="801"/>
      <c r="B421" s="830"/>
      <c r="C421" s="365"/>
      <c r="D421" s="393" t="s">
        <v>382</v>
      </c>
      <c r="E421" s="841" t="str">
        <f>'Rekap Panjang Per Prog Per Prov'!D10</f>
        <v xml:space="preserve">Koordinasi Pembinaan dan Pengawasan Penyelenggaraan Pemerintahan Daerah </v>
      </c>
      <c r="F421" s="776">
        <f>'Rekap Panjang Per Prog Per Prov'!D39</f>
        <v>300000000</v>
      </c>
      <c r="G421" s="778"/>
      <c r="H421" s="1254"/>
      <c r="I421" s="753" t="s">
        <v>755</v>
      </c>
      <c r="J421" s="753" t="s">
        <v>603</v>
      </c>
    </row>
    <row r="422" spans="1:10" ht="16.5">
      <c r="A422" s="801"/>
      <c r="B422" s="830" t="s">
        <v>384</v>
      </c>
      <c r="C422" s="1875" t="str">
        <f>'Rekap Panjang Per Prog Per Prov'!E7</f>
        <v xml:space="preserve">PROGRAM PEMBINAAN KESATUAN BANGSA DAN POLITIK </v>
      </c>
      <c r="D422" s="1875"/>
      <c r="E422" s="1875"/>
      <c r="F422" s="776"/>
      <c r="G422" s="1860" t="str">
        <f>'Rekap Panjang Per Prog Per Prov'!E11</f>
        <v>DITJEN KESBANGPOL</v>
      </c>
      <c r="H422" s="1252"/>
      <c r="I422" s="753"/>
      <c r="J422" s="758"/>
    </row>
    <row r="423" spans="1:10" s="355" customFormat="1">
      <c r="A423" s="754"/>
      <c r="B423" s="830"/>
      <c r="C423" s="393" t="s">
        <v>381</v>
      </c>
      <c r="D423" s="1862" t="str">
        <f>'Rekap Panjang Per Prog Per Prov'!E8</f>
        <v>Kegiatan Fasilitasi Kewaspadaan Nasional</v>
      </c>
      <c r="E423" s="1862"/>
      <c r="F423" s="776"/>
      <c r="G423" s="1861"/>
      <c r="H423" s="1253"/>
      <c r="I423" s="753"/>
      <c r="J423" s="758"/>
    </row>
    <row r="424" spans="1:10" s="344" customFormat="1" ht="36.75" customHeight="1">
      <c r="A424" s="801"/>
      <c r="B424" s="830"/>
      <c r="C424" s="393"/>
      <c r="D424" s="393" t="s">
        <v>382</v>
      </c>
      <c r="E424" s="841" t="str">
        <f>'Rekap Panjang Per Prog Per Prov'!E10</f>
        <v xml:space="preserve">Penguatan dan Pemberdayaan Forum Kewaspadaan Dini Masyarakat (FKDM) </v>
      </c>
      <c r="F424" s="776">
        <f>'Rekap Panjang Per Prog Per Prov'!E39</f>
        <v>756406000</v>
      </c>
      <c r="G424" s="778"/>
      <c r="H424" s="1254"/>
      <c r="I424" s="753" t="s">
        <v>756</v>
      </c>
      <c r="J424" s="753" t="s">
        <v>601</v>
      </c>
    </row>
    <row r="425" spans="1:10" ht="31.5" customHeight="1">
      <c r="A425" s="801"/>
      <c r="B425" s="830" t="s">
        <v>385</v>
      </c>
      <c r="C425" s="1863" t="str">
        <f>'Rekap Panjang Per Prog Per Prov'!F7</f>
        <v xml:space="preserve">PROGRAM PENDIDIKAN DAN PELATIHAN APARATUR KEMENTERIAN DALAM NEGERI </v>
      </c>
      <c r="D425" s="1863"/>
      <c r="E425" s="1863"/>
      <c r="F425" s="776"/>
      <c r="G425" s="803" t="str">
        <f>'Rekap Panjang Per Prog Per Prov'!F11</f>
        <v>BADAN DIKLAT</v>
      </c>
      <c r="H425" s="1255"/>
      <c r="I425" s="753"/>
      <c r="J425" s="758"/>
    </row>
    <row r="426" spans="1:10" s="355" customFormat="1" ht="34.5" customHeight="1">
      <c r="A426" s="754"/>
      <c r="B426" s="830"/>
      <c r="C426" s="393" t="s">
        <v>381</v>
      </c>
      <c r="D426" s="1862" t="str">
        <f>'Rekap Panjang Per Prog Per Prov'!F8</f>
        <v xml:space="preserve">Kegiatan Dukungan Manajemen Dan Pelayanan Teknis Lainnya Badan Pendidikan Dan Pelatihan </v>
      </c>
      <c r="E426" s="1862"/>
      <c r="F426" s="776"/>
      <c r="G426" s="777"/>
      <c r="H426" s="754"/>
      <c r="I426" s="753"/>
      <c r="J426" s="758"/>
    </row>
    <row r="427" spans="1:10" s="344" customFormat="1" ht="22.5" customHeight="1">
      <c r="A427" s="801"/>
      <c r="B427" s="830"/>
      <c r="C427" s="393"/>
      <c r="D427" s="393" t="s">
        <v>382</v>
      </c>
      <c r="E427" s="841" t="str">
        <f>'Rekap Panjang Per Prog Per Prov'!F10</f>
        <v>Koordinasi Pembinaan Program Kediklatan</v>
      </c>
      <c r="F427" s="776">
        <f>'Rekap Panjang Per Prog Per Prov'!F39</f>
        <v>200000000</v>
      </c>
      <c r="G427" s="778"/>
      <c r="H427" s="1254"/>
      <c r="I427" s="753" t="s">
        <v>696</v>
      </c>
      <c r="J427" s="753" t="s">
        <v>604</v>
      </c>
    </row>
    <row r="428" spans="1:10" s="344" customFormat="1" ht="16.5" customHeight="1">
      <c r="A428" s="801"/>
      <c r="B428" s="830" t="s">
        <v>393</v>
      </c>
      <c r="C428" s="1863" t="str">
        <f>'Rekap Panjang Per Prog Per Prov'!G7</f>
        <v xml:space="preserve">PROGRAM PENGELOLAAN DESENTRALISASI DAN OTONOMI DAERAH </v>
      </c>
      <c r="D428" s="1863"/>
      <c r="E428" s="1863"/>
      <c r="F428" s="776"/>
      <c r="G428" s="856" t="str">
        <f>'Rekap Panjang Per Prog Per Prov'!G11</f>
        <v>DITJEN OTDA</v>
      </c>
      <c r="H428" s="1265"/>
      <c r="I428" s="753"/>
      <c r="J428" s="784"/>
    </row>
    <row r="429" spans="1:10" s="344" customFormat="1" ht="16.5">
      <c r="A429" s="801"/>
      <c r="B429" s="830"/>
      <c r="C429" s="393" t="s">
        <v>381</v>
      </c>
      <c r="D429" s="1862" t="str">
        <f>'Rekap Panjang Per Prog Per Prov'!G8</f>
        <v>Kegiatan Penataan Urusan Pemerintahan Daerah Lingkup I</v>
      </c>
      <c r="E429" s="1862"/>
      <c r="F429" s="776"/>
      <c r="G429" s="777"/>
      <c r="H429" s="754"/>
      <c r="I429" s="753"/>
      <c r="J429" s="758"/>
    </row>
    <row r="430" spans="1:10" s="344" customFormat="1" ht="36.75" customHeight="1">
      <c r="A430" s="890"/>
      <c r="B430" s="879"/>
      <c r="C430" s="883"/>
      <c r="D430" s="883" t="s">
        <v>382</v>
      </c>
      <c r="E430" s="887" t="str">
        <f>'Rekap Panjang Per Prog Per Prov'!G10</f>
        <v xml:space="preserve">Fasilitasi Percepatan Penerapan Standar Pelayanan Minimal (SPM) di Daerah </v>
      </c>
      <c r="F430" s="880">
        <f>'Rekap Panjang Per Prog Per Prov'!G39</f>
        <v>597800000</v>
      </c>
      <c r="G430" s="821"/>
      <c r="H430" s="1268"/>
      <c r="I430" s="884" t="s">
        <v>761</v>
      </c>
      <c r="J430" s="761" t="s">
        <v>662</v>
      </c>
    </row>
    <row r="431" spans="1:10" s="344" customFormat="1" ht="16.5" customHeight="1">
      <c r="A431" s="801"/>
      <c r="B431" s="829" t="s">
        <v>396</v>
      </c>
      <c r="C431" s="1859" t="str">
        <f>'Rekap Panjang Per Prog Per Prov'!J7</f>
        <v xml:space="preserve">PROGRAM BINA PEMBANGUNAN DAERAH </v>
      </c>
      <c r="D431" s="1859"/>
      <c r="E431" s="1859"/>
      <c r="F431" s="779"/>
      <c r="G431" s="1866" t="str">
        <f>'Rekap Panjang Per Prog Per Prov'!J11</f>
        <v>DITJEN BINA BANGDA</v>
      </c>
      <c r="H431" s="1257"/>
      <c r="I431" s="1235"/>
      <c r="J431" s="784"/>
    </row>
    <row r="432" spans="1:10" s="344" customFormat="1" ht="33" customHeight="1">
      <c r="A432" s="801"/>
      <c r="B432" s="830"/>
      <c r="C432" s="393" t="s">
        <v>381</v>
      </c>
      <c r="D432" s="1862" t="str">
        <f>'Rekap Panjang Per Prog Per Prov'!J8</f>
        <v>Kegiatan Dukungan Manajemen dan Pelaksanaan Tugas Teknis Lainnya Ditjen Bina Bangda</v>
      </c>
      <c r="E432" s="1862"/>
      <c r="F432" s="776"/>
      <c r="G432" s="1866"/>
      <c r="H432" s="1257"/>
      <c r="I432" s="753"/>
      <c r="J432" s="758"/>
    </row>
    <row r="433" spans="1:10" s="344" customFormat="1" ht="33" customHeight="1">
      <c r="A433" s="801"/>
      <c r="B433" s="830"/>
      <c r="C433" s="393"/>
      <c r="D433" s="393" t="s">
        <v>382</v>
      </c>
      <c r="E433" s="841" t="str">
        <f>'Rekap Panjang Per Prog Per Prov'!J10</f>
        <v>Penyusunan, Pengkajian dan Pengembangan Data dan Informasi SIPD di Daerah</v>
      </c>
      <c r="F433" s="776">
        <f>'Rekap Panjang Per Prog Per Prov'!J39</f>
        <v>455000000</v>
      </c>
      <c r="G433" s="777"/>
      <c r="H433" s="754"/>
      <c r="I433" s="753" t="s">
        <v>698</v>
      </c>
      <c r="J433" s="1793" t="s">
        <v>594</v>
      </c>
    </row>
    <row r="434" spans="1:10" s="344" customFormat="1" ht="30.75" customHeight="1">
      <c r="A434" s="801"/>
      <c r="B434" s="830"/>
      <c r="C434" s="366"/>
      <c r="D434" s="393" t="s">
        <v>386</v>
      </c>
      <c r="E434" s="841" t="str">
        <f>'Rekap Panjang Per Prog Per Prov'!K10</f>
        <v xml:space="preserve">Penguatan Peran Provinsi dalam Pengendalian, Pelaporan dan Evaluasi Pemanfaatan Program Dana Alokasi Khusus (DAK) </v>
      </c>
      <c r="F434" s="776">
        <f>'Rekap Panjang Per Prog Per Prov'!K39</f>
        <v>500000000</v>
      </c>
      <c r="G434" s="777"/>
      <c r="H434" s="754"/>
      <c r="I434" s="753" t="s">
        <v>698</v>
      </c>
      <c r="J434" s="1794"/>
    </row>
    <row r="435" spans="1:10" s="344" customFormat="1" ht="16.5">
      <c r="A435" s="801"/>
      <c r="B435" s="830"/>
      <c r="C435" s="393" t="s">
        <v>387</v>
      </c>
      <c r="D435" s="1862" t="str">
        <f>'Rekap Panjang Per Prog Per Prov'!O8</f>
        <v>Kegiatan Fasilitasi Peningkatan Pertumbuhan Ekonomi Daerah</v>
      </c>
      <c r="E435" s="1862"/>
      <c r="F435" s="776"/>
      <c r="G435" s="777"/>
      <c r="H435" s="754"/>
      <c r="I435" s="753"/>
      <c r="J435" s="758"/>
    </row>
    <row r="436" spans="1:10" s="344" customFormat="1" ht="21.75" customHeight="1">
      <c r="A436" s="801"/>
      <c r="B436" s="830"/>
      <c r="C436" s="366"/>
      <c r="D436" s="393" t="s">
        <v>382</v>
      </c>
      <c r="E436" s="841" t="str">
        <f>'Rekap Panjang Per Prog Per Prov'!O10</f>
        <v xml:space="preserve">Dukungan Operasional  Penyelenggaraan PTSP  </v>
      </c>
      <c r="F436" s="776">
        <f>'Rekap Panjang Per Prog Per Prov'!O39</f>
        <v>500000000</v>
      </c>
      <c r="G436" s="777"/>
      <c r="H436" s="754"/>
      <c r="I436" s="753" t="s">
        <v>762</v>
      </c>
      <c r="J436" s="753" t="s">
        <v>602</v>
      </c>
    </row>
    <row r="437" spans="1:10" s="362" customFormat="1" ht="15.75" hidden="1" customHeight="1">
      <c r="A437" s="777"/>
      <c r="B437" s="830" t="s">
        <v>519</v>
      </c>
      <c r="C437" s="1863" t="str">
        <f>'Rekap Panjang Per Prog Per Prov'!U7</f>
        <v xml:space="preserve">PROGRAM PEMBERDAYAAN MASYARAKAT DAN PEMERINTAHAN DESA </v>
      </c>
      <c r="D437" s="1863"/>
      <c r="E437" s="1863"/>
      <c r="F437" s="793"/>
      <c r="G437" s="777" t="str">
        <f>'Rekap Panjang Per Prog Per Prov'!U11</f>
        <v>DITJEN PMD</v>
      </c>
      <c r="H437" s="754"/>
      <c r="I437" s="753"/>
      <c r="J437" s="758"/>
    </row>
    <row r="438" spans="1:10" ht="30" hidden="1" customHeight="1">
      <c r="A438" s="777"/>
      <c r="B438" s="831"/>
      <c r="C438" s="393" t="s">
        <v>381</v>
      </c>
      <c r="D438" s="1862" t="str">
        <f>'Rekap Panjang Per Prog Per Prov'!U8</f>
        <v>Kegiatan Dukungan Manajemen dan Dukungan Teknis Lainnya Ditjen PMD</v>
      </c>
      <c r="E438" s="1862"/>
      <c r="F438" s="794"/>
      <c r="G438" s="777"/>
      <c r="H438" s="754"/>
      <c r="I438" s="753"/>
      <c r="J438" s="758"/>
    </row>
    <row r="439" spans="1:10" ht="31.5" hidden="1" customHeight="1">
      <c r="A439" s="777"/>
      <c r="B439" s="834"/>
      <c r="C439" s="394"/>
      <c r="D439" s="394" t="s">
        <v>382</v>
      </c>
      <c r="E439" s="841" t="str">
        <f>'Rekap Panjang Per Prog Per Prov'!U10</f>
        <v>Penguatan Program dan Kelembagaan Pemberdayaan Masyarakat dan Pemerintahan Desa</v>
      </c>
      <c r="F439" s="797">
        <f>'Rekap Panjang Per Prog Per Prov'!U39</f>
        <v>154250000</v>
      </c>
      <c r="G439" s="777"/>
      <c r="H439" s="754"/>
      <c r="I439" s="753"/>
      <c r="J439" s="781"/>
    </row>
    <row r="440" spans="1:10" ht="30" hidden="1" customHeight="1">
      <c r="A440" s="777"/>
      <c r="B440" s="831"/>
      <c r="C440" s="393" t="s">
        <v>387</v>
      </c>
      <c r="D440" s="1862" t="str">
        <f>'Rekap Panjang Per Prog Per Prov'!V8</f>
        <v>Kegiatan Peningkatan Kapasitas Penyelenggaraan Pemerintahan Desa dan Kelurahan</v>
      </c>
      <c r="E440" s="1862"/>
      <c r="F440" s="794"/>
      <c r="G440" s="777"/>
      <c r="H440" s="754"/>
      <c r="I440" s="753"/>
      <c r="J440" s="758"/>
    </row>
    <row r="441" spans="1:10" ht="15.75" hidden="1" customHeight="1">
      <c r="A441" s="777"/>
      <c r="B441" s="834"/>
      <c r="C441" s="394"/>
      <c r="D441" s="394" t="s">
        <v>382</v>
      </c>
      <c r="E441" s="841" t="str">
        <f>'Rekap Panjang Per Prog Per Prov'!V10</f>
        <v>Pelatihan Manajemen Pemerintahan Desa bagi Kepala Desa</v>
      </c>
      <c r="F441" s="797">
        <f>'Rekap Panjang Per Prog Per Prov'!V39</f>
        <v>213237000</v>
      </c>
      <c r="G441" s="777"/>
      <c r="H441" s="754"/>
      <c r="I441" s="753"/>
      <c r="J441" s="781"/>
    </row>
    <row r="442" spans="1:10" ht="15.75" hidden="1" customHeight="1">
      <c r="A442" s="777"/>
      <c r="B442" s="831"/>
      <c r="C442" s="393" t="s">
        <v>388</v>
      </c>
      <c r="D442" s="1862" t="str">
        <f>'Rekap Panjang Per Prog Per Prov'!W8</f>
        <v>Kegiatan Peningkatan Kapasitas Kelembagaan dan Pelatihan Masyarakat</v>
      </c>
      <c r="E442" s="1862"/>
      <c r="F442" s="794"/>
      <c r="G442" s="777"/>
      <c r="H442" s="754"/>
      <c r="I442" s="753"/>
      <c r="J442" s="758"/>
    </row>
    <row r="443" spans="1:10" ht="15.75" hidden="1" customHeight="1">
      <c r="A443" s="777"/>
      <c r="B443" s="834"/>
      <c r="C443" s="394"/>
      <c r="D443" s="394" t="s">
        <v>382</v>
      </c>
      <c r="E443" s="841" t="str">
        <f>'Rekap Panjang Per Prog Per Prov'!W10</f>
        <v>Fasilitasi Penyusunan Profil Desa dan Kelurahan</v>
      </c>
      <c r="F443" s="797">
        <f>'Rekap Panjang Per Prog Per Prov'!W39</f>
        <v>264743000</v>
      </c>
      <c r="G443" s="777"/>
      <c r="H443" s="754"/>
      <c r="I443" s="753"/>
      <c r="J443" s="781"/>
    </row>
    <row r="444" spans="1:10" ht="15.75" hidden="1" customHeight="1">
      <c r="A444" s="777"/>
      <c r="B444" s="831"/>
      <c r="C444" s="393" t="s">
        <v>389</v>
      </c>
      <c r="D444" s="1862" t="str">
        <f>'Rekap Panjang Per Prog Per Prov'!X8</f>
        <v>Kegiatan Peningkatan Kemandirian Masyarakat Perdesaan</v>
      </c>
      <c r="E444" s="1862"/>
      <c r="F444" s="794"/>
      <c r="G444" s="777"/>
      <c r="H444" s="754"/>
      <c r="I444" s="753"/>
      <c r="J444" s="758"/>
    </row>
    <row r="445" spans="1:10" ht="15.75" hidden="1" customHeight="1">
      <c r="A445" s="777"/>
      <c r="B445" s="834"/>
      <c r="C445" s="394"/>
      <c r="D445" s="394" t="s">
        <v>382</v>
      </c>
      <c r="E445" s="841" t="str">
        <f>'Rekap Panjang Per Prog Per Prov'!X10</f>
        <v>PNPM-Mandiri Perdesaan</v>
      </c>
      <c r="F445" s="797">
        <f>'Rekap Panjang Per Prog Per Prov'!X39</f>
        <v>16030476000</v>
      </c>
      <c r="G445" s="777"/>
      <c r="H445" s="754"/>
      <c r="I445" s="753"/>
      <c r="J445" s="781"/>
    </row>
    <row r="446" spans="1:10" ht="15.75" hidden="1" customHeight="1">
      <c r="A446" s="777"/>
      <c r="B446" s="831"/>
      <c r="C446" s="393" t="s">
        <v>391</v>
      </c>
      <c r="D446" s="1862" t="str">
        <f>'Rekap Panjang Per Prog Per Prov'!Y8</f>
        <v>Kegiatan Fasilitasi Pemberdayaan Adat dan Sosial Budaya Masyarakat</v>
      </c>
      <c r="E446" s="1862"/>
      <c r="F446" s="794"/>
      <c r="G446" s="777"/>
      <c r="H446" s="754"/>
      <c r="I446" s="753"/>
      <c r="J446" s="758"/>
    </row>
    <row r="447" spans="1:10" ht="31.5" hidden="1" customHeight="1">
      <c r="A447" s="777"/>
      <c r="B447" s="834"/>
      <c r="C447" s="394"/>
      <c r="D447" s="394" t="s">
        <v>382</v>
      </c>
      <c r="E447" s="841" t="str">
        <f>'Rekap Panjang Per Prog Per Prov'!Y10</f>
        <v>Fasilitasi Penguatan Kelembagaan Komisi Penanggulangan HIV/AIDS di daerah</v>
      </c>
      <c r="F447" s="797">
        <f>'Rekap Panjang Per Prog Per Prov'!Y39</f>
        <v>83240000</v>
      </c>
      <c r="G447" s="777"/>
      <c r="H447" s="754"/>
      <c r="I447" s="753"/>
      <c r="J447" s="781"/>
    </row>
    <row r="448" spans="1:10" s="344" customFormat="1" ht="30.75" hidden="1" customHeight="1">
      <c r="A448" s="801"/>
      <c r="B448" s="830"/>
      <c r="C448" s="366"/>
      <c r="D448" s="393" t="s">
        <v>386</v>
      </c>
      <c r="E448" s="841" t="str">
        <f>'Rekap Panjang Per Prog Per Prov'!AA10</f>
        <v xml:space="preserve">Fasilitasi Penguatan Sistem Informasi Posyandu di Daerah melalui Koordinasi dan Pelatihan Ulang </v>
      </c>
      <c r="F448" s="776">
        <f>'Rekap Panjang Per Prog Per Prov'!AA39</f>
        <v>63086000</v>
      </c>
      <c r="G448" s="777"/>
      <c r="H448" s="754"/>
      <c r="I448" s="753"/>
      <c r="J448" s="758"/>
    </row>
    <row r="449" spans="1:10" ht="15.75" hidden="1" customHeight="1">
      <c r="A449" s="777"/>
      <c r="B449" s="831"/>
      <c r="C449" s="393" t="s">
        <v>392</v>
      </c>
      <c r="D449" s="1862" t="str">
        <f>'Rekap Panjang Per Prog Per Prov'!AB8</f>
        <v>Kegiatan Pengembangan Usaha Ekonomi Masyarakat</v>
      </c>
      <c r="E449" s="1862"/>
      <c r="F449" s="794"/>
      <c r="G449" s="777"/>
      <c r="H449" s="754"/>
      <c r="I449" s="753"/>
      <c r="J449" s="758"/>
    </row>
    <row r="450" spans="1:10" ht="15.75" hidden="1" customHeight="1">
      <c r="A450" s="777"/>
      <c r="B450" s="834"/>
      <c r="C450" s="394"/>
      <c r="D450" s="394" t="s">
        <v>382</v>
      </c>
      <c r="E450" s="841" t="str">
        <f>'Rekap Panjang Per Prog Per Prov'!AB10</f>
        <v xml:space="preserve">Pelatihan Kapasitas Kelembagaan UED SP/BUMDesa </v>
      </c>
      <c r="F450" s="797">
        <f>'Rekap Panjang Per Prog Per Prov'!AB39</f>
        <v>440060000</v>
      </c>
      <c r="G450" s="777"/>
      <c r="H450" s="754"/>
      <c r="I450" s="753"/>
      <c r="J450" s="781"/>
    </row>
    <row r="451" spans="1:10" ht="31.5" hidden="1" customHeight="1">
      <c r="A451" s="777"/>
      <c r="B451" s="834"/>
      <c r="C451" s="394"/>
      <c r="D451" s="394" t="s">
        <v>386</v>
      </c>
      <c r="E451" s="841" t="str">
        <f>'Rekap Panjang Per Prog Per Prov'!AC10</f>
        <v xml:space="preserve">Penguatan Kelembagaan Tim Koordinasi Penanggulangan Kemiskinan Daerah (TKPKD) </v>
      </c>
      <c r="F451" s="797">
        <f>'Rekap Panjang Per Prog Per Prov'!AC39</f>
        <v>51200000</v>
      </c>
      <c r="G451" s="777"/>
      <c r="H451" s="754"/>
      <c r="I451" s="753"/>
      <c r="J451" s="781"/>
    </row>
    <row r="452" spans="1:10" ht="15.75" hidden="1" customHeight="1">
      <c r="A452" s="777"/>
      <c r="B452" s="834"/>
      <c r="C452" s="394"/>
      <c r="D452" s="394" t="s">
        <v>390</v>
      </c>
      <c r="E452" s="841" t="str">
        <f>'Rekap Panjang Per Prog Per Prov'!AD10</f>
        <v>Fasilitasi Penguatan Kelembagaan Pasar Desa</v>
      </c>
      <c r="F452" s="797">
        <f>'Rekap Panjang Per Prog Per Prov'!AD39</f>
        <v>150000000</v>
      </c>
      <c r="G452" s="777"/>
      <c r="H452" s="754"/>
      <c r="I452" s="753"/>
      <c r="J452" s="781"/>
    </row>
    <row r="453" spans="1:10" s="344" customFormat="1" ht="33.75" hidden="1" customHeight="1">
      <c r="A453" s="801"/>
      <c r="B453" s="830"/>
      <c r="C453" s="393" t="s">
        <v>388</v>
      </c>
      <c r="D453" s="1867" t="str">
        <f>'Rekap Panjang Per Prog Per Prov'!L8</f>
        <v>Kegiatan Fasilitasi Penataan Ruang Daerah dan Lingkungan Hidup di Daerah</v>
      </c>
      <c r="E453" s="1862"/>
      <c r="F453" s="776"/>
      <c r="G453" s="777"/>
      <c r="H453" s="754"/>
      <c r="I453" s="753"/>
      <c r="J453" s="758"/>
    </row>
    <row r="454" spans="1:10" s="344" customFormat="1" ht="35.25" hidden="1" customHeight="1">
      <c r="A454" s="801"/>
      <c r="B454" s="830"/>
      <c r="C454" s="366"/>
      <c r="D454" s="393" t="s">
        <v>382</v>
      </c>
      <c r="E454" s="842" t="str">
        <f>'Rekap Panjang Per Prog Per Prov'!M10</f>
        <v>Dekonsentrasi Dalam Rangka Penguatan Kelembagaan Penataan Ruang</v>
      </c>
      <c r="F454" s="776">
        <f>'Rekap Panjang Per Prog Per Prov'!M39</f>
        <v>450000000</v>
      </c>
      <c r="G454" s="777"/>
      <c r="H454" s="754"/>
      <c r="I454" s="753" t="s">
        <v>698</v>
      </c>
      <c r="J454" s="1793" t="s">
        <v>594</v>
      </c>
    </row>
    <row r="455" spans="1:10" s="344" customFormat="1" ht="30.75" hidden="1" customHeight="1">
      <c r="A455" s="801"/>
      <c r="B455" s="830"/>
      <c r="C455" s="366"/>
      <c r="D455" s="393" t="s">
        <v>386</v>
      </c>
      <c r="E455" s="842" t="str">
        <f>'Rekap Panjang Per Prog Per Prov'!N10</f>
        <v xml:space="preserve">Fasilitasi Pengelolaan dan Pengembangan Kawasan Ekowisata Berbasis Masyarakat </v>
      </c>
      <c r="F455" s="776">
        <f>'Rekap Panjang Per Prog Per Prov'!N39</f>
        <v>450000000</v>
      </c>
      <c r="G455" s="778"/>
      <c r="H455" s="1254"/>
      <c r="I455" s="753" t="s">
        <v>698</v>
      </c>
      <c r="J455" s="1794"/>
    </row>
    <row r="456" spans="1:10" s="362" customFormat="1" ht="31.5" customHeight="1">
      <c r="A456" s="777"/>
      <c r="B456" s="829" t="s">
        <v>519</v>
      </c>
      <c r="C456" s="1859" t="str">
        <f>'Rekap Panjang Per Prog Per Prov'!AH7</f>
        <v xml:space="preserve">PROGRAM PENGUATAN PENYELENGGARAAN PEMERINTAHAN UMUM </v>
      </c>
      <c r="D456" s="1859"/>
      <c r="E456" s="1859"/>
      <c r="F456" s="795"/>
      <c r="G456" s="777" t="str">
        <f>'Rekap Panjang Per Prog Per Prov'!AH11</f>
        <v>DITJEN PUM</v>
      </c>
      <c r="H456" s="754"/>
      <c r="I456" s="753"/>
      <c r="J456" s="781"/>
    </row>
    <row r="457" spans="1:10" ht="30" customHeight="1">
      <c r="A457" s="777"/>
      <c r="B457" s="831"/>
      <c r="C457" s="393" t="s">
        <v>381</v>
      </c>
      <c r="D457" s="1862" t="str">
        <f>'Rekap Panjang Per Prog Per Prov'!AH8</f>
        <v>Kegiatan Penyelenggaraan Hubungan Pusat dan Daerah Serta Kerjasama Daerah</v>
      </c>
      <c r="E457" s="1862"/>
      <c r="F457" s="794"/>
      <c r="G457" s="777"/>
      <c r="H457" s="754"/>
      <c r="I457" s="753"/>
      <c r="J457" s="758"/>
    </row>
    <row r="458" spans="1:10" ht="25.5" customHeight="1">
      <c r="A458" s="777"/>
      <c r="B458" s="834"/>
      <c r="C458" s="394"/>
      <c r="D458" s="394" t="s">
        <v>382</v>
      </c>
      <c r="E458" s="841" t="str">
        <f>'Rekap Panjang Per Prog Per Prov'!AH10</f>
        <v>Pengembangan Kerjasama Daerah</v>
      </c>
      <c r="F458" s="797">
        <f>'Rekap Panjang Per Prog Per Prov'!AH39</f>
        <v>400000000</v>
      </c>
      <c r="G458" s="777"/>
      <c r="H458" s="754"/>
      <c r="I458" s="753" t="s">
        <v>717</v>
      </c>
      <c r="J458" s="781"/>
    </row>
    <row r="459" spans="1:10" ht="36.75" customHeight="1">
      <c r="A459" s="777"/>
      <c r="B459" s="834"/>
      <c r="C459" s="394"/>
      <c r="D459" s="394" t="s">
        <v>386</v>
      </c>
      <c r="E459" s="841" t="str">
        <f>'Rekap Panjang Per Prog Per Prov'!AI10</f>
        <v>Peningkatan Peran Gubernur sebagai Wakil Pemerintah Pusat di Wilayah Provinsi</v>
      </c>
      <c r="F459" s="797">
        <f>'Rekap Panjang Per Prog Per Prov'!AI39</f>
        <v>3903516000</v>
      </c>
      <c r="G459" s="777"/>
      <c r="H459" s="754"/>
      <c r="I459" s="753" t="s">
        <v>717</v>
      </c>
      <c r="J459" s="761" t="s">
        <v>595</v>
      </c>
    </row>
    <row r="460" spans="1:10" ht="30" customHeight="1">
      <c r="A460" s="777"/>
      <c r="B460" s="831"/>
      <c r="C460" s="393" t="s">
        <v>387</v>
      </c>
      <c r="D460" s="1862" t="str">
        <f>'Rekap Panjang Per Prog Per Prov'!AJ8</f>
        <v>Kegiatan Pengembangan dan Penataan Wilayah Administrasi dan Perbatasan</v>
      </c>
      <c r="E460" s="1862"/>
      <c r="F460" s="794"/>
      <c r="G460" s="777"/>
      <c r="H460" s="754"/>
      <c r="I460" s="753"/>
      <c r="J460" s="758"/>
    </row>
    <row r="461" spans="1:10" ht="38.25" customHeight="1">
      <c r="A461" s="777"/>
      <c r="B461" s="833"/>
      <c r="C461" s="364"/>
      <c r="D461" s="364" t="s">
        <v>382</v>
      </c>
      <c r="E461" s="846" t="str">
        <f>'Rekap Panjang Per Prog Per Prov'!AJ10</f>
        <v>Koordinasi dan Fasilitasi Penegasan Batas Daerah secara Pasti di Lapangan antar Daerah Provinsi, Kab/Kota</v>
      </c>
      <c r="F461" s="796">
        <f>'Rekap Panjang Per Prog Per Prov'!AJ39</f>
        <v>300000000</v>
      </c>
      <c r="G461" s="777"/>
      <c r="H461" s="754"/>
      <c r="I461" s="753" t="s">
        <v>717</v>
      </c>
      <c r="J461" s="1201" t="s">
        <v>605</v>
      </c>
    </row>
    <row r="462" spans="1:10" ht="33.75" customHeight="1">
      <c r="A462" s="777"/>
      <c r="B462" s="831"/>
      <c r="C462" s="393" t="s">
        <v>388</v>
      </c>
      <c r="D462" s="1862" t="str">
        <f>'Rekap Panjang Per Prog Per Prov'!AN8</f>
        <v>Kegiatan Pembinaan Ketenteraman, Ketertiban dan Perlindungan Masyarakat</v>
      </c>
      <c r="E462" s="1862"/>
      <c r="F462" s="794"/>
      <c r="G462" s="777"/>
      <c r="H462" s="754"/>
      <c r="I462" s="753"/>
      <c r="J462" s="781"/>
    </row>
    <row r="463" spans="1:10" ht="36" customHeight="1">
      <c r="A463" s="777"/>
      <c r="B463" s="834"/>
      <c r="C463" s="394"/>
      <c r="D463" s="394" t="s">
        <v>382</v>
      </c>
      <c r="E463" s="841" t="str">
        <f>'Rekap Panjang Per Prog Per Prov'!AO10</f>
        <v xml:space="preserve">Peningkatan Kapasitas SDM Polisi Pamong Praja  dalam Penyelenggaraan Ketertiban Umum dan Ketenteraman Masyarakat </v>
      </c>
      <c r="F463" s="797">
        <f>'Rekap Panjang Per Prog Per Prov'!AO39</f>
        <v>546527000</v>
      </c>
      <c r="G463" s="777"/>
      <c r="H463" s="754"/>
      <c r="I463" s="753" t="s">
        <v>732</v>
      </c>
      <c r="J463" s="761" t="s">
        <v>597</v>
      </c>
    </row>
    <row r="464" spans="1:10" ht="18" customHeight="1">
      <c r="A464" s="777"/>
      <c r="B464" s="831"/>
      <c r="C464" s="393" t="s">
        <v>389</v>
      </c>
      <c r="D464" s="1862" t="str">
        <f>'Rekap Panjang Per Prog Per Prov'!AP8</f>
        <v>Kegiatan Pembinaan dan Pengembangan Kawasan dan Pertanahan</v>
      </c>
      <c r="E464" s="1862"/>
      <c r="F464" s="794"/>
      <c r="G464" s="777"/>
      <c r="H464" s="754"/>
      <c r="I464" s="753"/>
      <c r="J464" s="758"/>
    </row>
    <row r="465" spans="1:11" ht="36" customHeight="1">
      <c r="A465" s="777"/>
      <c r="B465" s="834"/>
      <c r="C465" s="394"/>
      <c r="D465" s="394" t="s">
        <v>382</v>
      </c>
      <c r="E465" s="841" t="str">
        <f>'Rekap Panjang Per Prog Per Prov'!AP10</f>
        <v xml:space="preserve">Peningkatan Kapasitas Aparat Pemerintah Daerah dalam Pengelolaan Kawasan Sumber Daya Alam </v>
      </c>
      <c r="F465" s="797">
        <f>'Rekap Panjang Per Prog Per Prov'!AP39</f>
        <v>400000000</v>
      </c>
      <c r="G465" s="778"/>
      <c r="H465" s="1254"/>
      <c r="I465" s="753" t="s">
        <v>763</v>
      </c>
      <c r="J465" s="1194" t="s">
        <v>608</v>
      </c>
    </row>
    <row r="466" spans="1:11" ht="12" customHeight="1" thickBot="1">
      <c r="A466" s="788"/>
      <c r="B466" s="832"/>
      <c r="C466" s="363"/>
      <c r="D466" s="371"/>
      <c r="E466" s="845"/>
      <c r="F466" s="798"/>
      <c r="G466" s="789"/>
      <c r="H466" s="1264"/>
      <c r="I466" s="1101"/>
      <c r="J466" s="768"/>
    </row>
    <row r="467" spans="1:11" ht="15.75" customHeight="1">
      <c r="A467" s="777"/>
      <c r="B467" s="1160"/>
      <c r="C467" s="1161"/>
      <c r="D467" s="1162"/>
      <c r="E467" s="1163"/>
      <c r="F467" s="1164"/>
      <c r="G467" s="777"/>
      <c r="H467" s="754"/>
      <c r="I467" s="1195"/>
      <c r="J467" s="781"/>
    </row>
    <row r="468" spans="1:11" s="355" customFormat="1" ht="51.75" customHeight="1">
      <c r="A468" s="950">
        <v>9</v>
      </c>
      <c r="B468" s="1883" t="s">
        <v>412</v>
      </c>
      <c r="C468" s="1883"/>
      <c r="D468" s="1883"/>
      <c r="E468" s="1883"/>
      <c r="F468" s="1283">
        <f>SUM(F469:F520)</f>
        <v>34782229000</v>
      </c>
      <c r="G468" s="1284"/>
      <c r="H468" s="1884" t="s">
        <v>836</v>
      </c>
      <c r="I468" s="1100" t="s">
        <v>864</v>
      </c>
      <c r="J468" s="758"/>
      <c r="K468" s="623">
        <f>'Rekap Panjang Per Prog Per Prov'!AV43</f>
        <v>35281765000</v>
      </c>
    </row>
    <row r="469" spans="1:11">
      <c r="A469" s="777"/>
      <c r="B469" s="830" t="s">
        <v>380</v>
      </c>
      <c r="C469" s="1863" t="str">
        <f>'Rekap Panjang Per Prog Per Prov'!C7</f>
        <v xml:space="preserve">PROGRAM PENATAAN ADMINISTRASI KEPENDUDUKAN </v>
      </c>
      <c r="D469" s="1863"/>
      <c r="E469" s="1863"/>
      <c r="F469" s="776"/>
      <c r="G469" s="803" t="str">
        <f>'Rekap Panjang Per Prog Per Prov'!C11</f>
        <v>DITJEN DUKCAPIL</v>
      </c>
      <c r="H469" s="1885"/>
      <c r="I469" s="753"/>
      <c r="J469" s="758"/>
    </row>
    <row r="470" spans="1:11" ht="33.75" customHeight="1">
      <c r="A470" s="777"/>
      <c r="B470" s="830"/>
      <c r="C470" s="393" t="s">
        <v>381</v>
      </c>
      <c r="D470" s="1862" t="str">
        <f>'Rekap Panjang Per Prog Per Prov'!C8</f>
        <v>Kegiatan Dukungan Manajemen dan Dukungan Teknis Lainnya Ditjen Kependudukan dan Pencatatan Sipil</v>
      </c>
      <c r="E470" s="1862"/>
      <c r="F470" s="776"/>
      <c r="G470" s="777"/>
      <c r="H470" s="1885"/>
      <c r="I470" s="753"/>
      <c r="J470" s="758"/>
    </row>
    <row r="471" spans="1:11" ht="37.5" customHeight="1">
      <c r="A471" s="777"/>
      <c r="B471" s="830"/>
      <c r="C471" s="365"/>
      <c r="D471" s="393" t="s">
        <v>382</v>
      </c>
      <c r="E471" s="841" t="str">
        <f>'Rekap Panjang Per Prog Per Prov'!C10</f>
        <v xml:space="preserve">Fasilitasi Koordinasi Penyelenggaraan Kependudukan dan Pencatatan Sipil </v>
      </c>
      <c r="F471" s="776">
        <f>'Rekap Panjang Per Prog Per Prov'!C43</f>
        <v>255204000</v>
      </c>
      <c r="G471" s="778"/>
      <c r="H471" s="1886"/>
      <c r="I471" s="753" t="s">
        <v>813</v>
      </c>
      <c r="J471" s="753" t="s">
        <v>600</v>
      </c>
    </row>
    <row r="472" spans="1:11" ht="34.5" customHeight="1">
      <c r="A472" s="801"/>
      <c r="B472" s="830" t="s">
        <v>383</v>
      </c>
      <c r="C472" s="1863" t="str">
        <f>'Rekap Panjang Per Prog Per Prov'!D7</f>
        <v xml:space="preserve">PROGRAM PENGAWASAN DAN PENINGKATAN AKUNTABILITAS APARATUR KEMENTERIAN DALAM NEGERI </v>
      </c>
      <c r="D472" s="1863"/>
      <c r="E472" s="1863"/>
      <c r="F472" s="776"/>
      <c r="G472" s="803" t="str">
        <f>'Rekap Panjang Per Prog Per Prov'!D11</f>
        <v>ITJEN</v>
      </c>
      <c r="H472" s="1255"/>
      <c r="I472" s="753"/>
      <c r="J472" s="758"/>
    </row>
    <row r="473" spans="1:11" ht="32.25" customHeight="1">
      <c r="A473" s="801"/>
      <c r="B473" s="830"/>
      <c r="C473" s="393" t="s">
        <v>381</v>
      </c>
      <c r="D473" s="1862" t="str">
        <f>'Rekap Panjang Per Prog Per Prov'!D8</f>
        <v xml:space="preserve">Kegiatan Dukungan Manajemen dan Dukungan Teknis Lainnya  Inspektorat Jenderal </v>
      </c>
      <c r="E473" s="1862"/>
      <c r="F473" s="776"/>
      <c r="G473" s="777"/>
      <c r="H473" s="754"/>
      <c r="I473" s="753"/>
      <c r="J473" s="758"/>
    </row>
    <row r="474" spans="1:11" ht="35.25" customHeight="1">
      <c r="A474" s="801"/>
      <c r="B474" s="830"/>
      <c r="C474" s="365"/>
      <c r="D474" s="393" t="s">
        <v>382</v>
      </c>
      <c r="E474" s="841" t="str">
        <f>'Rekap Panjang Per Prog Per Prov'!D10</f>
        <v xml:space="preserve">Koordinasi Pembinaan dan Pengawasan Penyelenggaraan Pemerintahan Daerah </v>
      </c>
      <c r="F474" s="776">
        <f>'Rekap Panjang Per Prog Per Prov'!D43</f>
        <v>300000000</v>
      </c>
      <c r="G474" s="778"/>
      <c r="H474" s="1254"/>
      <c r="I474" s="753" t="s">
        <v>755</v>
      </c>
      <c r="J474" s="753" t="s">
        <v>603</v>
      </c>
    </row>
    <row r="475" spans="1:11" ht="16.5">
      <c r="A475" s="801"/>
      <c r="B475" s="830" t="s">
        <v>384</v>
      </c>
      <c r="C475" s="1875" t="str">
        <f>'Rekap Panjang Per Prog Per Prov'!E7</f>
        <v xml:space="preserve">PROGRAM PEMBINAAN KESATUAN BANGSA DAN POLITIK </v>
      </c>
      <c r="D475" s="1875"/>
      <c r="E475" s="1875"/>
      <c r="F475" s="776"/>
      <c r="G475" s="1860" t="str">
        <f>'Rekap Panjang Per Prog Per Prov'!E11</f>
        <v>DITJEN KESBANGPOL</v>
      </c>
      <c r="H475" s="1252"/>
      <c r="I475" s="753"/>
      <c r="J475" s="758"/>
    </row>
    <row r="476" spans="1:11" s="355" customFormat="1">
      <c r="A476" s="754"/>
      <c r="B476" s="830"/>
      <c r="C476" s="393" t="s">
        <v>381</v>
      </c>
      <c r="D476" s="1862" t="str">
        <f>'Rekap Panjang Per Prog Per Prov'!E8</f>
        <v>Kegiatan Fasilitasi Kewaspadaan Nasional</v>
      </c>
      <c r="E476" s="1862"/>
      <c r="F476" s="776"/>
      <c r="G476" s="1861"/>
      <c r="H476" s="1253"/>
      <c r="I476" s="753"/>
      <c r="J476" s="758"/>
    </row>
    <row r="477" spans="1:11" s="344" customFormat="1" ht="36.75" customHeight="1">
      <c r="A477" s="801"/>
      <c r="B477" s="830"/>
      <c r="C477" s="393"/>
      <c r="D477" s="393" t="s">
        <v>382</v>
      </c>
      <c r="E477" s="841" t="str">
        <f>'Rekap Panjang Per Prog Per Prov'!E10</f>
        <v xml:space="preserve">Penguatan dan Pemberdayaan Forum Kewaspadaan Dini Masyarakat (FKDM) </v>
      </c>
      <c r="F477" s="776">
        <f>'Rekap Panjang Per Prog Per Prov'!E43</f>
        <v>1426318000</v>
      </c>
      <c r="G477" s="778"/>
      <c r="H477" s="1254"/>
      <c r="I477" s="753" t="s">
        <v>708</v>
      </c>
      <c r="J477" s="753" t="s">
        <v>601</v>
      </c>
    </row>
    <row r="478" spans="1:11" ht="33.75" customHeight="1">
      <c r="A478" s="801"/>
      <c r="B478" s="830" t="s">
        <v>385</v>
      </c>
      <c r="C478" s="1863" t="str">
        <f>'Rekap Panjang Per Prog Per Prov'!F7</f>
        <v xml:space="preserve">PROGRAM PENDIDIKAN DAN PELATIHAN APARATUR KEMENTERIAN DALAM NEGERI </v>
      </c>
      <c r="D478" s="1863"/>
      <c r="E478" s="1863"/>
      <c r="F478" s="776"/>
      <c r="G478" s="803" t="str">
        <f>'Rekap Panjang Per Prog Per Prov'!F11</f>
        <v>BADAN DIKLAT</v>
      </c>
      <c r="H478" s="1255"/>
      <c r="I478" s="753"/>
      <c r="J478" s="758"/>
    </row>
    <row r="479" spans="1:11" s="355" customFormat="1" ht="30.75" customHeight="1">
      <c r="A479" s="754"/>
      <c r="B479" s="830"/>
      <c r="C479" s="393" t="s">
        <v>381</v>
      </c>
      <c r="D479" s="1862" t="str">
        <f>'Rekap Panjang Per Prog Per Prov'!F8</f>
        <v xml:space="preserve">Kegiatan Dukungan Manajemen Dan Pelayanan Teknis Lainnya Badan Pendidikan Dan Pelatihan </v>
      </c>
      <c r="E479" s="1862"/>
      <c r="F479" s="776"/>
      <c r="G479" s="777"/>
      <c r="H479" s="754"/>
      <c r="I479" s="753"/>
      <c r="J479" s="758"/>
    </row>
    <row r="480" spans="1:11" s="344" customFormat="1" ht="19.5" customHeight="1">
      <c r="A480" s="801"/>
      <c r="B480" s="830"/>
      <c r="C480" s="393"/>
      <c r="D480" s="393" t="s">
        <v>382</v>
      </c>
      <c r="E480" s="841" t="str">
        <f>'Rekap Panjang Per Prog Per Prov'!F10</f>
        <v>Koordinasi Pembinaan Program Kediklatan</v>
      </c>
      <c r="F480" s="776">
        <f>'Rekap Panjang Per Prog Per Prov'!F43</f>
        <v>200000000</v>
      </c>
      <c r="G480" s="778"/>
      <c r="H480" s="1254"/>
      <c r="I480" s="753" t="s">
        <v>696</v>
      </c>
      <c r="J480" s="753" t="s">
        <v>604</v>
      </c>
    </row>
    <row r="481" spans="1:10" s="344" customFormat="1" ht="16.5" customHeight="1">
      <c r="A481" s="801"/>
      <c r="B481" s="830" t="s">
        <v>393</v>
      </c>
      <c r="C481" s="1863" t="str">
        <f>'Rekap Panjang Per Prog Per Prov'!G7</f>
        <v xml:space="preserve">PROGRAM PENGELOLAAN DESENTRALISASI DAN OTONOMI DAERAH </v>
      </c>
      <c r="D481" s="1863"/>
      <c r="E481" s="1863"/>
      <c r="F481" s="776"/>
      <c r="G481" s="856" t="str">
        <f>'Rekap Panjang Per Prog Per Prov'!G11</f>
        <v>DITJEN OTDA</v>
      </c>
      <c r="H481" s="1265"/>
      <c r="I481" s="753"/>
      <c r="J481" s="784"/>
    </row>
    <row r="482" spans="1:10" s="344" customFormat="1" ht="16.5">
      <c r="A482" s="801"/>
      <c r="B482" s="830"/>
      <c r="C482" s="393" t="s">
        <v>381</v>
      </c>
      <c r="D482" s="1862" t="str">
        <f>'Rekap Panjang Per Prog Per Prov'!G8</f>
        <v>Kegiatan Penataan Urusan Pemerintahan Daerah Lingkup I</v>
      </c>
      <c r="E482" s="1862"/>
      <c r="F482" s="776"/>
      <c r="G482" s="777"/>
      <c r="H482" s="754"/>
      <c r="I482" s="753"/>
      <c r="J482" s="758"/>
    </row>
    <row r="483" spans="1:10" s="344" customFormat="1" ht="35.25" customHeight="1">
      <c r="A483" s="801"/>
      <c r="B483" s="830"/>
      <c r="C483" s="393"/>
      <c r="D483" s="393" t="s">
        <v>382</v>
      </c>
      <c r="E483" s="841" t="str">
        <f>'Rekap Panjang Per Prog Per Prov'!G10</f>
        <v xml:space="preserve">Fasilitasi Percepatan Penerapan Standar Pelayanan Minimal (SPM) di Daerah </v>
      </c>
      <c r="F483" s="776">
        <f>'Rekap Panjang Per Prog Per Prov'!G43</f>
        <v>665950000</v>
      </c>
      <c r="G483" s="778"/>
      <c r="H483" s="1254"/>
      <c r="I483" s="753" t="s">
        <v>808</v>
      </c>
      <c r="J483" s="761" t="s">
        <v>662</v>
      </c>
    </row>
    <row r="484" spans="1:10" s="344" customFormat="1" ht="16.5" customHeight="1">
      <c r="A484" s="801"/>
      <c r="B484" s="829" t="s">
        <v>396</v>
      </c>
      <c r="C484" s="1859" t="str">
        <f>'Rekap Panjang Per Prog Per Prov'!J7</f>
        <v xml:space="preserve">PROGRAM BINA PEMBANGUNAN DAERAH </v>
      </c>
      <c r="D484" s="1859"/>
      <c r="E484" s="1859"/>
      <c r="F484" s="779"/>
      <c r="G484" s="1865" t="str">
        <f>'Rekap Panjang Per Prog Per Prov'!J11</f>
        <v>DITJEN BINA BANGDA</v>
      </c>
      <c r="H484" s="1256"/>
      <c r="I484" s="753"/>
      <c r="J484" s="809"/>
    </row>
    <row r="485" spans="1:10" s="344" customFormat="1" ht="32.25" customHeight="1">
      <c r="A485" s="801"/>
      <c r="B485" s="830"/>
      <c r="C485" s="393" t="s">
        <v>381</v>
      </c>
      <c r="D485" s="1862" t="str">
        <f>'Rekap Panjang Per Prog Per Prov'!J8</f>
        <v>Kegiatan Dukungan Manajemen dan Pelaksanaan Tugas Teknis Lainnya Ditjen Bina Bangda</v>
      </c>
      <c r="E485" s="1862"/>
      <c r="F485" s="776"/>
      <c r="G485" s="1866"/>
      <c r="H485" s="1257"/>
      <c r="I485" s="753"/>
      <c r="J485" s="758"/>
    </row>
    <row r="486" spans="1:10" s="344" customFormat="1" ht="31.5" customHeight="1">
      <c r="A486" s="801"/>
      <c r="B486" s="830"/>
      <c r="C486" s="393"/>
      <c r="D486" s="393" t="s">
        <v>382</v>
      </c>
      <c r="E486" s="841" t="str">
        <f>'Rekap Panjang Per Prog Per Prov'!J10</f>
        <v>Penyusunan, Pengkajian dan Pengembangan Data dan Informasi SIPD di Daerah</v>
      </c>
      <c r="F486" s="776">
        <f>'Rekap Panjang Per Prog Per Prov'!J43</f>
        <v>560000000</v>
      </c>
      <c r="G486" s="777"/>
      <c r="H486" s="754"/>
      <c r="I486" s="753" t="s">
        <v>698</v>
      </c>
      <c r="J486" s="1793" t="s">
        <v>594</v>
      </c>
    </row>
    <row r="487" spans="1:10" s="344" customFormat="1" ht="30.75" customHeight="1">
      <c r="A487" s="801"/>
      <c r="B487" s="830"/>
      <c r="C487" s="366"/>
      <c r="D487" s="393" t="s">
        <v>386</v>
      </c>
      <c r="E487" s="841" t="str">
        <f>'Rekap Panjang Per Prog Per Prov'!K10</f>
        <v xml:space="preserve">Penguatan Peran Provinsi dalam Pengendalian, Pelaporan dan Evaluasi Pemanfaatan Program Dana Alokasi Khusus (DAK) </v>
      </c>
      <c r="F487" s="776">
        <f>'Rekap Panjang Per Prog Per Prov'!K43</f>
        <v>500000000</v>
      </c>
      <c r="G487" s="777"/>
      <c r="H487" s="754"/>
      <c r="I487" s="753" t="s">
        <v>814</v>
      </c>
      <c r="J487" s="1794"/>
    </row>
    <row r="488" spans="1:10" s="344" customFormat="1" ht="30.75" customHeight="1">
      <c r="A488" s="801"/>
      <c r="B488" s="830"/>
      <c r="C488" s="393" t="s">
        <v>387</v>
      </c>
      <c r="D488" s="1867" t="str">
        <f>'Rekap Panjang Per Prog Per Prov'!L8</f>
        <v>Kegiatan Fasilitasi Penataan Ruang Daerah dan Lingkungan Hidup di Daerah</v>
      </c>
      <c r="E488" s="1862"/>
      <c r="F488" s="776"/>
      <c r="G488" s="777"/>
      <c r="H488" s="754"/>
      <c r="I488" s="753"/>
      <c r="J488" s="758"/>
    </row>
    <row r="489" spans="1:10" s="344" customFormat="1" ht="50.25" customHeight="1">
      <c r="A489" s="801"/>
      <c r="B489" s="830"/>
      <c r="C489" s="366"/>
      <c r="D489" s="393" t="s">
        <v>382</v>
      </c>
      <c r="E489" s="842" t="str">
        <f>'Rekap Panjang Per Prog Per Prov'!L10</f>
        <v xml:space="preserve">Koordinasi , Fasilitasi dan Evaluasi terhadap Implementasi Kegiatan Penanganan Lahan Kritis dan Sumber Daya Air Berbasis Masyarakat (PLKSDA-BM) </v>
      </c>
      <c r="F489" s="776">
        <f>'Rekap Panjang Per Prog Per Prov'!L43</f>
        <v>200000000</v>
      </c>
      <c r="G489" s="777"/>
      <c r="H489" s="754"/>
      <c r="I489" s="753" t="s">
        <v>698</v>
      </c>
      <c r="J489" s="753" t="s">
        <v>594</v>
      </c>
    </row>
    <row r="490" spans="1:10" s="344" customFormat="1" ht="16.5">
      <c r="A490" s="801"/>
      <c r="B490" s="830"/>
      <c r="C490" s="393" t="s">
        <v>388</v>
      </c>
      <c r="D490" s="1862" t="str">
        <f>'Rekap Panjang Per Prog Per Prov'!O8</f>
        <v>Kegiatan Fasilitasi Peningkatan Pertumbuhan Ekonomi Daerah</v>
      </c>
      <c r="E490" s="1862"/>
      <c r="F490" s="776"/>
      <c r="G490" s="777"/>
      <c r="H490" s="754"/>
      <c r="I490" s="753"/>
      <c r="J490" s="758"/>
    </row>
    <row r="491" spans="1:10" s="344" customFormat="1" ht="18.75" customHeight="1">
      <c r="A491" s="801"/>
      <c r="B491" s="836"/>
      <c r="C491" s="366"/>
      <c r="D491" s="393" t="s">
        <v>382</v>
      </c>
      <c r="E491" s="841" t="str">
        <f>'Rekap Panjang Per Prog Per Prov'!O10</f>
        <v xml:space="preserve">Dukungan Operasional  Penyelenggaraan PTSP  </v>
      </c>
      <c r="F491" s="776">
        <f>'Rekap Panjang Per Prog Per Prov'!O43</f>
        <v>400000000</v>
      </c>
      <c r="G491" s="778"/>
      <c r="H491" s="1254"/>
      <c r="I491" s="753" t="s">
        <v>815</v>
      </c>
      <c r="J491" s="753" t="s">
        <v>602</v>
      </c>
    </row>
    <row r="492" spans="1:10" s="344" customFormat="1" ht="16.5">
      <c r="A492" s="801"/>
      <c r="B492" s="829"/>
      <c r="C492" s="394" t="s">
        <v>389</v>
      </c>
      <c r="D492" s="1872" t="str">
        <f>'Rekap Panjang Per Prog Per Prov'!Q8</f>
        <v>Kegiatan Fasilitasi Pengembangan Wilayah Terpadu</v>
      </c>
      <c r="E492" s="1872"/>
      <c r="F492" s="779"/>
      <c r="G492" s="777"/>
      <c r="H492" s="754"/>
      <c r="I492" s="753"/>
      <c r="J492" s="781"/>
    </row>
    <row r="493" spans="1:10" s="344" customFormat="1" ht="36.75" customHeight="1">
      <c r="A493" s="801"/>
      <c r="B493" s="835"/>
      <c r="C493" s="367"/>
      <c r="D493" s="392" t="s">
        <v>382</v>
      </c>
      <c r="E493" s="846" t="str">
        <f>'Rekap Panjang Per Prog Per Prov'!Q10</f>
        <v>Penguatan Kelembagaan dalam Pengelolaan dan Pengembangan Wilayah Pesisir, Laut dan Pulau-pulau kecil</v>
      </c>
      <c r="F493" s="802">
        <f>'Rekap Panjang Per Prog Per Prov'!Q43</f>
        <v>350000000</v>
      </c>
      <c r="G493" s="778"/>
      <c r="H493" s="1254"/>
      <c r="I493" s="753" t="s">
        <v>698</v>
      </c>
      <c r="J493" s="753" t="s">
        <v>594</v>
      </c>
    </row>
    <row r="494" spans="1:10" s="362" customFormat="1" ht="15.75" hidden="1" customHeight="1">
      <c r="A494" s="777"/>
      <c r="B494" s="830" t="s">
        <v>519</v>
      </c>
      <c r="C494" s="1863" t="str">
        <f>'Rekap Panjang Per Prog Per Prov'!U7</f>
        <v xml:space="preserve">PROGRAM PEMBERDAYAAN MASYARAKAT DAN PEMERINTAHAN DESA </v>
      </c>
      <c r="D494" s="1863"/>
      <c r="E494" s="1863"/>
      <c r="F494" s="793"/>
      <c r="G494" s="782" t="str">
        <f>'Rekap Panjang Per Prog Per Prov'!U11</f>
        <v>DITJEN PMD</v>
      </c>
      <c r="H494" s="1263"/>
      <c r="I494" s="753"/>
      <c r="J494" s="758"/>
    </row>
    <row r="495" spans="1:10" ht="30" hidden="1" customHeight="1">
      <c r="A495" s="777"/>
      <c r="B495" s="831"/>
      <c r="C495" s="393" t="s">
        <v>381</v>
      </c>
      <c r="D495" s="1862" t="str">
        <f>'Rekap Panjang Per Prog Per Prov'!U8</f>
        <v>Kegiatan Dukungan Manajemen dan Dukungan Teknis Lainnya Ditjen PMD</v>
      </c>
      <c r="E495" s="1862"/>
      <c r="F495" s="794"/>
      <c r="G495" s="782"/>
      <c r="H495" s="1263"/>
      <c r="I495" s="753"/>
      <c r="J495" s="758"/>
    </row>
    <row r="496" spans="1:10" ht="31.5" hidden="1" customHeight="1">
      <c r="A496" s="777"/>
      <c r="B496" s="834"/>
      <c r="C496" s="394"/>
      <c r="D496" s="394" t="s">
        <v>382</v>
      </c>
      <c r="E496" s="841" t="str">
        <f>'Rekap Panjang Per Prog Per Prov'!U10</f>
        <v>Penguatan Program dan Kelembagaan Pemberdayaan Masyarakat dan Pemerintahan Desa</v>
      </c>
      <c r="F496" s="797">
        <f>'Rekap Panjang Per Prog Per Prov'!U43</f>
        <v>156190000</v>
      </c>
      <c r="G496" s="778"/>
      <c r="H496" s="1254"/>
      <c r="I496" s="753"/>
      <c r="J496" s="781"/>
    </row>
    <row r="497" spans="1:10" ht="30" hidden="1" customHeight="1">
      <c r="A497" s="777"/>
      <c r="B497" s="831"/>
      <c r="C497" s="393" t="s">
        <v>387</v>
      </c>
      <c r="D497" s="1862" t="str">
        <f>'Rekap Panjang Per Prog Per Prov'!V8</f>
        <v>Kegiatan Peningkatan Kapasitas Penyelenggaraan Pemerintahan Desa dan Kelurahan</v>
      </c>
      <c r="E497" s="1862"/>
      <c r="F497" s="794"/>
      <c r="G497" s="782"/>
      <c r="H497" s="1263"/>
      <c r="I497" s="753"/>
      <c r="J497" s="758"/>
    </row>
    <row r="498" spans="1:10" ht="15.75" hidden="1" customHeight="1">
      <c r="A498" s="777"/>
      <c r="B498" s="834"/>
      <c r="C498" s="394"/>
      <c r="D498" s="394" t="s">
        <v>382</v>
      </c>
      <c r="E498" s="841" t="str">
        <f>'Rekap Panjang Per Prog Per Prov'!V10</f>
        <v>Pelatihan Manajemen Pemerintahan Desa bagi Kepala Desa</v>
      </c>
      <c r="F498" s="797">
        <f>'Rekap Panjang Per Prog Per Prov'!V43</f>
        <v>184606000</v>
      </c>
      <c r="G498" s="778"/>
      <c r="H498" s="1254"/>
      <c r="I498" s="753"/>
      <c r="J498" s="781"/>
    </row>
    <row r="499" spans="1:10" ht="15.75" hidden="1" customHeight="1">
      <c r="A499" s="777"/>
      <c r="B499" s="831"/>
      <c r="C499" s="393" t="s">
        <v>388</v>
      </c>
      <c r="D499" s="1862" t="str">
        <f>'Rekap Panjang Per Prog Per Prov'!W8</f>
        <v>Kegiatan Peningkatan Kapasitas Kelembagaan dan Pelatihan Masyarakat</v>
      </c>
      <c r="E499" s="1862"/>
      <c r="F499" s="794"/>
      <c r="G499" s="782"/>
      <c r="H499" s="1263"/>
      <c r="I499" s="753"/>
      <c r="J499" s="758"/>
    </row>
    <row r="500" spans="1:10" ht="15.75" hidden="1" customHeight="1">
      <c r="A500" s="777"/>
      <c r="B500" s="834"/>
      <c r="C500" s="394"/>
      <c r="D500" s="394" t="s">
        <v>382</v>
      </c>
      <c r="E500" s="841" t="str">
        <f>'Rekap Panjang Per Prog Per Prov'!W10</f>
        <v>Fasilitasi Penyusunan Profil Desa dan Kelurahan</v>
      </c>
      <c r="F500" s="797">
        <f>'Rekap Panjang Per Prog Per Prov'!W43</f>
        <v>570350000</v>
      </c>
      <c r="G500" s="778"/>
      <c r="H500" s="1254"/>
      <c r="I500" s="753"/>
      <c r="J500" s="781"/>
    </row>
    <row r="501" spans="1:10" ht="15.75" hidden="1" customHeight="1">
      <c r="A501" s="777"/>
      <c r="B501" s="831"/>
      <c r="C501" s="393" t="s">
        <v>389</v>
      </c>
      <c r="D501" s="1862" t="str">
        <f>'Rekap Panjang Per Prog Per Prov'!X8</f>
        <v>Kegiatan Peningkatan Kemandirian Masyarakat Perdesaan</v>
      </c>
      <c r="E501" s="1862"/>
      <c r="F501" s="794"/>
      <c r="G501" s="782"/>
      <c r="H501" s="1263"/>
      <c r="I501" s="753"/>
      <c r="J501" s="758"/>
    </row>
    <row r="502" spans="1:10" ht="15.75" hidden="1" customHeight="1">
      <c r="A502" s="777"/>
      <c r="B502" s="834"/>
      <c r="C502" s="394"/>
      <c r="D502" s="394" t="s">
        <v>382</v>
      </c>
      <c r="E502" s="841" t="str">
        <f>'Rekap Panjang Per Prog Per Prov'!X10</f>
        <v>PNPM-Mandiri Perdesaan</v>
      </c>
      <c r="F502" s="797">
        <f>'Rekap Panjang Per Prog Per Prov'!X43</f>
        <v>23034576000</v>
      </c>
      <c r="G502" s="778"/>
      <c r="H502" s="1254"/>
      <c r="I502" s="753"/>
      <c r="J502" s="781"/>
    </row>
    <row r="503" spans="1:10" ht="15.75" hidden="1" customHeight="1">
      <c r="A503" s="777"/>
      <c r="B503" s="831"/>
      <c r="C503" s="393" t="s">
        <v>391</v>
      </c>
      <c r="D503" s="1862" t="str">
        <f>'Rekap Panjang Per Prog Per Prov'!Y8</f>
        <v>Kegiatan Fasilitasi Pemberdayaan Adat dan Sosial Budaya Masyarakat</v>
      </c>
      <c r="E503" s="1862"/>
      <c r="F503" s="794"/>
      <c r="G503" s="782"/>
      <c r="H503" s="1263"/>
      <c r="I503" s="753"/>
      <c r="J503" s="758"/>
    </row>
    <row r="504" spans="1:10" ht="31.5" hidden="1" customHeight="1">
      <c r="A504" s="777"/>
      <c r="B504" s="834"/>
      <c r="C504" s="394"/>
      <c r="D504" s="394" t="s">
        <v>382</v>
      </c>
      <c r="E504" s="841" t="str">
        <f>'Rekap Panjang Per Prog Per Prov'!Y10</f>
        <v>Fasilitasi Penguatan Kelembagaan Komisi Penanggulangan HIV/AIDS di daerah</v>
      </c>
      <c r="F504" s="797">
        <f>'Rekap Panjang Per Prog Per Prov'!Y43</f>
        <v>93190000</v>
      </c>
      <c r="G504" s="778"/>
      <c r="H504" s="1254"/>
      <c r="I504" s="753"/>
      <c r="J504" s="781"/>
    </row>
    <row r="505" spans="1:10" ht="31.5" hidden="1" customHeight="1">
      <c r="A505" s="777"/>
      <c r="B505" s="834"/>
      <c r="C505" s="394"/>
      <c r="D505" s="394" t="s">
        <v>386</v>
      </c>
      <c r="E505" s="841" t="str">
        <f>'Rekap Panjang Per Prog Per Prov'!AA10</f>
        <v xml:space="preserve">Fasilitasi Penguatan Sistem Informasi Posyandu di Daerah melalui Koordinasi dan Pelatihan Ulang </v>
      </c>
      <c r="F505" s="797">
        <f>'Rekap Panjang Per Prog Per Prov'!AA43</f>
        <v>72075000</v>
      </c>
      <c r="G505" s="778"/>
      <c r="H505" s="1254"/>
      <c r="I505" s="753"/>
      <c r="J505" s="781"/>
    </row>
    <row r="506" spans="1:10" ht="15.75" hidden="1" customHeight="1">
      <c r="A506" s="777"/>
      <c r="B506" s="831"/>
      <c r="C506" s="393" t="s">
        <v>392</v>
      </c>
      <c r="D506" s="1862" t="str">
        <f>'Rekap Panjang Per Prog Per Prov'!AB8</f>
        <v>Kegiatan Pengembangan Usaha Ekonomi Masyarakat</v>
      </c>
      <c r="E506" s="1862"/>
      <c r="F506" s="794"/>
      <c r="G506" s="782"/>
      <c r="H506" s="1263"/>
      <c r="I506" s="753"/>
      <c r="J506" s="758"/>
    </row>
    <row r="507" spans="1:10" ht="15.75" hidden="1" customHeight="1">
      <c r="A507" s="777"/>
      <c r="B507" s="834"/>
      <c r="C507" s="394"/>
      <c r="D507" s="394" t="s">
        <v>382</v>
      </c>
      <c r="E507" s="841" t="str">
        <f>'Rekap Panjang Per Prog Per Prov'!AB10</f>
        <v xml:space="preserve">Pelatihan Kapasitas Kelembagaan UED SP/BUMDesa </v>
      </c>
      <c r="F507" s="797">
        <f>'Rekap Panjang Per Prog Per Prov'!AB43</f>
        <v>0</v>
      </c>
      <c r="G507" s="778"/>
      <c r="H507" s="1254"/>
      <c r="I507" s="753"/>
      <c r="J507" s="781"/>
    </row>
    <row r="508" spans="1:10" ht="31.5" hidden="1" customHeight="1">
      <c r="A508" s="777"/>
      <c r="B508" s="834"/>
      <c r="C508" s="394"/>
      <c r="D508" s="394" t="s">
        <v>386</v>
      </c>
      <c r="E508" s="841" t="str">
        <f>'Rekap Panjang Per Prog Per Prov'!AC10</f>
        <v xml:space="preserve">Penguatan Kelembagaan Tim Koordinasi Penanggulangan Kemiskinan Daerah (TKPKD) </v>
      </c>
      <c r="F508" s="797">
        <f>'Rekap Panjang Per Prog Per Prov'!AC43</f>
        <v>100990000</v>
      </c>
      <c r="G508" s="778"/>
      <c r="H508" s="1254"/>
      <c r="I508" s="753"/>
      <c r="J508" s="781"/>
    </row>
    <row r="509" spans="1:10" ht="15.75" hidden="1" customHeight="1">
      <c r="A509" s="777"/>
      <c r="B509" s="834"/>
      <c r="C509" s="394"/>
      <c r="D509" s="394" t="s">
        <v>390</v>
      </c>
      <c r="E509" s="841" t="str">
        <f>'Rekap Panjang Per Prog Per Prov'!AD10</f>
        <v>Fasilitasi Penguatan Kelembagaan Pasar Desa</v>
      </c>
      <c r="F509" s="797">
        <f>'Rekap Panjang Per Prog Per Prov'!AD43</f>
        <v>150000000</v>
      </c>
      <c r="G509" s="778"/>
      <c r="H509" s="1254"/>
      <c r="I509" s="753"/>
      <c r="J509" s="781"/>
    </row>
    <row r="510" spans="1:10" s="362" customFormat="1" ht="30.75" customHeight="1">
      <c r="A510" s="777"/>
      <c r="B510" s="830" t="s">
        <v>519</v>
      </c>
      <c r="C510" s="1863" t="str">
        <f>'Rekap Panjang Per Prog Per Prov'!AH7</f>
        <v xml:space="preserve">PROGRAM PENGUATAN PENYELENGGARAAN PEMERINTAHAN UMUM </v>
      </c>
      <c r="D510" s="1863"/>
      <c r="E510" s="1863"/>
      <c r="F510" s="793"/>
      <c r="G510" s="803" t="str">
        <f>'Rekap Panjang Per Prog Per Prov'!AH11</f>
        <v>DITJEN PUM</v>
      </c>
      <c r="H510" s="1255"/>
      <c r="I510" s="753"/>
      <c r="J510" s="758"/>
    </row>
    <row r="511" spans="1:10" ht="30" customHeight="1">
      <c r="A511" s="777"/>
      <c r="B511" s="831"/>
      <c r="C511" s="393" t="s">
        <v>381</v>
      </c>
      <c r="D511" s="1862" t="str">
        <f>'Rekap Panjang Per Prog Per Prov'!AH8</f>
        <v>Kegiatan Penyelenggaraan Hubungan Pusat dan Daerah Serta Kerjasama Daerah</v>
      </c>
      <c r="E511" s="1862"/>
      <c r="F511" s="794"/>
      <c r="G511" s="777"/>
      <c r="H511" s="754"/>
      <c r="I511" s="753"/>
      <c r="J511" s="758"/>
    </row>
    <row r="512" spans="1:10" ht="33" customHeight="1">
      <c r="A512" s="821"/>
      <c r="B512" s="885"/>
      <c r="C512" s="886"/>
      <c r="D512" s="886" t="s">
        <v>382</v>
      </c>
      <c r="E512" s="887" t="str">
        <f>'Rekap Panjang Per Prog Per Prov'!AI10</f>
        <v>Peningkatan Peran Gubernur sebagai Wakil Pemerintah Pusat di Wilayah Provinsi</v>
      </c>
      <c r="F512" s="888">
        <f>'Rekap Panjang Per Prog Per Prov'!AI43</f>
        <v>4212780000</v>
      </c>
      <c r="G512" s="821"/>
      <c r="H512" s="1268"/>
      <c r="I512" s="884" t="s">
        <v>816</v>
      </c>
      <c r="J512" s="761" t="s">
        <v>595</v>
      </c>
    </row>
    <row r="513" spans="1:11" ht="30" customHeight="1">
      <c r="A513" s="777"/>
      <c r="B513" s="834"/>
      <c r="C513" s="394" t="s">
        <v>387</v>
      </c>
      <c r="D513" s="1872" t="str">
        <f>'Rekap Panjang Per Prog Per Prov'!AJ8</f>
        <v>Kegiatan Pengembangan dan Penataan Wilayah Administrasi dan Perbatasan</v>
      </c>
      <c r="E513" s="1872"/>
      <c r="F513" s="797"/>
      <c r="G513" s="777"/>
      <c r="H513" s="754"/>
      <c r="I513" s="1235"/>
      <c r="J513" s="758"/>
    </row>
    <row r="514" spans="1:11" ht="34.5" customHeight="1">
      <c r="A514" s="777"/>
      <c r="B514" s="833"/>
      <c r="C514" s="364"/>
      <c r="D514" s="364" t="s">
        <v>382</v>
      </c>
      <c r="E514" s="846" t="str">
        <f>'Rekap Panjang Per Prog Per Prov'!AJ10</f>
        <v>Koordinasi dan Fasilitasi Penegasan Batas Daerah secara Pasti di Lapangan antar Daerah Provinsi, Kab/Kota</v>
      </c>
      <c r="F514" s="796">
        <f>'Rekap Panjang Per Prog Per Prov'!AJ43</f>
        <v>300000000</v>
      </c>
      <c r="G514" s="777"/>
      <c r="H514" s="754"/>
      <c r="I514" s="753" t="s">
        <v>816</v>
      </c>
      <c r="J514" s="1201" t="s">
        <v>605</v>
      </c>
    </row>
    <row r="515" spans="1:11">
      <c r="A515" s="777"/>
      <c r="B515" s="831"/>
      <c r="C515" s="393" t="s">
        <v>388</v>
      </c>
      <c r="D515" s="1862" t="str">
        <f>'Rekap Panjang Per Prog Per Prov'!AP8</f>
        <v>Kegiatan Pembinaan dan Pengembangan Kawasan dan Pertanahan</v>
      </c>
      <c r="E515" s="1862"/>
      <c r="F515" s="794"/>
      <c r="G515" s="777"/>
      <c r="H515" s="754"/>
      <c r="I515" s="753"/>
      <c r="J515" s="781"/>
    </row>
    <row r="516" spans="1:11" ht="33.75" customHeight="1">
      <c r="A516" s="777"/>
      <c r="B516" s="834"/>
      <c r="C516" s="394"/>
      <c r="D516" s="394" t="s">
        <v>382</v>
      </c>
      <c r="E516" s="841" t="str">
        <f>'Rekap Panjang Per Prog Per Prov'!AP10</f>
        <v xml:space="preserve">Peningkatan Kapasitas Aparat Pemerintah Daerah dalam Pengelolaan Kawasan Sumber Daya Alam </v>
      </c>
      <c r="F516" s="797">
        <f>'Rekap Panjang Per Prog Per Prov'!AP43</f>
        <v>400000000</v>
      </c>
      <c r="G516" s="777"/>
      <c r="H516" s="754"/>
      <c r="I516" s="753" t="s">
        <v>698</v>
      </c>
      <c r="J516" s="1194" t="s">
        <v>608</v>
      </c>
    </row>
    <row r="517" spans="1:11">
      <c r="A517" s="777"/>
      <c r="B517" s="831"/>
      <c r="C517" s="393" t="s">
        <v>389</v>
      </c>
      <c r="D517" s="1862" t="str">
        <f>'Rekap Panjang Per Prog Per Prov'!AR8</f>
        <v>Kegiatan Fasilitasi Pencegahan dan Penanggulangan Bencana</v>
      </c>
      <c r="E517" s="1862"/>
      <c r="F517" s="794"/>
      <c r="G517" s="777"/>
      <c r="H517" s="754"/>
      <c r="I517" s="753"/>
      <c r="J517" s="758"/>
    </row>
    <row r="518" spans="1:11" ht="67.5" customHeight="1">
      <c r="A518" s="821"/>
      <c r="B518" s="885"/>
      <c r="C518" s="886"/>
      <c r="D518" s="886" t="s">
        <v>382</v>
      </c>
      <c r="E518" s="887" t="str">
        <f>'Rekap Panjang Per Prog Per Prov'!AS10</f>
        <v>Fasilitasi dan Sosialisasi Pelaksanaan Perpres Nomor 30 Tahun 2011, Pembentukan Kelembagaan Komisi Provinsi Pengendalian Zoonosis dan Komisi Kabupaten/Kota Pengendalian Zoonosis, dan Percepatan Pengendalian Zoonosis</v>
      </c>
      <c r="F518" s="888">
        <f>'Rekap Panjang Per Prog Per Prov'!AS43</f>
        <v>300000000</v>
      </c>
      <c r="G518" s="821"/>
      <c r="H518" s="1268"/>
      <c r="I518" s="884" t="s">
        <v>817</v>
      </c>
      <c r="J518" s="761" t="s">
        <v>611</v>
      </c>
    </row>
    <row r="519" spans="1:11" ht="34.5" customHeight="1">
      <c r="A519" s="777"/>
      <c r="B519" s="834"/>
      <c r="C519" s="394"/>
      <c r="D519" s="394" t="s">
        <v>386</v>
      </c>
      <c r="E519" s="848" t="str">
        <f>'Rekap Panjang Per Prog Per Prov'!AT10</f>
        <v>Peningkatan Kapasitas Aparat dalam Pengurangan Resiko Bencana di Daerah</v>
      </c>
      <c r="F519" s="797">
        <f>'Rekap Panjang Per Prog Per Prov'!AT43</f>
        <v>350000000</v>
      </c>
      <c r="G519" s="778"/>
      <c r="H519" s="1254"/>
      <c r="I519" s="1194" t="s">
        <v>818</v>
      </c>
      <c r="J519" s="761" t="s">
        <v>607</v>
      </c>
    </row>
    <row r="520" spans="1:11" s="373" customFormat="1" ht="8.25" customHeight="1" thickBot="1">
      <c r="A520" s="777"/>
      <c r="B520" s="951"/>
      <c r="C520" s="1152"/>
      <c r="D520" s="392"/>
      <c r="E520" s="844"/>
      <c r="F520" s="1166"/>
      <c r="G520" s="803"/>
      <c r="H520" s="1255"/>
      <c r="I520" s="1193"/>
      <c r="J520" s="768"/>
    </row>
    <row r="521" spans="1:11" s="355" customFormat="1" ht="50.25" customHeight="1">
      <c r="A521" s="950">
        <v>10</v>
      </c>
      <c r="B521" s="1887" t="s">
        <v>414</v>
      </c>
      <c r="C521" s="1887"/>
      <c r="D521" s="1887"/>
      <c r="E521" s="1887"/>
      <c r="F521" s="1283">
        <f>SUM(F522:F568)</f>
        <v>25217571000</v>
      </c>
      <c r="G521" s="1311"/>
      <c r="H521" s="1888" t="s">
        <v>831</v>
      </c>
      <c r="I521" s="1100" t="s">
        <v>865</v>
      </c>
      <c r="J521" s="1312"/>
      <c r="K521" s="623">
        <f>'Rekap Panjang Per Prog Per Prov'!AV45</f>
        <v>25367571000</v>
      </c>
    </row>
    <row r="522" spans="1:11">
      <c r="A522" s="777"/>
      <c r="B522" s="830" t="s">
        <v>380</v>
      </c>
      <c r="C522" s="1863" t="str">
        <f>'Rekap Panjang Per Prog Per Prov'!C7</f>
        <v xml:space="preserve">PROGRAM PENATAAN ADMINISTRASI KEPENDUDUKAN </v>
      </c>
      <c r="D522" s="1863"/>
      <c r="E522" s="1863"/>
      <c r="F522" s="776"/>
      <c r="G522" s="803" t="str">
        <f>'Rekap Panjang Per Prog Per Prov'!C11</f>
        <v>DITJEN DUKCAPIL</v>
      </c>
      <c r="H522" s="1889"/>
      <c r="I522" s="753"/>
      <c r="J522" s="758"/>
    </row>
    <row r="523" spans="1:11" ht="31.5" customHeight="1">
      <c r="A523" s="777"/>
      <c r="B523" s="830"/>
      <c r="C523" s="393" t="s">
        <v>381</v>
      </c>
      <c r="D523" s="1862" t="str">
        <f>'Rekap Panjang Per Prog Per Prov'!C8</f>
        <v>Kegiatan Dukungan Manajemen dan Dukungan Teknis Lainnya Ditjen Kependudukan dan Pencatatan Sipil</v>
      </c>
      <c r="E523" s="1862"/>
      <c r="F523" s="776"/>
      <c r="G523" s="777"/>
      <c r="H523" s="1889"/>
      <c r="I523" s="753"/>
      <c r="J523" s="758"/>
    </row>
    <row r="524" spans="1:11" ht="33.75" customHeight="1">
      <c r="A524" s="777"/>
      <c r="B524" s="830"/>
      <c r="C524" s="365"/>
      <c r="D524" s="393" t="s">
        <v>382</v>
      </c>
      <c r="E524" s="841" t="str">
        <f>'Rekap Panjang Per Prog Per Prov'!C10</f>
        <v xml:space="preserve">Fasilitasi Koordinasi Penyelenggaraan Kependudukan dan Pencatatan Sipil </v>
      </c>
      <c r="F524" s="776">
        <f>'Rekap Panjang Per Prog Per Prov'!C45</f>
        <v>201455000</v>
      </c>
      <c r="G524" s="778"/>
      <c r="H524" s="1254"/>
      <c r="I524" s="753" t="s">
        <v>706</v>
      </c>
      <c r="J524" s="753" t="s">
        <v>600</v>
      </c>
    </row>
    <row r="525" spans="1:11" ht="30" customHeight="1">
      <c r="A525" s="801"/>
      <c r="B525" s="830" t="s">
        <v>383</v>
      </c>
      <c r="C525" s="1863" t="str">
        <f>'Rekap Panjang Per Prog Per Prov'!D7</f>
        <v xml:space="preserve">PROGRAM PENGAWASAN DAN PENINGKATAN AKUNTABILITAS APARATUR KEMENTERIAN DALAM NEGERI </v>
      </c>
      <c r="D525" s="1863"/>
      <c r="E525" s="1863"/>
      <c r="F525" s="776"/>
      <c r="G525" s="803" t="str">
        <f>'Rekap Panjang Per Prog Per Prov'!D11</f>
        <v>ITJEN</v>
      </c>
      <c r="H525" s="1255"/>
      <c r="I525" s="753"/>
      <c r="J525" s="758"/>
    </row>
    <row r="526" spans="1:11" ht="32.25" customHeight="1">
      <c r="A526" s="801"/>
      <c r="B526" s="830"/>
      <c r="C526" s="393" t="s">
        <v>381</v>
      </c>
      <c r="D526" s="1862" t="str">
        <f>'Rekap Panjang Per Prog Per Prov'!D8</f>
        <v xml:space="preserve">Kegiatan Dukungan Manajemen dan Dukungan Teknis Lainnya  Inspektorat Jenderal </v>
      </c>
      <c r="E526" s="1862"/>
      <c r="F526" s="776"/>
      <c r="G526" s="777"/>
      <c r="H526" s="754"/>
      <c r="I526" s="753"/>
      <c r="J526" s="758"/>
    </row>
    <row r="527" spans="1:11" ht="33.75" customHeight="1">
      <c r="A527" s="801"/>
      <c r="B527" s="830"/>
      <c r="C527" s="365"/>
      <c r="D527" s="393" t="s">
        <v>382</v>
      </c>
      <c r="E527" s="841" t="str">
        <f>'Rekap Panjang Per Prog Per Prov'!D10</f>
        <v xml:space="preserve">Koordinasi Pembinaan dan Pengawasan Penyelenggaraan Pemerintahan Daerah </v>
      </c>
      <c r="F527" s="776">
        <f>'Rekap Panjang Per Prog Per Prov'!D45</f>
        <v>300000000</v>
      </c>
      <c r="G527" s="778"/>
      <c r="H527" s="1254"/>
      <c r="I527" s="753" t="s">
        <v>755</v>
      </c>
      <c r="J527" s="753" t="s">
        <v>603</v>
      </c>
    </row>
    <row r="528" spans="1:11" ht="16.5">
      <c r="A528" s="801"/>
      <c r="B528" s="830" t="s">
        <v>384</v>
      </c>
      <c r="C528" s="1875" t="str">
        <f>'Rekap Panjang Per Prog Per Prov'!E7</f>
        <v xml:space="preserve">PROGRAM PEMBINAAN KESATUAN BANGSA DAN POLITIK </v>
      </c>
      <c r="D528" s="1875"/>
      <c r="E528" s="1875"/>
      <c r="F528" s="776"/>
      <c r="G528" s="1860" t="str">
        <f>'Rekap Panjang Per Prog Per Prov'!E11</f>
        <v>DITJEN KESBANGPOL</v>
      </c>
      <c r="H528" s="1252"/>
      <c r="I528" s="753"/>
      <c r="J528" s="758"/>
    </row>
    <row r="529" spans="1:10" s="355" customFormat="1">
      <c r="A529" s="754"/>
      <c r="B529" s="830"/>
      <c r="C529" s="393" t="s">
        <v>381</v>
      </c>
      <c r="D529" s="1862" t="str">
        <f>'Rekap Panjang Per Prog Per Prov'!E8</f>
        <v>Kegiatan Fasilitasi Kewaspadaan Nasional</v>
      </c>
      <c r="E529" s="1862"/>
      <c r="F529" s="776"/>
      <c r="G529" s="1861"/>
      <c r="H529" s="1253"/>
      <c r="I529" s="753"/>
      <c r="J529" s="758"/>
    </row>
    <row r="530" spans="1:10" s="344" customFormat="1" ht="33.75" customHeight="1">
      <c r="A530" s="801"/>
      <c r="B530" s="830"/>
      <c r="C530" s="393"/>
      <c r="D530" s="393" t="s">
        <v>382</v>
      </c>
      <c r="E530" s="841" t="str">
        <f>'Rekap Panjang Per Prog Per Prov'!E10</f>
        <v xml:space="preserve">Penguatan dan Pemberdayaan Forum Kewaspadaan Dini Masyarakat (FKDM) </v>
      </c>
      <c r="F530" s="776">
        <f>'Rekap Panjang Per Prog Per Prov'!E45</f>
        <v>611885000</v>
      </c>
      <c r="G530" s="778"/>
      <c r="H530" s="1254"/>
      <c r="I530" s="753" t="s">
        <v>708</v>
      </c>
      <c r="J530" s="761" t="s">
        <v>601</v>
      </c>
    </row>
    <row r="531" spans="1:10" ht="34.5" customHeight="1">
      <c r="A531" s="801"/>
      <c r="B531" s="830" t="s">
        <v>385</v>
      </c>
      <c r="C531" s="1863" t="str">
        <f>'Rekap Panjang Per Prog Per Prov'!F7</f>
        <v xml:space="preserve">PROGRAM PENDIDIKAN DAN PELATIHAN APARATUR KEMENTERIAN DALAM NEGERI </v>
      </c>
      <c r="D531" s="1863"/>
      <c r="E531" s="1863"/>
      <c r="F531" s="776"/>
      <c r="G531" s="803" t="str">
        <f>'Rekap Panjang Per Prog Per Prov'!F11</f>
        <v>BADAN DIKLAT</v>
      </c>
      <c r="H531" s="1255"/>
      <c r="I531" s="753"/>
      <c r="J531" s="758"/>
    </row>
    <row r="532" spans="1:10" s="355" customFormat="1" ht="34.5" customHeight="1">
      <c r="A532" s="754"/>
      <c r="B532" s="830"/>
      <c r="C532" s="393" t="s">
        <v>381</v>
      </c>
      <c r="D532" s="1862" t="str">
        <f>'Rekap Panjang Per Prog Per Prov'!F8</f>
        <v xml:space="preserve">Kegiatan Dukungan Manajemen Dan Pelayanan Teknis Lainnya Badan Pendidikan Dan Pelatihan </v>
      </c>
      <c r="E532" s="1862"/>
      <c r="F532" s="776"/>
      <c r="G532" s="777"/>
      <c r="H532" s="754"/>
      <c r="I532" s="753"/>
      <c r="J532" s="758"/>
    </row>
    <row r="533" spans="1:10" s="344" customFormat="1" ht="19.5" customHeight="1">
      <c r="A533" s="801"/>
      <c r="B533" s="830"/>
      <c r="C533" s="393"/>
      <c r="D533" s="393" t="s">
        <v>382</v>
      </c>
      <c r="E533" s="841" t="str">
        <f>'Rekap Panjang Per Prog Per Prov'!F10</f>
        <v>Koordinasi Pembinaan Program Kediklatan</v>
      </c>
      <c r="F533" s="776">
        <f>'Rekap Panjang Per Prog Per Prov'!F45</f>
        <v>200000000</v>
      </c>
      <c r="G533" s="778"/>
      <c r="H533" s="1254"/>
      <c r="I533" s="753" t="s">
        <v>696</v>
      </c>
      <c r="J533" s="753" t="s">
        <v>604</v>
      </c>
    </row>
    <row r="534" spans="1:10" s="344" customFormat="1" ht="33" customHeight="1">
      <c r="A534" s="801"/>
      <c r="B534" s="830" t="s">
        <v>393</v>
      </c>
      <c r="C534" s="1863" t="str">
        <f>'Rekap Panjang Per Prog Per Prov'!G7</f>
        <v xml:space="preserve">PROGRAM PENGELOLAAN DESENTRALISASI DAN OTONOMI DAERAH </v>
      </c>
      <c r="D534" s="1863"/>
      <c r="E534" s="1863"/>
      <c r="F534" s="776"/>
      <c r="G534" s="856" t="str">
        <f>'Rekap Panjang Per Prog Per Prov'!G11</f>
        <v>DITJEN OTDA</v>
      </c>
      <c r="H534" s="1265"/>
      <c r="I534" s="753"/>
      <c r="J534" s="784"/>
    </row>
    <row r="535" spans="1:10" s="344" customFormat="1" ht="16.5">
      <c r="A535" s="801"/>
      <c r="B535" s="830"/>
      <c r="C535" s="393" t="s">
        <v>381</v>
      </c>
      <c r="D535" s="1862" t="str">
        <f>'Rekap Panjang Per Prog Per Prov'!G8</f>
        <v>Kegiatan Penataan Urusan Pemerintahan Daerah Lingkup I</v>
      </c>
      <c r="E535" s="1862"/>
      <c r="F535" s="776"/>
      <c r="G535" s="777"/>
      <c r="H535" s="754"/>
      <c r="I535" s="753"/>
      <c r="J535" s="758"/>
    </row>
    <row r="536" spans="1:10" s="344" customFormat="1" ht="35.25" customHeight="1">
      <c r="A536" s="801"/>
      <c r="B536" s="830"/>
      <c r="C536" s="393"/>
      <c r="D536" s="393" t="s">
        <v>382</v>
      </c>
      <c r="E536" s="841" t="str">
        <f>'Rekap Panjang Per Prog Per Prov'!G10</f>
        <v xml:space="preserve">Fasilitasi Percepatan Penerapan Standar Pelayanan Minimal (SPM) di Daerah </v>
      </c>
      <c r="F536" s="776">
        <f>'Rekap Panjang Per Prog Per Prov'!G45</f>
        <v>455800000</v>
      </c>
      <c r="G536" s="778"/>
      <c r="H536" s="1254"/>
      <c r="I536" s="753" t="s">
        <v>716</v>
      </c>
      <c r="J536" s="761" t="s">
        <v>662</v>
      </c>
    </row>
    <row r="537" spans="1:10" s="344" customFormat="1" ht="16.5" customHeight="1">
      <c r="A537" s="801"/>
      <c r="B537" s="830" t="s">
        <v>396</v>
      </c>
      <c r="C537" s="1863" t="str">
        <f>'Rekap Panjang Per Prog Per Prov'!J7</f>
        <v xml:space="preserve">PROGRAM BINA PEMBANGUNAN DAERAH </v>
      </c>
      <c r="D537" s="1863"/>
      <c r="E537" s="1863"/>
      <c r="F537" s="776"/>
      <c r="G537" s="1865" t="str">
        <f>'Rekap Panjang Per Prog Per Prov'!J11</f>
        <v>DITJEN BINA BANGDA</v>
      </c>
      <c r="H537" s="1256"/>
      <c r="I537" s="753"/>
      <c r="J537" s="784"/>
    </row>
    <row r="538" spans="1:10" s="344" customFormat="1" ht="32.25" customHeight="1">
      <c r="A538" s="801"/>
      <c r="B538" s="830"/>
      <c r="C538" s="393" t="s">
        <v>381</v>
      </c>
      <c r="D538" s="1862" t="str">
        <f>'Rekap Panjang Per Prog Per Prov'!J8</f>
        <v>Kegiatan Dukungan Manajemen dan Pelaksanaan Tugas Teknis Lainnya Ditjen Bina Bangda</v>
      </c>
      <c r="E538" s="1862"/>
      <c r="F538" s="776"/>
      <c r="G538" s="1866"/>
      <c r="H538" s="1257"/>
      <c r="I538" s="753"/>
      <c r="J538" s="758"/>
    </row>
    <row r="539" spans="1:10" s="344" customFormat="1" ht="31.5" customHeight="1">
      <c r="A539" s="801"/>
      <c r="B539" s="830"/>
      <c r="C539" s="393"/>
      <c r="D539" s="393" t="s">
        <v>382</v>
      </c>
      <c r="E539" s="841" t="str">
        <f>'Rekap Panjang Per Prog Per Prov'!J10</f>
        <v>Penyusunan, Pengkajian dan Pengembangan Data dan Informasi SIPD di Daerah</v>
      </c>
      <c r="F539" s="776">
        <f>'Rekap Panjang Per Prog Per Prov'!J45</f>
        <v>500000000</v>
      </c>
      <c r="G539" s="777"/>
      <c r="H539" s="754"/>
      <c r="I539" s="753" t="s">
        <v>698</v>
      </c>
      <c r="J539" s="1793" t="s">
        <v>594</v>
      </c>
    </row>
    <row r="540" spans="1:10" s="344" customFormat="1" ht="30.75" customHeight="1">
      <c r="A540" s="801"/>
      <c r="B540" s="830"/>
      <c r="C540" s="366"/>
      <c r="D540" s="393" t="s">
        <v>386</v>
      </c>
      <c r="E540" s="841" t="str">
        <f>'Rekap Panjang Per Prog Per Prov'!K10</f>
        <v xml:space="preserve">Penguatan Peran Provinsi dalam Pengendalian, Pelaporan dan Evaluasi Pemanfaatan Program Dana Alokasi Khusus (DAK) </v>
      </c>
      <c r="F540" s="776">
        <f>'Rekap Panjang Per Prog Per Prov'!K45</f>
        <v>400000000</v>
      </c>
      <c r="G540" s="778"/>
      <c r="H540" s="1254"/>
      <c r="I540" s="753" t="s">
        <v>698</v>
      </c>
      <c r="J540" s="1794"/>
    </row>
    <row r="541" spans="1:10" s="344" customFormat="1" ht="32.25" customHeight="1">
      <c r="A541" s="801"/>
      <c r="B541" s="829"/>
      <c r="C541" s="394" t="s">
        <v>387</v>
      </c>
      <c r="D541" s="1890" t="str">
        <f>'Rekap Panjang Per Prog Per Prov'!L8</f>
        <v>Kegiatan Fasilitasi Penataan Ruang Daerah dan Lingkungan Hidup di Daerah</v>
      </c>
      <c r="E541" s="1872"/>
      <c r="F541" s="779"/>
      <c r="G541" s="777"/>
      <c r="H541" s="754"/>
      <c r="I541" s="753"/>
      <c r="J541" s="781"/>
    </row>
    <row r="542" spans="1:10" s="344" customFormat="1" ht="34.5" customHeight="1">
      <c r="A542" s="801"/>
      <c r="B542" s="830"/>
      <c r="C542" s="366"/>
      <c r="D542" s="393" t="s">
        <v>382</v>
      </c>
      <c r="E542" s="842" t="str">
        <f>'Rekap Panjang Per Prog Per Prov'!N10</f>
        <v xml:space="preserve">Fasilitasi Pengelolaan dan Pengembangan Kawasan Ekowisata Berbasis Masyarakat </v>
      </c>
      <c r="F542" s="776">
        <f>'Rekap Panjang Per Prog Per Prov'!N45</f>
        <v>640000000</v>
      </c>
      <c r="G542" s="777"/>
      <c r="H542" s="754"/>
      <c r="I542" s="753" t="s">
        <v>698</v>
      </c>
      <c r="J542" s="753" t="s">
        <v>594</v>
      </c>
    </row>
    <row r="543" spans="1:10" s="344" customFormat="1" ht="16.5">
      <c r="A543" s="801"/>
      <c r="B543" s="830"/>
      <c r="C543" s="393" t="s">
        <v>388</v>
      </c>
      <c r="D543" s="1867" t="str">
        <f>'Rekap Panjang Per Prog Per Prov'!O8</f>
        <v>Kegiatan Fasilitasi Peningkatan Pertumbuhan Ekonomi Daerah</v>
      </c>
      <c r="E543" s="1862"/>
      <c r="F543" s="776"/>
      <c r="G543" s="777"/>
      <c r="H543" s="754"/>
      <c r="I543" s="753"/>
      <c r="J543" s="758"/>
    </row>
    <row r="544" spans="1:10" s="344" customFormat="1" ht="19.5" customHeight="1">
      <c r="A544" s="801"/>
      <c r="B544" s="830"/>
      <c r="C544" s="366"/>
      <c r="D544" s="393" t="s">
        <v>382</v>
      </c>
      <c r="E544" s="842" t="str">
        <f>'Rekap Panjang Per Prog Per Prov'!O10</f>
        <v xml:space="preserve">Dukungan Operasional  Penyelenggaraan PTSP  </v>
      </c>
      <c r="F544" s="776">
        <f>'Rekap Panjang Per Prog Per Prov'!O45</f>
        <v>400000000</v>
      </c>
      <c r="G544" s="778"/>
      <c r="H544" s="1254"/>
      <c r="I544" s="753" t="s">
        <v>716</v>
      </c>
      <c r="J544" s="753" t="s">
        <v>602</v>
      </c>
    </row>
    <row r="545" spans="1:10" s="362" customFormat="1" ht="15.75" hidden="1" customHeight="1">
      <c r="A545" s="777"/>
      <c r="B545" s="829" t="s">
        <v>519</v>
      </c>
      <c r="C545" s="1859" t="str">
        <f>'Rekap Panjang Per Prog Per Prov'!U7</f>
        <v xml:space="preserve">PROGRAM PEMBERDAYAAN MASYARAKAT DAN PEMERINTAHAN DESA </v>
      </c>
      <c r="D545" s="1859"/>
      <c r="E545" s="1859"/>
      <c r="F545" s="795"/>
      <c r="G545" s="778" t="str">
        <f>'Rekap Panjang Per Prog Per Prov'!U11</f>
        <v>DITJEN PMD</v>
      </c>
      <c r="H545" s="1254"/>
      <c r="I545" s="753"/>
      <c r="J545" s="781"/>
    </row>
    <row r="546" spans="1:10" ht="30" hidden="1" customHeight="1">
      <c r="A546" s="777"/>
      <c r="B546" s="831"/>
      <c r="C546" s="393" t="s">
        <v>381</v>
      </c>
      <c r="D546" s="1862" t="str">
        <f>'Rekap Panjang Per Prog Per Prov'!U8</f>
        <v>Kegiatan Dukungan Manajemen dan Dukungan Teknis Lainnya Ditjen PMD</v>
      </c>
      <c r="E546" s="1862"/>
      <c r="F546" s="794"/>
      <c r="G546" s="782"/>
      <c r="H546" s="1263"/>
      <c r="I546" s="753"/>
      <c r="J546" s="758"/>
    </row>
    <row r="547" spans="1:10" ht="31.5" hidden="1" customHeight="1">
      <c r="A547" s="777"/>
      <c r="B547" s="834"/>
      <c r="C547" s="394"/>
      <c r="D547" s="394" t="s">
        <v>382</v>
      </c>
      <c r="E547" s="841" t="str">
        <f>'Rekap Panjang Per Prog Per Prov'!U10</f>
        <v>Penguatan Program dan Kelembagaan Pemberdayaan Masyarakat dan Pemerintahan Desa</v>
      </c>
      <c r="F547" s="797">
        <f>'Rekap Panjang Per Prog Per Prov'!U45</f>
        <v>158310000</v>
      </c>
      <c r="G547" s="778"/>
      <c r="H547" s="1254"/>
      <c r="I547" s="753"/>
      <c r="J547" s="781"/>
    </row>
    <row r="548" spans="1:10" ht="30" hidden="1" customHeight="1">
      <c r="A548" s="777"/>
      <c r="B548" s="831"/>
      <c r="C548" s="393" t="s">
        <v>387</v>
      </c>
      <c r="D548" s="1862" t="str">
        <f>'Rekap Panjang Per Prog Per Prov'!V8</f>
        <v>Kegiatan Peningkatan Kapasitas Penyelenggaraan Pemerintahan Desa dan Kelurahan</v>
      </c>
      <c r="E548" s="1862"/>
      <c r="F548" s="794"/>
      <c r="G548" s="782"/>
      <c r="H548" s="1263"/>
      <c r="I548" s="753"/>
      <c r="J548" s="758"/>
    </row>
    <row r="549" spans="1:10" ht="15.75" hidden="1" customHeight="1">
      <c r="A549" s="777"/>
      <c r="B549" s="834"/>
      <c r="C549" s="394"/>
      <c r="D549" s="394" t="s">
        <v>382</v>
      </c>
      <c r="E549" s="841" t="str">
        <f>'Rekap Panjang Per Prog Per Prov'!V10</f>
        <v>Pelatihan Manajemen Pemerintahan Desa bagi Kepala Desa</v>
      </c>
      <c r="F549" s="797">
        <f>'Rekap Panjang Per Prog Per Prov'!V45</f>
        <v>178275000</v>
      </c>
      <c r="G549" s="778"/>
      <c r="H549" s="1254"/>
      <c r="I549" s="753"/>
      <c r="J549" s="781"/>
    </row>
    <row r="550" spans="1:10" ht="15.75" hidden="1" customHeight="1">
      <c r="A550" s="777"/>
      <c r="B550" s="831"/>
      <c r="C550" s="393" t="s">
        <v>388</v>
      </c>
      <c r="D550" s="1862" t="str">
        <f>'Rekap Panjang Per Prog Per Prov'!W8</f>
        <v>Kegiatan Peningkatan Kapasitas Kelembagaan dan Pelatihan Masyarakat</v>
      </c>
      <c r="E550" s="1862"/>
      <c r="F550" s="794"/>
      <c r="G550" s="782"/>
      <c r="H550" s="1263"/>
      <c r="I550" s="753"/>
      <c r="J550" s="758"/>
    </row>
    <row r="551" spans="1:10" ht="15.75" hidden="1" customHeight="1">
      <c r="A551" s="777"/>
      <c r="B551" s="834"/>
      <c r="C551" s="394"/>
      <c r="D551" s="394" t="s">
        <v>382</v>
      </c>
      <c r="E551" s="841" t="str">
        <f>'Rekap Panjang Per Prog Per Prov'!W10</f>
        <v>Fasilitasi Penyusunan Profil Desa dan Kelurahan</v>
      </c>
      <c r="F551" s="797">
        <f>'Rekap Panjang Per Prog Per Prov'!W45</f>
        <v>570784000</v>
      </c>
      <c r="G551" s="778"/>
      <c r="H551" s="1254"/>
      <c r="I551" s="753"/>
      <c r="J551" s="781"/>
    </row>
    <row r="552" spans="1:10" ht="15.75" hidden="1" customHeight="1">
      <c r="A552" s="777"/>
      <c r="B552" s="831"/>
      <c r="C552" s="393" t="s">
        <v>389</v>
      </c>
      <c r="D552" s="1862" t="str">
        <f>'Rekap Panjang Per Prog Per Prov'!X8</f>
        <v>Kegiatan Peningkatan Kemandirian Masyarakat Perdesaan</v>
      </c>
      <c r="E552" s="1862"/>
      <c r="F552" s="794"/>
      <c r="G552" s="782"/>
      <c r="H552" s="1263"/>
      <c r="I552" s="753"/>
      <c r="J552" s="758"/>
    </row>
    <row r="553" spans="1:10" ht="15.75" hidden="1" customHeight="1">
      <c r="A553" s="777"/>
      <c r="B553" s="834"/>
      <c r="C553" s="394"/>
      <c r="D553" s="394" t="s">
        <v>382</v>
      </c>
      <c r="E553" s="841" t="str">
        <f>'Rekap Panjang Per Prog Per Prov'!X10</f>
        <v>PNPM-Mandiri Perdesaan</v>
      </c>
      <c r="F553" s="797">
        <f>'Rekap Panjang Per Prog Per Prov'!X45</f>
        <v>16213374000</v>
      </c>
      <c r="G553" s="778"/>
      <c r="H553" s="1254"/>
      <c r="I553" s="753"/>
      <c r="J553" s="781"/>
    </row>
    <row r="554" spans="1:10" ht="15.75" hidden="1" customHeight="1">
      <c r="A554" s="777"/>
      <c r="B554" s="831"/>
      <c r="C554" s="393" t="s">
        <v>391</v>
      </c>
      <c r="D554" s="1862" t="str">
        <f>'Rekap Panjang Per Prog Per Prov'!Y8</f>
        <v>Kegiatan Fasilitasi Pemberdayaan Adat dan Sosial Budaya Masyarakat</v>
      </c>
      <c r="E554" s="1862"/>
      <c r="F554" s="794"/>
      <c r="G554" s="782"/>
      <c r="H554" s="1263"/>
      <c r="I554" s="753"/>
      <c r="J554" s="758"/>
    </row>
    <row r="555" spans="1:10" ht="31.5" hidden="1" customHeight="1">
      <c r="A555" s="777"/>
      <c r="B555" s="834"/>
      <c r="C555" s="394"/>
      <c r="D555" s="394" t="s">
        <v>382</v>
      </c>
      <c r="E555" s="841" t="str">
        <f>'Rekap Panjang Per Prog Per Prov'!Y10</f>
        <v>Fasilitasi Penguatan Kelembagaan Komisi Penanggulangan HIV/AIDS di daerah</v>
      </c>
      <c r="F555" s="797">
        <f>'Rekap Panjang Per Prog Per Prov'!Y45</f>
        <v>73230000</v>
      </c>
      <c r="G555" s="778"/>
      <c r="H555" s="1254"/>
      <c r="I555" s="753"/>
      <c r="J555" s="781"/>
    </row>
    <row r="556" spans="1:10" ht="31.5" hidden="1" customHeight="1">
      <c r="A556" s="777"/>
      <c r="B556" s="834"/>
      <c r="C556" s="394"/>
      <c r="D556" s="394" t="s">
        <v>386</v>
      </c>
      <c r="E556" s="841" t="str">
        <f>'Rekap Panjang Per Prog Per Prov'!AA10</f>
        <v xml:space="preserve">Fasilitasi Penguatan Sistem Informasi Posyandu di Daerah melalui Koordinasi dan Pelatihan Ulang </v>
      </c>
      <c r="F556" s="797">
        <f>'Rekap Panjang Per Prog Per Prov'!AA45</f>
        <v>61935000</v>
      </c>
      <c r="G556" s="778"/>
      <c r="H556" s="1254"/>
      <c r="I556" s="753"/>
      <c r="J556" s="781"/>
    </row>
    <row r="557" spans="1:10" ht="15.75" hidden="1" customHeight="1">
      <c r="A557" s="777"/>
      <c r="B557" s="831"/>
      <c r="C557" s="393" t="s">
        <v>392</v>
      </c>
      <c r="D557" s="1862" t="str">
        <f>'Rekap Panjang Per Prog Per Prov'!AB8</f>
        <v>Kegiatan Pengembangan Usaha Ekonomi Masyarakat</v>
      </c>
      <c r="E557" s="1862"/>
      <c r="F557" s="794"/>
      <c r="G557" s="782"/>
      <c r="H557" s="1263"/>
      <c r="I557" s="753"/>
      <c r="J557" s="758"/>
    </row>
    <row r="558" spans="1:10" ht="15.75" hidden="1" customHeight="1">
      <c r="A558" s="777"/>
      <c r="B558" s="834"/>
      <c r="C558" s="394"/>
      <c r="D558" s="394" t="s">
        <v>382</v>
      </c>
      <c r="E558" s="841" t="str">
        <f>'Rekap Panjang Per Prog Per Prov'!AB10</f>
        <v xml:space="preserve">Pelatihan Kapasitas Kelembagaan UED SP/BUMDesa </v>
      </c>
      <c r="F558" s="797">
        <f>'Rekap Panjang Per Prog Per Prov'!AB45</f>
        <v>0</v>
      </c>
      <c r="G558" s="778"/>
      <c r="H558" s="1254"/>
      <c r="I558" s="753"/>
      <c r="J558" s="781"/>
    </row>
    <row r="559" spans="1:10" ht="31.5" hidden="1" customHeight="1">
      <c r="A559" s="777"/>
      <c r="B559" s="834"/>
      <c r="C559" s="394"/>
      <c r="D559" s="394" t="s">
        <v>386</v>
      </c>
      <c r="E559" s="841" t="str">
        <f>'Rekap Panjang Per Prog Per Prov'!AC10</f>
        <v xml:space="preserve">Penguatan Kelembagaan Tim Koordinasi Penanggulangan Kemiskinan Daerah (TKPKD) </v>
      </c>
      <c r="F559" s="797">
        <f>'Rekap Panjang Per Prog Per Prov'!AC45</f>
        <v>90755000</v>
      </c>
      <c r="G559" s="778"/>
      <c r="H559" s="1254"/>
      <c r="I559" s="753"/>
      <c r="J559" s="781"/>
    </row>
    <row r="560" spans="1:10" s="362" customFormat="1" ht="31.5" customHeight="1">
      <c r="A560" s="777"/>
      <c r="B560" s="830" t="s">
        <v>519</v>
      </c>
      <c r="C560" s="1863" t="str">
        <f>'Rekap Panjang Per Prog Per Prov'!AH7</f>
        <v xml:space="preserve">PROGRAM PENGUATAN PENYELENGGARAAN PEMERINTAHAN UMUM </v>
      </c>
      <c r="D560" s="1863"/>
      <c r="E560" s="1863"/>
      <c r="F560" s="793"/>
      <c r="G560" s="803" t="str">
        <f>'Rekap Panjang Per Prog Per Prov'!AH11</f>
        <v>DITJEN PUM</v>
      </c>
      <c r="H560" s="1255"/>
      <c r="I560" s="753"/>
      <c r="J560" s="758"/>
    </row>
    <row r="561" spans="1:11" ht="30" customHeight="1">
      <c r="A561" s="777"/>
      <c r="B561" s="831"/>
      <c r="C561" s="393" t="s">
        <v>381</v>
      </c>
      <c r="D561" s="1862" t="str">
        <f>'Rekap Panjang Per Prog Per Prov'!AH8</f>
        <v>Kegiatan Penyelenggaraan Hubungan Pusat dan Daerah Serta Kerjasama Daerah</v>
      </c>
      <c r="E561" s="1862"/>
      <c r="F561" s="794"/>
      <c r="G561" s="777"/>
      <c r="H561" s="754"/>
      <c r="I561" s="753"/>
      <c r="J561" s="758"/>
    </row>
    <row r="562" spans="1:11" ht="34.5" customHeight="1">
      <c r="A562" s="777"/>
      <c r="B562" s="834"/>
      <c r="C562" s="394"/>
      <c r="D562" s="394" t="s">
        <v>382</v>
      </c>
      <c r="E562" s="841" t="str">
        <f>'Rekap Panjang Per Prog Per Prov'!AI10</f>
        <v>Peningkatan Peran Gubernur sebagai Wakil Pemerintah Pusat di Wilayah Provinsi</v>
      </c>
      <c r="F562" s="797">
        <f>'Rekap Panjang Per Prog Per Prov'!AI45</f>
        <v>3007518000</v>
      </c>
      <c r="G562" s="777"/>
      <c r="H562" s="754"/>
      <c r="I562" s="753" t="s">
        <v>706</v>
      </c>
      <c r="J562" s="761" t="s">
        <v>595</v>
      </c>
    </row>
    <row r="563" spans="1:11" ht="30" customHeight="1">
      <c r="A563" s="777"/>
      <c r="B563" s="831"/>
      <c r="C563" s="393" t="s">
        <v>387</v>
      </c>
      <c r="D563" s="1862" t="str">
        <f>'Rekap Panjang Per Prog Per Prov'!AJ8</f>
        <v>Kegiatan Pengembangan dan Penataan Wilayah Administrasi dan Perbatasan</v>
      </c>
      <c r="E563" s="1862"/>
      <c r="F563" s="794"/>
      <c r="G563" s="777"/>
      <c r="H563" s="754"/>
      <c r="I563" s="753"/>
      <c r="J563" s="758"/>
    </row>
    <row r="564" spans="1:11" ht="36.75" customHeight="1">
      <c r="A564" s="777"/>
      <c r="B564" s="833"/>
      <c r="C564" s="364"/>
      <c r="D564" s="364" t="s">
        <v>382</v>
      </c>
      <c r="E564" s="846" t="str">
        <f>'Rekap Panjang Per Prog Per Prov'!AK10</f>
        <v>Koordinasi dan Fasilitasi Penegasan Batas Daerah Secara Pasti di Lapangan antar Daerah Provinsi, Kab/Kota</v>
      </c>
      <c r="F564" s="796">
        <f>'Rekap Panjang Per Prog Per Prov'!AK45</f>
        <v>350000000</v>
      </c>
      <c r="G564" s="777"/>
      <c r="H564" s="754"/>
      <c r="I564" s="753" t="s">
        <v>706</v>
      </c>
      <c r="J564" s="1201" t="s">
        <v>605</v>
      </c>
    </row>
    <row r="565" spans="1:11" ht="22.5" customHeight="1">
      <c r="A565" s="777"/>
      <c r="B565" s="831"/>
      <c r="C565" s="393"/>
      <c r="D565" s="393" t="s">
        <v>386</v>
      </c>
      <c r="E565" s="841" t="str">
        <f>'Rekap Panjang Per Prog Per Prov'!AL10</f>
        <v>Pembakuan dan Pembinaan Nama Rupabumi Unsur Alami</v>
      </c>
      <c r="F565" s="794">
        <f>'Rekap Panjang Per Prog Per Prov'!AL45</f>
        <v>504250000</v>
      </c>
      <c r="G565" s="777"/>
      <c r="H565" s="754"/>
      <c r="I565" s="753" t="s">
        <v>706</v>
      </c>
      <c r="J565" s="1194" t="s">
        <v>612</v>
      </c>
    </row>
    <row r="566" spans="1:11" ht="18" customHeight="1">
      <c r="A566" s="777"/>
      <c r="B566" s="831"/>
      <c r="C566" s="393" t="s">
        <v>388</v>
      </c>
      <c r="D566" s="1862" t="str">
        <f>'Rekap Panjang Per Prog Per Prov'!AR8</f>
        <v>Kegiatan Fasilitasi Pencegahan dan Penanggulangan Bencana</v>
      </c>
      <c r="E566" s="1862"/>
      <c r="F566" s="794"/>
      <c r="G566" s="777"/>
      <c r="H566" s="754"/>
      <c r="I566" s="753"/>
      <c r="J566" s="758"/>
    </row>
    <row r="567" spans="1:11" ht="68.25" customHeight="1">
      <c r="A567" s="777"/>
      <c r="B567" s="834"/>
      <c r="C567" s="394"/>
      <c r="D567" s="394" t="s">
        <v>382</v>
      </c>
      <c r="E567" s="841" t="str">
        <f>'Rekap Panjang Per Prog Per Prov'!AS10</f>
        <v>Fasilitasi dan Sosialisasi Pelaksanaan Perpres Nomor 30 Tahun 2011, Pembentukan Kelembagaan Komisi Provinsi Pengendalian Zoonosis dan Komisi Kabupaten/Kota Pengendalian Zoonosis, dan Percepatan Pengendalian Zoonosis</v>
      </c>
      <c r="F567" s="797">
        <f>'Rekap Panjang Per Prog Per Prov'!AS45</f>
        <v>300000000</v>
      </c>
      <c r="G567" s="778"/>
      <c r="H567" s="1254"/>
      <c r="I567" s="753" t="s">
        <v>698</v>
      </c>
      <c r="J567" s="761" t="s">
        <v>611</v>
      </c>
    </row>
    <row r="568" spans="1:11" ht="6.75" customHeight="1" thickBot="1">
      <c r="A568" s="777"/>
      <c r="B568" s="951"/>
      <c r="C568" s="1152"/>
      <c r="D568" s="1152"/>
      <c r="E568" s="844"/>
      <c r="F568" s="1166"/>
      <c r="G568" s="1167"/>
      <c r="H568" s="1266"/>
      <c r="I568" s="1193"/>
      <c r="J568" s="769"/>
    </row>
    <row r="569" spans="1:11" s="356" customFormat="1" ht="53.25" customHeight="1">
      <c r="A569" s="1307">
        <v>11</v>
      </c>
      <c r="B569" s="1797" t="s">
        <v>416</v>
      </c>
      <c r="C569" s="1797"/>
      <c r="D569" s="1797"/>
      <c r="E569" s="1797"/>
      <c r="F569" s="1283">
        <f>SUM(F570:F582)</f>
        <v>3882172000</v>
      </c>
      <c r="G569" s="1273"/>
      <c r="H569" s="1869" t="s">
        <v>829</v>
      </c>
      <c r="I569" s="1100" t="s">
        <v>866</v>
      </c>
      <c r="J569" s="781"/>
      <c r="K569" s="1175">
        <f>'Rekap Panjang Per Prog Per Prov'!AV48</f>
        <v>3882172000</v>
      </c>
    </row>
    <row r="570" spans="1:11" ht="16.5">
      <c r="A570" s="777"/>
      <c r="B570" s="830" t="s">
        <v>380</v>
      </c>
      <c r="C570" s="1863" t="str">
        <f>'Rekap Panjang Per Prog Per Prov'!E7</f>
        <v xml:space="preserve">PROGRAM PEMBINAAN KESATUAN BANGSA DAN POLITIK </v>
      </c>
      <c r="D570" s="1863"/>
      <c r="E570" s="1863"/>
      <c r="F570" s="815"/>
      <c r="G570" s="1860" t="str">
        <f>'Rekap Panjang Per Prog Per Prov'!E11</f>
        <v>DITJEN KESBANGPOL</v>
      </c>
      <c r="H570" s="1870"/>
      <c r="I570" s="753"/>
      <c r="J570" s="758"/>
    </row>
    <row r="571" spans="1:11">
      <c r="A571" s="777"/>
      <c r="B571" s="831"/>
      <c r="C571" s="393" t="s">
        <v>381</v>
      </c>
      <c r="D571" s="1862" t="str">
        <f>'Rekap Panjang Per Prog Per Prov'!E8</f>
        <v>Kegiatan Fasilitasi Kewaspadaan Nasional</v>
      </c>
      <c r="E571" s="1862"/>
      <c r="F571" s="776"/>
      <c r="G571" s="1861"/>
      <c r="H571" s="1870"/>
      <c r="I571" s="753"/>
      <c r="J571" s="758"/>
    </row>
    <row r="572" spans="1:11" ht="36.75" customHeight="1">
      <c r="A572" s="821"/>
      <c r="B572" s="1179"/>
      <c r="C572" s="883"/>
      <c r="D572" s="883" t="s">
        <v>382</v>
      </c>
      <c r="E572" s="1180" t="str">
        <f>'Rekap Panjang Per Prog Per Prov'!E10</f>
        <v xml:space="preserve">Penguatan dan Pemberdayaan Forum Kewaspadaan Dini Masyarakat (FKDM) </v>
      </c>
      <c r="F572" s="880">
        <f>'Rekap Panjang Per Prog Per Prov'!E48</f>
        <v>852350000</v>
      </c>
      <c r="G572" s="821"/>
      <c r="H572" s="1871"/>
      <c r="I572" s="884" t="s">
        <v>714</v>
      </c>
      <c r="J572" s="753" t="s">
        <v>601</v>
      </c>
    </row>
    <row r="573" spans="1:11" ht="32.25" customHeight="1">
      <c r="A573" s="777"/>
      <c r="B573" s="829" t="s">
        <v>383</v>
      </c>
      <c r="C573" s="1859" t="str">
        <f>'Rekap Panjang Per Prog Per Prov'!G7</f>
        <v xml:space="preserve">PROGRAM PENGELOLAAN DESENTRALISASI DAN OTONOMI DAERAH </v>
      </c>
      <c r="D573" s="1859"/>
      <c r="E573" s="1859"/>
      <c r="F573" s="1335"/>
      <c r="G573" s="777" t="str">
        <f>'Rekap Panjang Per Prog Per Prov'!G11</f>
        <v>DITJEN OTDA</v>
      </c>
      <c r="H573" s="754"/>
      <c r="I573" s="1235"/>
      <c r="J573" s="758"/>
    </row>
    <row r="574" spans="1:11">
      <c r="A574" s="777"/>
      <c r="B574" s="831"/>
      <c r="C574" s="393" t="s">
        <v>381</v>
      </c>
      <c r="D574" s="1862" t="str">
        <f>'Rekap Panjang Per Prog Per Prov'!G8</f>
        <v>Kegiatan Penataan Urusan Pemerintahan Daerah Lingkup I</v>
      </c>
      <c r="E574" s="1862"/>
      <c r="F574" s="776"/>
      <c r="G574" s="777"/>
      <c r="H574" s="754"/>
      <c r="I574" s="753"/>
      <c r="J574" s="758"/>
    </row>
    <row r="575" spans="1:11" ht="37.5" customHeight="1">
      <c r="A575" s="777"/>
      <c r="B575" s="831"/>
      <c r="C575" s="393"/>
      <c r="D575" s="393" t="s">
        <v>382</v>
      </c>
      <c r="E575" s="843" t="str">
        <f>'Rekap Panjang Per Prog Per Prov'!G10</f>
        <v xml:space="preserve">Fasilitasi Percepatan Penerapan Standar Pelayanan Minimal (SPM) di Daerah </v>
      </c>
      <c r="F575" s="776">
        <f>'Rekap Panjang Per Prog Per Prov'!G48</f>
        <v>419200000</v>
      </c>
      <c r="G575" s="778"/>
      <c r="H575" s="1254"/>
      <c r="I575" s="753" t="s">
        <v>761</v>
      </c>
      <c r="J575" s="761" t="s">
        <v>662</v>
      </c>
    </row>
    <row r="576" spans="1:11" ht="16.5" hidden="1" customHeight="1">
      <c r="A576" s="777"/>
      <c r="B576" s="830" t="s">
        <v>384</v>
      </c>
      <c r="C576" s="1863" t="str">
        <f>'Rekap Panjang Per Prog Per Prov'!U7</f>
        <v xml:space="preserve">PROGRAM PEMBERDAYAAN MASYARAKAT DAN PEMERINTAHAN DESA </v>
      </c>
      <c r="D576" s="1863"/>
      <c r="E576" s="1863"/>
      <c r="F576" s="815"/>
      <c r="G576" s="782" t="str">
        <f>'Rekap Panjang Per Prog Per Prov'!U11</f>
        <v>DITJEN PMD</v>
      </c>
      <c r="H576" s="1263"/>
      <c r="I576" s="753"/>
      <c r="J576" s="758"/>
    </row>
    <row r="577" spans="1:11" ht="15.75" hidden="1" customHeight="1">
      <c r="A577" s="777"/>
      <c r="B577" s="831"/>
      <c r="C577" s="393" t="s">
        <v>381</v>
      </c>
      <c r="D577" s="1862" t="str">
        <f>'Rekap Panjang Per Prog Per Prov'!W8</f>
        <v>Kegiatan Peningkatan Kapasitas Kelembagaan dan Pelatihan Masyarakat</v>
      </c>
      <c r="E577" s="1862"/>
      <c r="F577" s="776"/>
      <c r="G577" s="782"/>
      <c r="H577" s="1263"/>
      <c r="I577" s="753"/>
      <c r="J577" s="758"/>
    </row>
    <row r="578" spans="1:11" ht="15.75" hidden="1" customHeight="1">
      <c r="A578" s="777"/>
      <c r="B578" s="831"/>
      <c r="C578" s="393"/>
      <c r="D578" s="393" t="s">
        <v>382</v>
      </c>
      <c r="E578" s="843" t="str">
        <f>'Rekap Panjang Per Prog Per Prov'!W10</f>
        <v>Fasilitasi Penyusunan Profil Desa dan Kelurahan</v>
      </c>
      <c r="F578" s="776">
        <f>'Rekap Panjang Per Prog Per Prov'!W48</f>
        <v>0</v>
      </c>
      <c r="G578" s="782"/>
      <c r="H578" s="1263"/>
      <c r="I578" s="753"/>
      <c r="J578" s="758"/>
    </row>
    <row r="579" spans="1:11" ht="30.75" hidden="1" customHeight="1">
      <c r="A579" s="777"/>
      <c r="B579" s="830" t="s">
        <v>384</v>
      </c>
      <c r="C579" s="1863" t="str">
        <f>'Rekap Panjang Per Prog Per Prov'!AH7</f>
        <v xml:space="preserve">PROGRAM PENGUATAN PENYELENGGARAAN PEMERINTAHAN UMUM </v>
      </c>
      <c r="D579" s="1863"/>
      <c r="E579" s="1863"/>
      <c r="F579" s="815"/>
      <c r="G579" s="803" t="str">
        <f>'Rekap Panjang Per Prog Per Prov'!AH11</f>
        <v>DITJEN PUM</v>
      </c>
      <c r="H579" s="1255"/>
      <c r="I579" s="753"/>
      <c r="J579" s="758"/>
    </row>
    <row r="580" spans="1:11" ht="32.25" customHeight="1">
      <c r="A580" s="777"/>
      <c r="B580" s="831"/>
      <c r="C580" s="393" t="s">
        <v>381</v>
      </c>
      <c r="D580" s="1862" t="str">
        <f>'Rekap Panjang Per Prog Per Prov'!AH8</f>
        <v>Kegiatan Penyelenggaraan Hubungan Pusat dan Daerah Serta Kerjasama Daerah</v>
      </c>
      <c r="E580" s="1862"/>
      <c r="F580" s="776"/>
      <c r="G580" s="777"/>
      <c r="H580" s="754"/>
      <c r="I580" s="753"/>
      <c r="J580" s="758"/>
    </row>
    <row r="581" spans="1:11" ht="35.25" customHeight="1">
      <c r="A581" s="777"/>
      <c r="B581" s="831"/>
      <c r="C581" s="393"/>
      <c r="D581" s="393" t="s">
        <v>382</v>
      </c>
      <c r="E581" s="843" t="str">
        <f>'Rekap Panjang Per Prog Per Prov'!AI10</f>
        <v>Peningkatan Peran Gubernur sebagai Wakil Pemerintah Pusat di Wilayah Provinsi</v>
      </c>
      <c r="F581" s="776">
        <f>'Rekap Panjang Per Prog Per Prov'!AI48</f>
        <v>2610622000</v>
      </c>
      <c r="G581" s="778"/>
      <c r="H581" s="1254"/>
      <c r="I581" s="753" t="s">
        <v>701</v>
      </c>
      <c r="J581" s="761" t="s">
        <v>595</v>
      </c>
    </row>
    <row r="582" spans="1:11" ht="9.75" customHeight="1" thickBot="1">
      <c r="A582" s="777"/>
      <c r="B582" s="951"/>
      <c r="C582" s="1152"/>
      <c r="D582" s="1152"/>
      <c r="E582" s="844"/>
      <c r="F582" s="1276"/>
      <c r="G582" s="803"/>
      <c r="H582" s="1255"/>
      <c r="I582" s="1193"/>
      <c r="J582" s="768"/>
    </row>
    <row r="583" spans="1:11" s="353" customFormat="1" ht="21" hidden="1" customHeight="1">
      <c r="A583" s="745">
        <v>12</v>
      </c>
      <c r="B583" s="1891" t="s">
        <v>418</v>
      </c>
      <c r="C583" s="1891"/>
      <c r="D583" s="1891"/>
      <c r="E583" s="1891"/>
      <c r="F583" s="1279">
        <f>SUM(F584:F635)</f>
        <v>85473777000</v>
      </c>
      <c r="G583" s="1280"/>
      <c r="H583" s="1281"/>
      <c r="I583" s="1100"/>
      <c r="J583" s="808"/>
      <c r="K583" s="620">
        <f>'Rekap Panjang Per Prog Per Prov'!AV49</f>
        <v>85473777000</v>
      </c>
    </row>
    <row r="584" spans="1:11" ht="18" hidden="1" customHeight="1">
      <c r="A584" s="777"/>
      <c r="B584" s="830" t="s">
        <v>380</v>
      </c>
      <c r="C584" s="1863" t="str">
        <f>'Rekap Panjang Per Prog Per Prov'!C7</f>
        <v xml:space="preserve">PROGRAM PENATAAN ADMINISTRASI KEPENDUDUKAN </v>
      </c>
      <c r="D584" s="1863"/>
      <c r="E584" s="1863"/>
      <c r="F584" s="776"/>
      <c r="G584" s="803" t="str">
        <f>'Rekap Panjang Per Prog Per Prov'!C11</f>
        <v>DITJEN DUKCAPIL</v>
      </c>
      <c r="H584" s="1255"/>
      <c r="I584" s="753"/>
      <c r="J584" s="758"/>
    </row>
    <row r="585" spans="1:11" ht="32.25" hidden="1" customHeight="1">
      <c r="A585" s="777"/>
      <c r="B585" s="830"/>
      <c r="C585" s="393" t="s">
        <v>381</v>
      </c>
      <c r="D585" s="1862" t="str">
        <f>'Rekap Panjang Per Prog Per Prov'!C8</f>
        <v>Kegiatan Dukungan Manajemen dan Dukungan Teknis Lainnya Ditjen Kependudukan dan Pencatatan Sipil</v>
      </c>
      <c r="E585" s="1862"/>
      <c r="F585" s="776"/>
      <c r="G585" s="777"/>
      <c r="H585" s="754"/>
      <c r="I585" s="753"/>
      <c r="J585" s="758"/>
    </row>
    <row r="586" spans="1:11" ht="36" hidden="1" customHeight="1">
      <c r="A586" s="777"/>
      <c r="B586" s="830"/>
      <c r="C586" s="365"/>
      <c r="D586" s="393" t="s">
        <v>382</v>
      </c>
      <c r="E586" s="841" t="str">
        <f>'Rekap Panjang Per Prog Per Prov'!C10</f>
        <v xml:space="preserve">Fasilitasi Koordinasi Penyelenggaraan Kependudukan dan Pencatatan Sipil </v>
      </c>
      <c r="F586" s="776">
        <f>'Rekap Panjang Per Prog Per Prov'!C49</f>
        <v>418545000</v>
      </c>
      <c r="G586" s="778"/>
      <c r="H586" s="1254"/>
      <c r="I586" s="753"/>
      <c r="J586" s="753" t="s">
        <v>600</v>
      </c>
    </row>
    <row r="587" spans="1:11" ht="37.5" hidden="1" customHeight="1">
      <c r="A587" s="801"/>
      <c r="B587" s="830" t="s">
        <v>383</v>
      </c>
      <c r="C587" s="1863" t="str">
        <f>'Rekap Panjang Per Prog Per Prov'!D7</f>
        <v xml:space="preserve">PROGRAM PENGAWASAN DAN PENINGKATAN AKUNTABILITAS APARATUR KEMENTERIAN DALAM NEGERI </v>
      </c>
      <c r="D587" s="1863"/>
      <c r="E587" s="1863"/>
      <c r="F587" s="776"/>
      <c r="G587" s="803" t="str">
        <f>'Rekap Panjang Per Prog Per Prov'!D11</f>
        <v>ITJEN</v>
      </c>
      <c r="H587" s="1255"/>
      <c r="I587" s="753"/>
      <c r="J587" s="758"/>
    </row>
    <row r="588" spans="1:11" ht="32.25" hidden="1" customHeight="1">
      <c r="A588" s="801"/>
      <c r="B588" s="830"/>
      <c r="C588" s="393" t="s">
        <v>381</v>
      </c>
      <c r="D588" s="1862" t="str">
        <f>'Rekap Panjang Per Prog Per Prov'!D8</f>
        <v xml:space="preserve">Kegiatan Dukungan Manajemen dan Dukungan Teknis Lainnya  Inspektorat Jenderal </v>
      </c>
      <c r="E588" s="1862"/>
      <c r="F588" s="776"/>
      <c r="G588" s="777"/>
      <c r="H588" s="754"/>
      <c r="I588" s="753"/>
      <c r="J588" s="758"/>
    </row>
    <row r="589" spans="1:11" ht="39.75" hidden="1" customHeight="1">
      <c r="A589" s="801"/>
      <c r="B589" s="830"/>
      <c r="C589" s="365"/>
      <c r="D589" s="393" t="s">
        <v>382</v>
      </c>
      <c r="E589" s="841" t="str">
        <f>'Rekap Panjang Per Prog Per Prov'!D10</f>
        <v xml:space="preserve">Koordinasi Pembinaan dan Pengawasan Penyelenggaraan Pemerintahan Daerah </v>
      </c>
      <c r="F589" s="776">
        <f>'Rekap Panjang Per Prog Per Prov'!D49</f>
        <v>380000000</v>
      </c>
      <c r="G589" s="778"/>
      <c r="H589" s="1254"/>
      <c r="I589" s="753"/>
      <c r="J589" s="753" t="s">
        <v>603</v>
      </c>
    </row>
    <row r="590" spans="1:11" ht="16.5" hidden="1">
      <c r="A590" s="801"/>
      <c r="B590" s="829" t="s">
        <v>384</v>
      </c>
      <c r="C590" s="1873" t="str">
        <f>'Rekap Panjang Per Prog Per Prov'!E7</f>
        <v xml:space="preserve">PROGRAM PEMBINAAN KESATUAN BANGSA DAN POLITIK </v>
      </c>
      <c r="D590" s="1873"/>
      <c r="E590" s="1873"/>
      <c r="F590" s="779"/>
      <c r="G590" s="1860" t="str">
        <f>'Rekap Panjang Per Prog Per Prov'!E11</f>
        <v>DITJEN KESBANGPOL</v>
      </c>
      <c r="H590" s="1252"/>
      <c r="I590" s="753"/>
      <c r="J590" s="781"/>
    </row>
    <row r="591" spans="1:11" s="355" customFormat="1" hidden="1">
      <c r="A591" s="754"/>
      <c r="B591" s="830"/>
      <c r="C591" s="393" t="s">
        <v>381</v>
      </c>
      <c r="D591" s="1862" t="str">
        <f>'Rekap Panjang Per Prog Per Prov'!E8</f>
        <v>Kegiatan Fasilitasi Kewaspadaan Nasional</v>
      </c>
      <c r="E591" s="1862"/>
      <c r="F591" s="776"/>
      <c r="G591" s="1861"/>
      <c r="H591" s="1253"/>
      <c r="I591" s="753"/>
      <c r="J591" s="758"/>
    </row>
    <row r="592" spans="1:11" s="344" customFormat="1" ht="42" hidden="1" customHeight="1">
      <c r="A592" s="801"/>
      <c r="B592" s="830"/>
      <c r="C592" s="393"/>
      <c r="D592" s="393" t="s">
        <v>382</v>
      </c>
      <c r="E592" s="841" t="str">
        <f>'Rekap Panjang Per Prog Per Prov'!E10</f>
        <v xml:space="preserve">Penguatan dan Pemberdayaan Forum Kewaspadaan Dini Masyarakat (FKDM) </v>
      </c>
      <c r="F592" s="776">
        <f>'Rekap Panjang Per Prog Per Prov'!E49</f>
        <v>1419645000</v>
      </c>
      <c r="G592" s="778"/>
      <c r="H592" s="1254"/>
      <c r="I592" s="753"/>
      <c r="J592" s="753" t="s">
        <v>601</v>
      </c>
    </row>
    <row r="593" spans="1:10" ht="36" hidden="1" customHeight="1">
      <c r="A593" s="801"/>
      <c r="B593" s="830" t="s">
        <v>385</v>
      </c>
      <c r="C593" s="1863" t="str">
        <f>'Rekap Panjang Per Prog Per Prov'!F7</f>
        <v xml:space="preserve">PROGRAM PENDIDIKAN DAN PELATIHAN APARATUR KEMENTERIAN DALAM NEGERI </v>
      </c>
      <c r="D593" s="1863"/>
      <c r="E593" s="1863"/>
      <c r="F593" s="776"/>
      <c r="G593" s="803" t="str">
        <f>'Rekap Panjang Per Prog Per Prov'!F11</f>
        <v>BADAN DIKLAT</v>
      </c>
      <c r="H593" s="1255"/>
      <c r="I593" s="753"/>
      <c r="J593" s="758"/>
    </row>
    <row r="594" spans="1:10" s="355" customFormat="1" ht="33.75" hidden="1" customHeight="1">
      <c r="A594" s="754"/>
      <c r="B594" s="830"/>
      <c r="C594" s="393" t="s">
        <v>381</v>
      </c>
      <c r="D594" s="1862" t="str">
        <f>'Rekap Panjang Per Prog Per Prov'!F8</f>
        <v xml:space="preserve">Kegiatan Dukungan Manajemen Dan Pelayanan Teknis Lainnya Badan Pendidikan Dan Pelatihan </v>
      </c>
      <c r="E594" s="1862"/>
      <c r="F594" s="776"/>
      <c r="G594" s="777"/>
      <c r="H594" s="754"/>
      <c r="I594" s="753"/>
      <c r="J594" s="758"/>
    </row>
    <row r="595" spans="1:10" s="344" customFormat="1" ht="27.75" hidden="1" customHeight="1">
      <c r="A595" s="801"/>
      <c r="B595" s="830"/>
      <c r="C595" s="393"/>
      <c r="D595" s="393" t="s">
        <v>382</v>
      </c>
      <c r="E595" s="841" t="str">
        <f>'Rekap Panjang Per Prog Per Prov'!F10</f>
        <v>Koordinasi Pembinaan Program Kediklatan</v>
      </c>
      <c r="F595" s="776">
        <f>'Rekap Panjang Per Prog Per Prov'!F49</f>
        <v>241500000</v>
      </c>
      <c r="G595" s="778"/>
      <c r="H595" s="1254"/>
      <c r="I595" s="753"/>
      <c r="J595" s="753" t="s">
        <v>604</v>
      </c>
    </row>
    <row r="596" spans="1:10" s="344" customFormat="1" ht="16.5" hidden="1" customHeight="1">
      <c r="A596" s="801"/>
      <c r="B596" s="830" t="s">
        <v>393</v>
      </c>
      <c r="C596" s="1863" t="str">
        <f>'Rekap Panjang Per Prog Per Prov'!G7</f>
        <v xml:space="preserve">PROGRAM PENGELOLAAN DESENTRALISASI DAN OTONOMI DAERAH </v>
      </c>
      <c r="D596" s="1863"/>
      <c r="E596" s="1863"/>
      <c r="F596" s="776"/>
      <c r="G596" s="856" t="str">
        <f>'Rekap Panjang Per Prog Per Prov'!G11</f>
        <v>DITJEN OTDA</v>
      </c>
      <c r="H596" s="1265"/>
      <c r="I596" s="753"/>
      <c r="J596" s="784"/>
    </row>
    <row r="597" spans="1:10" s="344" customFormat="1" ht="16.5" hidden="1">
      <c r="A597" s="801"/>
      <c r="B597" s="830"/>
      <c r="C597" s="393" t="s">
        <v>381</v>
      </c>
      <c r="D597" s="1862" t="str">
        <f>'Rekap Panjang Per Prog Per Prov'!G8</f>
        <v>Kegiatan Penataan Urusan Pemerintahan Daerah Lingkup I</v>
      </c>
      <c r="E597" s="1862"/>
      <c r="F597" s="776"/>
      <c r="G597" s="777"/>
      <c r="H597" s="754"/>
      <c r="I597" s="753"/>
      <c r="J597" s="758"/>
    </row>
    <row r="598" spans="1:10" s="344" customFormat="1" ht="38.25" hidden="1" customHeight="1">
      <c r="A598" s="801"/>
      <c r="B598" s="830"/>
      <c r="C598" s="393"/>
      <c r="D598" s="393" t="s">
        <v>382</v>
      </c>
      <c r="E598" s="841" t="str">
        <f>'Rekap Panjang Per Prog Per Prov'!G10</f>
        <v xml:space="preserve">Fasilitasi Percepatan Penerapan Standar Pelayanan Minimal (SPM) di Daerah </v>
      </c>
      <c r="F598" s="776">
        <f>'Rekap Panjang Per Prog Per Prov'!G49</f>
        <v>1121650000</v>
      </c>
      <c r="G598" s="778"/>
      <c r="H598" s="1254"/>
      <c r="I598" s="753"/>
      <c r="J598" s="761" t="s">
        <v>662</v>
      </c>
    </row>
    <row r="599" spans="1:10" s="344" customFormat="1" ht="16.5" hidden="1" customHeight="1">
      <c r="A599" s="801"/>
      <c r="B599" s="830" t="s">
        <v>396</v>
      </c>
      <c r="C599" s="1863" t="str">
        <f>'Rekap Panjang Per Prog Per Prov'!J7</f>
        <v xml:space="preserve">PROGRAM BINA PEMBANGUNAN DAERAH </v>
      </c>
      <c r="D599" s="1863"/>
      <c r="E599" s="1863"/>
      <c r="F599" s="776"/>
      <c r="G599" s="1865" t="str">
        <f>'Rekap Panjang Per Prog Per Prov'!J11</f>
        <v>DITJEN BINA BANGDA</v>
      </c>
      <c r="H599" s="1256"/>
      <c r="I599" s="753"/>
      <c r="J599" s="784"/>
    </row>
    <row r="600" spans="1:10" s="344" customFormat="1" ht="33" hidden="1" customHeight="1">
      <c r="A600" s="801"/>
      <c r="B600" s="830"/>
      <c r="C600" s="393" t="s">
        <v>381</v>
      </c>
      <c r="D600" s="1862" t="str">
        <f>'Rekap Panjang Per Prog Per Prov'!J8</f>
        <v>Kegiatan Dukungan Manajemen dan Pelaksanaan Tugas Teknis Lainnya Ditjen Bina Bangda</v>
      </c>
      <c r="E600" s="1862"/>
      <c r="F600" s="776"/>
      <c r="G600" s="1866"/>
      <c r="H600" s="1257"/>
      <c r="I600" s="753"/>
      <c r="J600" s="758"/>
    </row>
    <row r="601" spans="1:10" s="344" customFormat="1" ht="34.5" hidden="1" customHeight="1">
      <c r="A601" s="801"/>
      <c r="B601" s="830"/>
      <c r="C601" s="393"/>
      <c r="D601" s="393" t="s">
        <v>382</v>
      </c>
      <c r="E601" s="841" t="str">
        <f>'Rekap Panjang Per Prog Per Prov'!J10</f>
        <v>Penyusunan, Pengkajian dan Pengembangan Data dan Informasi SIPD di Daerah</v>
      </c>
      <c r="F601" s="776">
        <f>'Rekap Panjang Per Prog Per Prov'!J49</f>
        <v>665000000</v>
      </c>
      <c r="G601" s="777"/>
      <c r="H601" s="754"/>
      <c r="I601" s="753"/>
      <c r="J601" s="1793" t="s">
        <v>594</v>
      </c>
    </row>
    <row r="602" spans="1:10" s="344" customFormat="1" ht="30.75" hidden="1" customHeight="1">
      <c r="A602" s="801"/>
      <c r="B602" s="951"/>
      <c r="C602" s="367"/>
      <c r="D602" s="392" t="s">
        <v>386</v>
      </c>
      <c r="E602" s="846" t="str">
        <f>'Rekap Panjang Per Prog Per Prov'!K10</f>
        <v xml:space="preserve">Penguatan Peran Provinsi dalam Pengendalian, Pelaporan dan Evaluasi Pemanfaatan Program Dana Alokasi Khusus (DAK) </v>
      </c>
      <c r="F602" s="802">
        <f>'Rekap Panjang Per Prog Per Prov'!K49</f>
        <v>700000000</v>
      </c>
      <c r="G602" s="777"/>
      <c r="H602" s="754"/>
      <c r="I602" s="753"/>
      <c r="J602" s="1801"/>
    </row>
    <row r="603" spans="1:10" s="344" customFormat="1" ht="31.5" hidden="1" customHeight="1">
      <c r="A603" s="801"/>
      <c r="B603" s="830"/>
      <c r="C603" s="393" t="s">
        <v>387</v>
      </c>
      <c r="D603" s="1867" t="str">
        <f>'Rekap Panjang Per Prog Per Prov'!L8</f>
        <v>Kegiatan Fasilitasi Penataan Ruang Daerah dan Lingkungan Hidup di Daerah</v>
      </c>
      <c r="E603" s="1862"/>
      <c r="F603" s="776"/>
      <c r="G603" s="777"/>
      <c r="H603" s="754"/>
      <c r="I603" s="753"/>
      <c r="J603" s="781"/>
    </row>
    <row r="604" spans="1:10" s="344" customFormat="1" ht="49.5" hidden="1" customHeight="1">
      <c r="A604" s="801"/>
      <c r="B604" s="830"/>
      <c r="C604" s="366"/>
      <c r="D604" s="393" t="s">
        <v>382</v>
      </c>
      <c r="E604" s="842" t="str">
        <f>'Rekap Panjang Per Prog Per Prov'!L10</f>
        <v xml:space="preserve">Koordinasi , Fasilitasi dan Evaluasi terhadap Implementasi Kegiatan Penanganan Lahan Kritis dan Sumber Daya Air Berbasis Masyarakat (PLKSDA-BM) </v>
      </c>
      <c r="F604" s="776">
        <f>'Rekap Panjang Per Prog Per Prov'!L49</f>
        <v>400000000</v>
      </c>
      <c r="G604" s="777"/>
      <c r="H604" s="754"/>
      <c r="I604" s="753"/>
      <c r="J604" s="1793" t="s">
        <v>594</v>
      </c>
    </row>
    <row r="605" spans="1:10" s="344" customFormat="1" ht="33.75" hidden="1" customHeight="1">
      <c r="A605" s="801"/>
      <c r="B605" s="830"/>
      <c r="C605" s="366"/>
      <c r="D605" s="393" t="s">
        <v>386</v>
      </c>
      <c r="E605" s="842" t="str">
        <f>'Rekap Panjang Per Prog Per Prov'!N10</f>
        <v xml:space="preserve">Fasilitasi Pengelolaan dan Pengembangan Kawasan Ekowisata Berbasis Masyarakat </v>
      </c>
      <c r="F605" s="776">
        <f>'Rekap Panjang Per Prog Per Prov'!N49</f>
        <v>500000000</v>
      </c>
      <c r="G605" s="777"/>
      <c r="H605" s="754"/>
      <c r="I605" s="753"/>
      <c r="J605" s="1794"/>
    </row>
    <row r="606" spans="1:10" s="344" customFormat="1" ht="16.5" hidden="1">
      <c r="A606" s="801"/>
      <c r="B606" s="830"/>
      <c r="C606" s="393" t="s">
        <v>388</v>
      </c>
      <c r="D606" s="1862" t="str">
        <f>'Rekap Panjang Per Prog Per Prov'!O8</f>
        <v>Kegiatan Fasilitasi Peningkatan Pertumbuhan Ekonomi Daerah</v>
      </c>
      <c r="E606" s="1862"/>
      <c r="F606" s="776"/>
      <c r="G606" s="777"/>
      <c r="H606" s="754"/>
      <c r="I606" s="753"/>
      <c r="J606" s="758"/>
    </row>
    <row r="607" spans="1:10" s="344" customFormat="1" ht="21.75" hidden="1" customHeight="1">
      <c r="A607" s="801"/>
      <c r="B607" s="836"/>
      <c r="C607" s="366"/>
      <c r="D607" s="393" t="s">
        <v>382</v>
      </c>
      <c r="E607" s="841" t="str">
        <f>'Rekap Panjang Per Prog Per Prov'!O10</f>
        <v xml:space="preserve">Dukungan Operasional  Penyelenggaraan PTSP  </v>
      </c>
      <c r="F607" s="776">
        <f>'Rekap Panjang Per Prog Per Prov'!O49</f>
        <v>500000000</v>
      </c>
      <c r="G607" s="778"/>
      <c r="H607" s="1254"/>
      <c r="I607" s="753"/>
      <c r="J607" s="753" t="s">
        <v>602</v>
      </c>
    </row>
    <row r="608" spans="1:10" s="362" customFormat="1" ht="15.75" hidden="1" customHeight="1">
      <c r="A608" s="777"/>
      <c r="B608" s="829" t="s">
        <v>519</v>
      </c>
      <c r="C608" s="1859" t="str">
        <f>'Rekap Panjang Per Prog Per Prov'!U7</f>
        <v xml:space="preserve">PROGRAM PEMBERDAYAAN MASYARAKAT DAN PEMERINTAHAN DESA </v>
      </c>
      <c r="D608" s="1859"/>
      <c r="E608" s="1859"/>
      <c r="F608" s="795"/>
      <c r="G608" s="778" t="str">
        <f>'Rekap Panjang Per Prog Per Prov'!U11</f>
        <v>DITJEN PMD</v>
      </c>
      <c r="H608" s="1254"/>
      <c r="I608" s="753"/>
      <c r="J608" s="781"/>
    </row>
    <row r="609" spans="1:10" ht="30" hidden="1" customHeight="1">
      <c r="A609" s="777"/>
      <c r="B609" s="831"/>
      <c r="C609" s="393" t="s">
        <v>381</v>
      </c>
      <c r="D609" s="1862" t="str">
        <f>'Rekap Panjang Per Prog Per Prov'!U8</f>
        <v>Kegiatan Dukungan Manajemen dan Dukungan Teknis Lainnya Ditjen PMD</v>
      </c>
      <c r="E609" s="1862"/>
      <c r="F609" s="794"/>
      <c r="G609" s="782"/>
      <c r="H609" s="1263"/>
      <c r="I609" s="753"/>
      <c r="J609" s="758"/>
    </row>
    <row r="610" spans="1:10" ht="31.5" hidden="1" customHeight="1">
      <c r="A610" s="777"/>
      <c r="B610" s="834"/>
      <c r="C610" s="394"/>
      <c r="D610" s="394" t="s">
        <v>382</v>
      </c>
      <c r="E610" s="841" t="str">
        <f>'Rekap Panjang Per Prog Per Prov'!U10</f>
        <v>Penguatan Program dan Kelembagaan Pemberdayaan Masyarakat dan Pemerintahan Desa</v>
      </c>
      <c r="F610" s="797">
        <f>'Rekap Panjang Per Prog Per Prov'!U49</f>
        <v>160000000</v>
      </c>
      <c r="G610" s="778"/>
      <c r="H610" s="1254"/>
      <c r="I610" s="753"/>
      <c r="J610" s="781"/>
    </row>
    <row r="611" spans="1:10" ht="30" hidden="1" customHeight="1">
      <c r="A611" s="777"/>
      <c r="B611" s="831"/>
      <c r="C611" s="393" t="s">
        <v>387</v>
      </c>
      <c r="D611" s="1862" t="str">
        <f>'Rekap Panjang Per Prog Per Prov'!V8</f>
        <v>Kegiatan Peningkatan Kapasitas Penyelenggaraan Pemerintahan Desa dan Kelurahan</v>
      </c>
      <c r="E611" s="1862"/>
      <c r="F611" s="794"/>
      <c r="G611" s="782"/>
      <c r="H611" s="1263"/>
      <c r="I611" s="753"/>
      <c r="J611" s="758"/>
    </row>
    <row r="612" spans="1:10" ht="15.75" hidden="1" customHeight="1">
      <c r="A612" s="777"/>
      <c r="B612" s="834"/>
      <c r="C612" s="394"/>
      <c r="D612" s="394" t="s">
        <v>382</v>
      </c>
      <c r="E612" s="841" t="str">
        <f>'Rekap Panjang Per Prog Per Prov'!V10</f>
        <v>Pelatihan Manajemen Pemerintahan Desa bagi Kepala Desa</v>
      </c>
      <c r="F612" s="797">
        <f>'Rekap Panjang Per Prog Per Prov'!V49</f>
        <v>185263000</v>
      </c>
      <c r="G612" s="778"/>
      <c r="H612" s="1254"/>
      <c r="I612" s="753"/>
      <c r="J612" s="781"/>
    </row>
    <row r="613" spans="1:10" ht="15.75" hidden="1" customHeight="1">
      <c r="A613" s="777"/>
      <c r="B613" s="831"/>
      <c r="C613" s="393" t="s">
        <v>388</v>
      </c>
      <c r="D613" s="1862" t="str">
        <f>'Rekap Panjang Per Prog Per Prov'!W8</f>
        <v>Kegiatan Peningkatan Kapasitas Kelembagaan dan Pelatihan Masyarakat</v>
      </c>
      <c r="E613" s="1862"/>
      <c r="F613" s="794"/>
      <c r="G613" s="782"/>
      <c r="H613" s="1263"/>
      <c r="I613" s="753"/>
      <c r="J613" s="758"/>
    </row>
    <row r="614" spans="1:10" ht="15.75" hidden="1" customHeight="1">
      <c r="A614" s="777"/>
      <c r="B614" s="834"/>
      <c r="C614" s="394"/>
      <c r="D614" s="394" t="s">
        <v>382</v>
      </c>
      <c r="E614" s="841" t="str">
        <f>'Rekap Panjang Per Prog Per Prov'!W10</f>
        <v>Fasilitasi Penyusunan Profil Desa dan Kelurahan</v>
      </c>
      <c r="F614" s="797">
        <f>'Rekap Panjang Per Prog Per Prov'!W49</f>
        <v>2380693000</v>
      </c>
      <c r="G614" s="778"/>
      <c r="H614" s="1254"/>
      <c r="I614" s="753"/>
      <c r="J614" s="781"/>
    </row>
    <row r="615" spans="1:10" ht="15.75" hidden="1" customHeight="1">
      <c r="A615" s="777"/>
      <c r="B615" s="831"/>
      <c r="C615" s="393" t="s">
        <v>389</v>
      </c>
      <c r="D615" s="1862" t="str">
        <f>'Rekap Panjang Per Prog Per Prov'!X8</f>
        <v>Kegiatan Peningkatan Kemandirian Masyarakat Perdesaan</v>
      </c>
      <c r="E615" s="1862"/>
      <c r="F615" s="794"/>
      <c r="G615" s="782"/>
      <c r="H615" s="1263"/>
      <c r="I615" s="753"/>
      <c r="J615" s="758"/>
    </row>
    <row r="616" spans="1:10" ht="15.75" hidden="1" customHeight="1">
      <c r="A616" s="777"/>
      <c r="B616" s="834"/>
      <c r="C616" s="394"/>
      <c r="D616" s="394" t="s">
        <v>382</v>
      </c>
      <c r="E616" s="841" t="str">
        <f>'Rekap Panjang Per Prog Per Prov'!X10</f>
        <v>PNPM-Mandiri Perdesaan</v>
      </c>
      <c r="F616" s="797">
        <f>'Rekap Panjang Per Prog Per Prov'!X49</f>
        <v>61706854000</v>
      </c>
      <c r="G616" s="778"/>
      <c r="H616" s="1254"/>
      <c r="I616" s="753"/>
      <c r="J616" s="781"/>
    </row>
    <row r="617" spans="1:10" ht="15.75" hidden="1" customHeight="1">
      <c r="A617" s="777"/>
      <c r="B617" s="831"/>
      <c r="C617" s="393" t="s">
        <v>391</v>
      </c>
      <c r="D617" s="1862" t="str">
        <f>'Rekap Panjang Per Prog Per Prov'!Y8</f>
        <v>Kegiatan Fasilitasi Pemberdayaan Adat dan Sosial Budaya Masyarakat</v>
      </c>
      <c r="E617" s="1862"/>
      <c r="F617" s="794"/>
      <c r="G617" s="782"/>
      <c r="H617" s="1263"/>
      <c r="I617" s="753"/>
      <c r="J617" s="758"/>
    </row>
    <row r="618" spans="1:10" ht="31.5" hidden="1" customHeight="1">
      <c r="A618" s="777"/>
      <c r="B618" s="834"/>
      <c r="C618" s="394"/>
      <c r="D618" s="394" t="s">
        <v>382</v>
      </c>
      <c r="E618" s="841" t="str">
        <f>'Rekap Panjang Per Prog Per Prov'!Y10</f>
        <v>Fasilitasi Penguatan Kelembagaan Komisi Penanggulangan HIV/AIDS di daerah</v>
      </c>
      <c r="F618" s="797">
        <f>'Rekap Panjang Per Prog Per Prov'!Y49</f>
        <v>96120000</v>
      </c>
      <c r="G618" s="778"/>
      <c r="H618" s="1254"/>
      <c r="I618" s="753"/>
      <c r="J618" s="781"/>
    </row>
    <row r="619" spans="1:10" ht="15.75" hidden="1" customHeight="1">
      <c r="A619" s="777"/>
      <c r="B619" s="834"/>
      <c r="C619" s="394"/>
      <c r="D619" s="394" t="s">
        <v>386</v>
      </c>
      <c r="E619" s="841" t="str">
        <f>'Rekap Panjang Per Prog Per Prov'!Z10</f>
        <v xml:space="preserve">Fasilitasi Pembinaan dan Pengendalian PNPM Generasi </v>
      </c>
      <c r="F619" s="797">
        <f>'Rekap Panjang Per Prog Per Prov'!Z49</f>
        <v>8201258000</v>
      </c>
      <c r="G619" s="778"/>
      <c r="H619" s="1254"/>
      <c r="I619" s="753"/>
      <c r="J619" s="781"/>
    </row>
    <row r="620" spans="1:10" ht="31.5" hidden="1" customHeight="1">
      <c r="A620" s="777"/>
      <c r="B620" s="834"/>
      <c r="C620" s="394"/>
      <c r="D620" s="394" t="s">
        <v>390</v>
      </c>
      <c r="E620" s="841" t="str">
        <f>'Rekap Panjang Per Prog Per Prov'!AA10</f>
        <v xml:space="preserve">Fasilitasi Penguatan Sistem Informasi Posyandu di Daerah melalui Koordinasi dan Pelatihan Ulang </v>
      </c>
      <c r="F620" s="797">
        <f>'Rekap Panjang Per Prog Per Prov'!AA49</f>
        <v>107970000</v>
      </c>
      <c r="G620" s="778"/>
      <c r="H620" s="1254"/>
      <c r="I620" s="753"/>
      <c r="J620" s="781"/>
    </row>
    <row r="621" spans="1:10" ht="15.75" hidden="1" customHeight="1">
      <c r="A621" s="777"/>
      <c r="B621" s="831"/>
      <c r="C621" s="393" t="s">
        <v>392</v>
      </c>
      <c r="D621" s="1862" t="str">
        <f>'Rekap Panjang Per Prog Per Prov'!AB8</f>
        <v>Kegiatan Pengembangan Usaha Ekonomi Masyarakat</v>
      </c>
      <c r="E621" s="1862"/>
      <c r="F621" s="794"/>
      <c r="G621" s="782"/>
      <c r="H621" s="1263"/>
      <c r="I621" s="753"/>
      <c r="J621" s="758"/>
    </row>
    <row r="622" spans="1:10" ht="15.75" hidden="1" customHeight="1">
      <c r="A622" s="777"/>
      <c r="B622" s="834"/>
      <c r="C622" s="394"/>
      <c r="D622" s="394" t="s">
        <v>382</v>
      </c>
      <c r="E622" s="841" t="str">
        <f>'Rekap Panjang Per Prog Per Prov'!AB10</f>
        <v xml:space="preserve">Pelatihan Kapasitas Kelembagaan UED SP/BUMDesa </v>
      </c>
      <c r="F622" s="797">
        <f>'Rekap Panjang Per Prog Per Prov'!AB49</f>
        <v>757040000</v>
      </c>
      <c r="G622" s="778"/>
      <c r="H622" s="1254"/>
      <c r="I622" s="753"/>
      <c r="J622" s="781"/>
    </row>
    <row r="623" spans="1:10" ht="31.5" hidden="1" customHeight="1">
      <c r="A623" s="777"/>
      <c r="B623" s="834"/>
      <c r="C623" s="394"/>
      <c r="D623" s="394" t="s">
        <v>386</v>
      </c>
      <c r="E623" s="841" t="str">
        <f>'Rekap Panjang Per Prog Per Prov'!AC10</f>
        <v xml:space="preserve">Penguatan Kelembagaan Tim Koordinasi Penanggulangan Kemiskinan Daerah (TKPKD) </v>
      </c>
      <c r="F623" s="797">
        <f>'Rekap Panjang Per Prog Per Prov'!AC49</f>
        <v>46800000</v>
      </c>
      <c r="G623" s="778"/>
      <c r="H623" s="1254"/>
      <c r="I623" s="753"/>
      <c r="J623" s="781"/>
    </row>
    <row r="624" spans="1:10" ht="15.75" hidden="1" customHeight="1">
      <c r="A624" s="777"/>
      <c r="B624" s="834"/>
      <c r="C624" s="394"/>
      <c r="D624" s="394" t="s">
        <v>390</v>
      </c>
      <c r="E624" s="841" t="str">
        <f>'Rekap Panjang Per Prog Per Prov'!AD10</f>
        <v>Fasilitasi Penguatan Kelembagaan Pasar Desa</v>
      </c>
      <c r="F624" s="797">
        <f>'Rekap Panjang Per Prog Per Prov'!AD49</f>
        <v>150000000</v>
      </c>
      <c r="G624" s="778"/>
      <c r="H624" s="1254"/>
      <c r="I624" s="753"/>
      <c r="J624" s="781"/>
    </row>
    <row r="625" spans="1:11" s="362" customFormat="1" ht="32.25" hidden="1" customHeight="1">
      <c r="A625" s="777"/>
      <c r="B625" s="830" t="s">
        <v>519</v>
      </c>
      <c r="C625" s="1863" t="str">
        <f>'Rekap Panjang Per Prog Per Prov'!AH7</f>
        <v xml:space="preserve">PROGRAM PENGUATAN PENYELENGGARAAN PEMERINTAHAN UMUM </v>
      </c>
      <c r="D625" s="1863"/>
      <c r="E625" s="1863"/>
      <c r="F625" s="793"/>
      <c r="G625" s="803" t="str">
        <f>'Rekap Panjang Per Prog Per Prov'!AH11</f>
        <v>DITJEN PUM</v>
      </c>
      <c r="H625" s="1255"/>
      <c r="I625" s="753"/>
      <c r="J625" s="758"/>
    </row>
    <row r="626" spans="1:11" ht="30" hidden="1" customHeight="1">
      <c r="A626" s="777"/>
      <c r="B626" s="831"/>
      <c r="C626" s="393" t="s">
        <v>381</v>
      </c>
      <c r="D626" s="1862" t="str">
        <f>'Rekap Panjang Per Prog Per Prov'!AH8</f>
        <v>Kegiatan Penyelenggaraan Hubungan Pusat dan Daerah Serta Kerjasama Daerah</v>
      </c>
      <c r="E626" s="1862"/>
      <c r="F626" s="794"/>
      <c r="G626" s="777"/>
      <c r="H626" s="754"/>
      <c r="I626" s="753"/>
      <c r="J626" s="758"/>
    </row>
    <row r="627" spans="1:11" ht="36.75" hidden="1" customHeight="1">
      <c r="A627" s="777"/>
      <c r="B627" s="834"/>
      <c r="C627" s="394"/>
      <c r="D627" s="394" t="s">
        <v>382</v>
      </c>
      <c r="E627" s="841" t="str">
        <f>'Rekap Panjang Per Prog Per Prov'!AI10</f>
        <v>Peningkatan Peran Gubernur sebagai Wakil Pemerintah Pusat di Wilayah Provinsi</v>
      </c>
      <c r="F627" s="797">
        <f>'Rekap Panjang Per Prog Per Prov'!AI49</f>
        <v>3838219000</v>
      </c>
      <c r="G627" s="777"/>
      <c r="H627" s="754"/>
      <c r="I627" s="753"/>
      <c r="J627" s="761" t="s">
        <v>595</v>
      </c>
    </row>
    <row r="628" spans="1:11" ht="30" hidden="1" customHeight="1">
      <c r="A628" s="777"/>
      <c r="B628" s="831"/>
      <c r="C628" s="393" t="s">
        <v>387</v>
      </c>
      <c r="D628" s="1862" t="str">
        <f>'Rekap Panjang Per Prog Per Prov'!AJ8</f>
        <v>Kegiatan Pengembangan dan Penataan Wilayah Administrasi dan Perbatasan</v>
      </c>
      <c r="E628" s="1862"/>
      <c r="F628" s="794"/>
      <c r="G628" s="777"/>
      <c r="H628" s="754"/>
      <c r="I628" s="753"/>
      <c r="J628" s="758"/>
    </row>
    <row r="629" spans="1:11" ht="35.25" hidden="1" customHeight="1">
      <c r="A629" s="777"/>
      <c r="B629" s="834"/>
      <c r="C629" s="394"/>
      <c r="D629" s="394" t="s">
        <v>382</v>
      </c>
      <c r="E629" s="841" t="str">
        <f>'Rekap Panjang Per Prog Per Prov'!AK10</f>
        <v>Koordinasi dan Fasilitasi Penegasan Batas Daerah Secara Pasti di Lapangan antar Daerah Provinsi, Kab/Kota</v>
      </c>
      <c r="F629" s="797">
        <f>'Rekap Panjang Per Prog Per Prov'!AK49</f>
        <v>350000000</v>
      </c>
      <c r="G629" s="777"/>
      <c r="H629" s="754"/>
      <c r="I629" s="753"/>
      <c r="J629" s="1194" t="s">
        <v>605</v>
      </c>
    </row>
    <row r="630" spans="1:11" ht="33.75" hidden="1" customHeight="1">
      <c r="A630" s="777"/>
      <c r="B630" s="831"/>
      <c r="C630" s="393" t="s">
        <v>388</v>
      </c>
      <c r="D630" s="1862" t="str">
        <f>'Rekap Panjang Per Prog Per Prov'!AN8</f>
        <v>Kegiatan Pembinaan Ketenteraman, Ketertiban dan Perlindungan Masyarakat</v>
      </c>
      <c r="E630" s="1862"/>
      <c r="F630" s="794"/>
      <c r="G630" s="777"/>
      <c r="H630" s="754"/>
      <c r="I630" s="753"/>
      <c r="J630" s="758"/>
    </row>
    <row r="631" spans="1:11" ht="51.75" hidden="1" customHeight="1">
      <c r="A631" s="777"/>
      <c r="B631" s="834"/>
      <c r="C631" s="394"/>
      <c r="D631" s="394" t="s">
        <v>382</v>
      </c>
      <c r="E631" s="841" t="str">
        <f>'Rekap Panjang Per Prog Per Prov'!AO10</f>
        <v xml:space="preserve">Peningkatan Kapasitas SDM Polisi Pamong Praja  dalam Penyelenggaraan Ketertiban Umum dan Ketenteraman Masyarakat </v>
      </c>
      <c r="F631" s="797">
        <f>'Rekap Panjang Per Prog Per Prov'!AO49</f>
        <v>547220000</v>
      </c>
      <c r="G631" s="777"/>
      <c r="H631" s="754"/>
      <c r="I631" s="753"/>
      <c r="J631" s="761" t="s">
        <v>597</v>
      </c>
    </row>
    <row r="632" spans="1:11" hidden="1">
      <c r="A632" s="777"/>
      <c r="B632" s="831"/>
      <c r="C632" s="393" t="s">
        <v>389</v>
      </c>
      <c r="D632" s="1862" t="str">
        <f>'Rekap Panjang Per Prog Per Prov'!AR8</f>
        <v>Kegiatan Fasilitasi Pencegahan dan Penanggulangan Bencana</v>
      </c>
      <c r="E632" s="1862"/>
      <c r="F632" s="794"/>
      <c r="G632" s="777"/>
      <c r="H632" s="754"/>
      <c r="I632" s="753"/>
      <c r="J632" s="758"/>
    </row>
    <row r="633" spans="1:11" ht="53.25" hidden="1" customHeight="1">
      <c r="A633" s="777"/>
      <c r="B633" s="834"/>
      <c r="C633" s="394"/>
      <c r="D633" s="394" t="s">
        <v>382</v>
      </c>
      <c r="E633" s="841" t="str">
        <f>'Rekap Panjang Per Prog Per Prov'!AR10</f>
        <v>Fasilitasi Peningkatan Kapasitas Pemerintahan Kabupaten/Kota dalam Penyelenggaraan Pencegahan dan Penanggulangan Kebakaran untuk Mendukung Pengurangan Resiko Kebakaran</v>
      </c>
      <c r="F633" s="797">
        <f>'Rekap Panjang Per Prog Per Prov'!AR49</f>
        <v>300000000</v>
      </c>
      <c r="G633" s="777"/>
      <c r="H633" s="754"/>
      <c r="I633" s="753"/>
      <c r="J633" s="761" t="s">
        <v>607</v>
      </c>
    </row>
    <row r="634" spans="1:11" ht="71.25" hidden="1" customHeight="1">
      <c r="A634" s="777"/>
      <c r="B634" s="834"/>
      <c r="C634" s="394"/>
      <c r="D634" s="394" t="s">
        <v>386</v>
      </c>
      <c r="E634" s="841" t="str">
        <f>'Rekap Panjang Per Prog Per Prov'!AS10</f>
        <v>Fasilitasi dan Sosialisasi Pelaksanaan Perpres Nomor 30 Tahun 2011, Pembentukan Kelembagaan Komisi Provinsi Pengendalian Zoonosis dan Komisi Kabupaten/Kota Pengendalian Zoonosis, dan Percepatan Pengendalian Zoonosis</v>
      </c>
      <c r="F634" s="797">
        <f>'Rekap Panjang Per Prog Per Prov'!AS49</f>
        <v>300000000</v>
      </c>
      <c r="G634" s="778"/>
      <c r="H634" s="1254"/>
      <c r="I634" s="753"/>
      <c r="J634" s="761" t="s">
        <v>611</v>
      </c>
    </row>
    <row r="635" spans="1:11" ht="7.5" customHeight="1" thickBot="1">
      <c r="A635" s="777"/>
      <c r="B635" s="951"/>
      <c r="C635" s="1152"/>
      <c r="D635" s="1152"/>
      <c r="E635" s="844"/>
      <c r="F635" s="1276"/>
      <c r="G635" s="803"/>
      <c r="H635" s="1255"/>
      <c r="I635" s="1193"/>
      <c r="J635" s="768"/>
    </row>
    <row r="636" spans="1:11" s="356" customFormat="1" ht="50.25" customHeight="1">
      <c r="A636" s="1307">
        <v>12</v>
      </c>
      <c r="B636" s="1797" t="s">
        <v>419</v>
      </c>
      <c r="C636" s="1797"/>
      <c r="D636" s="1797"/>
      <c r="E636" s="1797"/>
      <c r="F636" s="1283">
        <f>SUM(F637:F693)</f>
        <v>76994811000</v>
      </c>
      <c r="G636" s="1273"/>
      <c r="H636" s="1884" t="s">
        <v>853</v>
      </c>
      <c r="I636" s="1100" t="s">
        <v>867</v>
      </c>
      <c r="J636" s="781"/>
      <c r="K636" s="1175">
        <f>'Rekap Panjang Per Prog Per Prov'!AV59</f>
        <v>76994811000</v>
      </c>
    </row>
    <row r="637" spans="1:11" ht="21" customHeight="1">
      <c r="A637" s="777"/>
      <c r="B637" s="830" t="s">
        <v>380</v>
      </c>
      <c r="C637" s="1863" t="str">
        <f>'Rekap Panjang Per Prog Per Prov'!C7</f>
        <v xml:space="preserve">PROGRAM PENATAAN ADMINISTRASI KEPENDUDUKAN </v>
      </c>
      <c r="D637" s="1863"/>
      <c r="E637" s="1863"/>
      <c r="F637" s="776"/>
      <c r="G637" s="803" t="str">
        <f>'Rekap Panjang Per Prog Per Prov'!C11</f>
        <v>DITJEN DUKCAPIL</v>
      </c>
      <c r="H637" s="1885"/>
      <c r="I637" s="753"/>
      <c r="J637" s="758"/>
    </row>
    <row r="638" spans="1:11" ht="33" customHeight="1">
      <c r="A638" s="777"/>
      <c r="B638" s="830"/>
      <c r="C638" s="393" t="s">
        <v>381</v>
      </c>
      <c r="D638" s="1862" t="str">
        <f>'Rekap Panjang Per Prog Per Prov'!C8</f>
        <v>Kegiatan Dukungan Manajemen dan Dukungan Teknis Lainnya Ditjen Kependudukan dan Pencatatan Sipil</v>
      </c>
      <c r="E638" s="1862"/>
      <c r="F638" s="776"/>
      <c r="G638" s="777"/>
      <c r="H638" s="1885"/>
      <c r="I638" s="753"/>
      <c r="J638" s="758"/>
    </row>
    <row r="639" spans="1:11" ht="37.5" customHeight="1">
      <c r="A639" s="777"/>
      <c r="B639" s="830"/>
      <c r="C639" s="365"/>
      <c r="D639" s="393" t="s">
        <v>382</v>
      </c>
      <c r="E639" s="841" t="str">
        <f>'Rekap Panjang Per Prog Per Prov'!C10</f>
        <v xml:space="preserve">Fasilitasi Koordinasi Penyelenggaraan Kependudukan dan Pencatatan Sipil </v>
      </c>
      <c r="F639" s="776">
        <f>'Rekap Panjang Per Prog Per Prov'!C59</f>
        <v>504877000</v>
      </c>
      <c r="G639" s="778"/>
      <c r="H639" s="1254"/>
      <c r="I639" s="753" t="s">
        <v>695</v>
      </c>
      <c r="J639" s="753" t="s">
        <v>600</v>
      </c>
    </row>
    <row r="640" spans="1:11" ht="16.5">
      <c r="A640" s="801"/>
      <c r="B640" s="830" t="s">
        <v>383</v>
      </c>
      <c r="C640" s="1875" t="str">
        <f>'Rekap Panjang Per Prog Per Prov'!E7</f>
        <v xml:space="preserve">PROGRAM PEMBINAAN KESATUAN BANGSA DAN POLITIK </v>
      </c>
      <c r="D640" s="1875"/>
      <c r="E640" s="1875"/>
      <c r="F640" s="776"/>
      <c r="G640" s="1860" t="str">
        <f>'Rekap Panjang Per Prog Per Prov'!E11</f>
        <v>DITJEN KESBANGPOL</v>
      </c>
      <c r="H640" s="1252"/>
      <c r="I640" s="753"/>
      <c r="J640" s="758"/>
    </row>
    <row r="641" spans="1:10" s="355" customFormat="1">
      <c r="A641" s="754"/>
      <c r="B641" s="830"/>
      <c r="C641" s="393" t="s">
        <v>381</v>
      </c>
      <c r="D641" s="1862" t="str">
        <f>'Rekap Panjang Per Prog Per Prov'!E8</f>
        <v>Kegiatan Fasilitasi Kewaspadaan Nasional</v>
      </c>
      <c r="E641" s="1862"/>
      <c r="F641" s="776"/>
      <c r="G641" s="1861"/>
      <c r="H641" s="1253"/>
      <c r="I641" s="753"/>
      <c r="J641" s="758"/>
    </row>
    <row r="642" spans="1:10" s="344" customFormat="1" ht="41.25" customHeight="1">
      <c r="A642" s="801"/>
      <c r="B642" s="830"/>
      <c r="C642" s="393"/>
      <c r="D642" s="393" t="s">
        <v>382</v>
      </c>
      <c r="E642" s="841" t="str">
        <f>'Rekap Panjang Per Prog Per Prov'!E10</f>
        <v xml:space="preserve">Penguatan dan Pemberdayaan Forum Kewaspadaan Dini Masyarakat (FKDM) </v>
      </c>
      <c r="F642" s="776">
        <f>'Rekap Panjang Per Prog Per Prov'!E59</f>
        <v>1653644000</v>
      </c>
      <c r="G642" s="778"/>
      <c r="H642" s="1254"/>
      <c r="I642" s="753" t="s">
        <v>694</v>
      </c>
      <c r="J642" s="753" t="s">
        <v>601</v>
      </c>
    </row>
    <row r="643" spans="1:10" ht="36" customHeight="1">
      <c r="A643" s="801"/>
      <c r="B643" s="830" t="s">
        <v>384</v>
      </c>
      <c r="C643" s="1863" t="str">
        <f>'Rekap Panjang Per Prog Per Prov'!F7</f>
        <v xml:space="preserve">PROGRAM PENDIDIKAN DAN PELATIHAN APARATUR KEMENTERIAN DALAM NEGERI </v>
      </c>
      <c r="D643" s="1863"/>
      <c r="E643" s="1863"/>
      <c r="F643" s="776"/>
      <c r="G643" s="803" t="str">
        <f>'Rekap Panjang Per Prog Per Prov'!F11</f>
        <v>BADAN DIKLAT</v>
      </c>
      <c r="H643" s="1255"/>
      <c r="I643" s="753"/>
      <c r="J643" s="758"/>
    </row>
    <row r="644" spans="1:10" s="355" customFormat="1" ht="31.5" customHeight="1">
      <c r="A644" s="754"/>
      <c r="B644" s="830"/>
      <c r="C644" s="393" t="s">
        <v>381</v>
      </c>
      <c r="D644" s="1862" t="str">
        <f>'Rekap Panjang Per Prog Per Prov'!F8</f>
        <v xml:space="preserve">Kegiatan Dukungan Manajemen Dan Pelayanan Teknis Lainnya Badan Pendidikan Dan Pelatihan </v>
      </c>
      <c r="E644" s="1862"/>
      <c r="F644" s="776"/>
      <c r="G644" s="777"/>
      <c r="H644" s="754"/>
      <c r="I644" s="753"/>
      <c r="J644" s="758"/>
    </row>
    <row r="645" spans="1:10" s="344" customFormat="1" ht="26.25" customHeight="1">
      <c r="A645" s="801"/>
      <c r="B645" s="830"/>
      <c r="C645" s="393"/>
      <c r="D645" s="393" t="s">
        <v>382</v>
      </c>
      <c r="E645" s="841" t="str">
        <f>'Rekap Panjang Per Prog Per Prov'!F10</f>
        <v>Koordinasi Pembinaan Program Kediklatan</v>
      </c>
      <c r="F645" s="776">
        <f>'Rekap Panjang Per Prog Per Prov'!F59</f>
        <v>235200000</v>
      </c>
      <c r="G645" s="778"/>
      <c r="H645" s="1254"/>
      <c r="I645" s="753" t="s">
        <v>696</v>
      </c>
      <c r="J645" s="753" t="s">
        <v>604</v>
      </c>
    </row>
    <row r="646" spans="1:10" s="344" customFormat="1" ht="16.5" customHeight="1">
      <c r="A646" s="801"/>
      <c r="B646" s="830" t="s">
        <v>385</v>
      </c>
      <c r="C646" s="1863" t="str">
        <f>'Rekap Panjang Per Prog Per Prov'!G7</f>
        <v xml:space="preserve">PROGRAM PENGELOLAAN DESENTRALISASI DAN OTONOMI DAERAH </v>
      </c>
      <c r="D646" s="1863"/>
      <c r="E646" s="1863"/>
      <c r="F646" s="776"/>
      <c r="G646" s="856" t="str">
        <f>'Rekap Panjang Per Prog Per Prov'!G11</f>
        <v>DITJEN OTDA</v>
      </c>
      <c r="H646" s="1265"/>
      <c r="I646" s="753"/>
      <c r="J646" s="784"/>
    </row>
    <row r="647" spans="1:10" s="344" customFormat="1" ht="16.5">
      <c r="A647" s="801"/>
      <c r="B647" s="830"/>
      <c r="C647" s="393" t="s">
        <v>381</v>
      </c>
      <c r="D647" s="1862" t="str">
        <f>'Rekap Panjang Per Prog Per Prov'!G8</f>
        <v>Kegiatan Penataan Urusan Pemerintahan Daerah Lingkup I</v>
      </c>
      <c r="E647" s="1862"/>
      <c r="F647" s="776"/>
      <c r="G647" s="777"/>
      <c r="H647" s="754"/>
      <c r="I647" s="753"/>
      <c r="J647" s="758"/>
    </row>
    <row r="648" spans="1:10" s="344" customFormat="1" ht="36.75" customHeight="1">
      <c r="A648" s="801"/>
      <c r="B648" s="830"/>
      <c r="C648" s="393"/>
      <c r="D648" s="393" t="s">
        <v>382</v>
      </c>
      <c r="E648" s="841" t="str">
        <f>'Rekap Panjang Per Prog Per Prov'!G10</f>
        <v xml:space="preserve">Fasilitasi Percepatan Penerapan Standar Pelayanan Minimal (SPM) di Daerah </v>
      </c>
      <c r="F648" s="776">
        <f>'Rekap Panjang Per Prog Per Prov'!G59</f>
        <v>1247700000</v>
      </c>
      <c r="G648" s="778"/>
      <c r="H648" s="1254"/>
      <c r="I648" s="753" t="s">
        <v>697</v>
      </c>
      <c r="J648" s="761" t="s">
        <v>662</v>
      </c>
    </row>
    <row r="649" spans="1:10" s="344" customFormat="1" ht="16.5" customHeight="1">
      <c r="A649" s="801"/>
      <c r="B649" s="830" t="s">
        <v>393</v>
      </c>
      <c r="C649" s="1863" t="str">
        <f>'Rekap Panjang Per Prog Per Prov'!J7</f>
        <v xml:space="preserve">PROGRAM BINA PEMBANGUNAN DAERAH </v>
      </c>
      <c r="D649" s="1863"/>
      <c r="E649" s="1863"/>
      <c r="F649" s="776"/>
      <c r="G649" s="1865" t="str">
        <f>'Rekap Panjang Per Prog Per Prov'!J11</f>
        <v>DITJEN BINA BANGDA</v>
      </c>
      <c r="H649" s="1256"/>
      <c r="I649" s="753"/>
      <c r="J649" s="784"/>
    </row>
    <row r="650" spans="1:10" s="344" customFormat="1" ht="32.25" customHeight="1">
      <c r="A650" s="801"/>
      <c r="B650" s="830"/>
      <c r="C650" s="393" t="s">
        <v>381</v>
      </c>
      <c r="D650" s="1862" t="str">
        <f>'Rekap Panjang Per Prog Per Prov'!J8</f>
        <v>Kegiatan Dukungan Manajemen dan Pelaksanaan Tugas Teknis Lainnya Ditjen Bina Bangda</v>
      </c>
      <c r="E650" s="1862"/>
      <c r="F650" s="776"/>
      <c r="G650" s="1866"/>
      <c r="H650" s="1257"/>
      <c r="I650" s="753"/>
      <c r="J650" s="758"/>
    </row>
    <row r="651" spans="1:10" s="344" customFormat="1" ht="31.5" customHeight="1">
      <c r="A651" s="801"/>
      <c r="B651" s="830"/>
      <c r="C651" s="393"/>
      <c r="D651" s="393" t="s">
        <v>382</v>
      </c>
      <c r="E651" s="841" t="str">
        <f>'Rekap Panjang Per Prog Per Prov'!J10</f>
        <v>Penyusunan, Pengkajian dan Pengembangan Data dan Informasi SIPD di Daerah</v>
      </c>
      <c r="F651" s="776">
        <f>'Rekap Panjang Per Prog Per Prov'!J59</f>
        <v>965000000</v>
      </c>
      <c r="G651" s="777"/>
      <c r="H651" s="754"/>
      <c r="I651" s="753" t="s">
        <v>698</v>
      </c>
      <c r="J651" s="1793" t="s">
        <v>594</v>
      </c>
    </row>
    <row r="652" spans="1:10" s="344" customFormat="1" ht="36.75" customHeight="1">
      <c r="A652" s="801"/>
      <c r="B652" s="830"/>
      <c r="C652" s="366"/>
      <c r="D652" s="393" t="s">
        <v>386</v>
      </c>
      <c r="E652" s="841" t="str">
        <f>'Rekap Panjang Per Prog Per Prov'!K10</f>
        <v xml:space="preserve">Penguatan Peran Provinsi dalam Pengendalian, Pelaporan dan Evaluasi Pemanfaatan Program Dana Alokasi Khusus (DAK) </v>
      </c>
      <c r="F652" s="776">
        <f>'Rekap Panjang Per Prog Per Prov'!K59</f>
        <v>800000000</v>
      </c>
      <c r="G652" s="777"/>
      <c r="H652" s="754"/>
      <c r="I652" s="753" t="s">
        <v>782</v>
      </c>
      <c r="J652" s="1794"/>
    </row>
    <row r="653" spans="1:10" s="344" customFormat="1" ht="32.25" customHeight="1">
      <c r="A653" s="801"/>
      <c r="B653" s="830"/>
      <c r="C653" s="393" t="s">
        <v>387</v>
      </c>
      <c r="D653" s="1867" t="str">
        <f>'Rekap Panjang Per Prog Per Prov'!L8</f>
        <v>Kegiatan Fasilitasi Penataan Ruang Daerah dan Lingkungan Hidup di Daerah</v>
      </c>
      <c r="E653" s="1862"/>
      <c r="F653" s="776"/>
      <c r="G653" s="777"/>
      <c r="H653" s="754"/>
      <c r="I653" s="753"/>
      <c r="J653" s="758"/>
    </row>
    <row r="654" spans="1:10" s="344" customFormat="1" ht="47.25" customHeight="1">
      <c r="A654" s="801"/>
      <c r="B654" s="951"/>
      <c r="C654" s="367"/>
      <c r="D654" s="392" t="s">
        <v>382</v>
      </c>
      <c r="E654" s="851" t="str">
        <f>'Rekap Panjang Per Prog Per Prov'!L10</f>
        <v xml:space="preserve">Koordinasi , Fasilitasi dan Evaluasi terhadap Implementasi Kegiatan Penanganan Lahan Kritis dan Sumber Daya Air Berbasis Masyarakat (PLKSDA-BM) </v>
      </c>
      <c r="F654" s="802">
        <f>'Rekap Panjang Per Prog Per Prov'!L59</f>
        <v>850000000</v>
      </c>
      <c r="G654" s="777"/>
      <c r="H654" s="754"/>
      <c r="I654" s="753" t="s">
        <v>698</v>
      </c>
      <c r="J654" s="884" t="s">
        <v>594</v>
      </c>
    </row>
    <row r="655" spans="1:10" s="344" customFormat="1" ht="30.75" customHeight="1">
      <c r="A655" s="801"/>
      <c r="B655" s="830"/>
      <c r="C655" s="366"/>
      <c r="D655" s="393" t="s">
        <v>386</v>
      </c>
      <c r="E655" s="842" t="str">
        <f>'Rekap Panjang Per Prog Per Prov'!M10</f>
        <v>Dekonsentrasi Dalam Rangka Penguatan Kelembagaan Penataan Ruang</v>
      </c>
      <c r="F655" s="776">
        <f>'Rekap Panjang Per Prog Per Prov'!M59</f>
        <v>600000000</v>
      </c>
      <c r="G655" s="777"/>
      <c r="H655" s="754"/>
      <c r="I655" s="753" t="s">
        <v>698</v>
      </c>
      <c r="J655" s="1803" t="s">
        <v>594</v>
      </c>
    </row>
    <row r="656" spans="1:10" s="344" customFormat="1" ht="33.75" customHeight="1">
      <c r="A656" s="801"/>
      <c r="B656" s="830"/>
      <c r="C656" s="366"/>
      <c r="D656" s="393" t="s">
        <v>390</v>
      </c>
      <c r="E656" s="842" t="str">
        <f>'Rekap Panjang Per Prog Per Prov'!N10</f>
        <v xml:space="preserve">Fasilitasi Pengelolaan dan Pengembangan Kawasan Ekowisata Berbasis Masyarakat </v>
      </c>
      <c r="F656" s="776">
        <f>'Rekap Panjang Per Prog Per Prov'!N59</f>
        <v>450000000</v>
      </c>
      <c r="G656" s="777"/>
      <c r="H656" s="754"/>
      <c r="I656" s="753" t="s">
        <v>698</v>
      </c>
      <c r="J656" s="1794"/>
    </row>
    <row r="657" spans="1:10" s="344" customFormat="1" ht="16.5">
      <c r="A657" s="801"/>
      <c r="B657" s="830"/>
      <c r="C657" s="393" t="s">
        <v>388</v>
      </c>
      <c r="D657" s="1862" t="str">
        <f>'Rekap Panjang Per Prog Per Prov'!O8</f>
        <v>Kegiatan Fasilitasi Peningkatan Pertumbuhan Ekonomi Daerah</v>
      </c>
      <c r="E657" s="1862"/>
      <c r="F657" s="776"/>
      <c r="G657" s="777"/>
      <c r="H657" s="754"/>
      <c r="I657" s="753"/>
      <c r="J657" s="758"/>
    </row>
    <row r="658" spans="1:10" s="344" customFormat="1" ht="26.25" customHeight="1">
      <c r="A658" s="801"/>
      <c r="B658" s="835"/>
      <c r="C658" s="367"/>
      <c r="D658" s="392" t="s">
        <v>382</v>
      </c>
      <c r="E658" s="846" t="str">
        <f>'Rekap Panjang Per Prog Per Prov'!O10</f>
        <v xml:space="preserve">Dukungan Operasional  Penyelenggaraan PTSP  </v>
      </c>
      <c r="F658" s="802">
        <f>'Rekap Panjang Per Prog Per Prov'!O59</f>
        <v>400000000</v>
      </c>
      <c r="G658" s="777"/>
      <c r="H658" s="754"/>
      <c r="I658" s="753" t="s">
        <v>700</v>
      </c>
      <c r="J658" s="753" t="s">
        <v>602</v>
      </c>
    </row>
    <row r="659" spans="1:10" s="344" customFormat="1" ht="16.5">
      <c r="A659" s="801"/>
      <c r="B659" s="830"/>
      <c r="C659" s="393" t="s">
        <v>389</v>
      </c>
      <c r="D659" s="1867" t="str">
        <f>'Rekap Panjang Per Prog Per Prov'!P8</f>
        <v>Kegiatan Fasilitasi  Perencanaan Pembangunan Daerah</v>
      </c>
      <c r="E659" s="1862"/>
      <c r="F659" s="776"/>
      <c r="G659" s="777"/>
      <c r="H659" s="754"/>
      <c r="I659" s="753"/>
      <c r="J659" s="758"/>
    </row>
    <row r="660" spans="1:10" s="344" customFormat="1" ht="30" customHeight="1">
      <c r="A660" s="801"/>
      <c r="B660" s="830"/>
      <c r="C660" s="366"/>
      <c r="D660" s="393" t="s">
        <v>382</v>
      </c>
      <c r="E660" s="842" t="str">
        <f>'Rekap Panjang Per Prog Per Prov'!P10</f>
        <v>Pengendalian dan Evaluasi Rencana Pembangunan Tahunan Kabupaten/Kota TA. 2013</v>
      </c>
      <c r="F660" s="776">
        <f>'Rekap Panjang Per Prog Per Prov'!P59</f>
        <v>1046135000</v>
      </c>
      <c r="G660" s="777"/>
      <c r="H660" s="754"/>
      <c r="I660" s="753" t="s">
        <v>698</v>
      </c>
      <c r="J660" s="753" t="s">
        <v>594</v>
      </c>
    </row>
    <row r="661" spans="1:10" s="344" customFormat="1" ht="16.5">
      <c r="A661" s="801"/>
      <c r="B661" s="830"/>
      <c r="C661" s="393" t="s">
        <v>391</v>
      </c>
      <c r="D661" s="1862" t="str">
        <f>'Rekap Panjang Per Prog Per Prov'!Q8</f>
        <v>Kegiatan Fasilitasi Pengembangan Wilayah Terpadu</v>
      </c>
      <c r="E661" s="1862"/>
      <c r="F661" s="776"/>
      <c r="G661" s="777"/>
      <c r="H661" s="754"/>
      <c r="I661" s="753"/>
      <c r="J661" s="758"/>
    </row>
    <row r="662" spans="1:10" s="344" customFormat="1" ht="36.75" customHeight="1">
      <c r="A662" s="801"/>
      <c r="B662" s="836"/>
      <c r="C662" s="366"/>
      <c r="D662" s="393" t="s">
        <v>382</v>
      </c>
      <c r="E662" s="841" t="str">
        <f>'Rekap Panjang Per Prog Per Prov'!Q10</f>
        <v>Penguatan Kelembagaan dalam Pengelolaan dan Pengembangan Wilayah Pesisir, Laut dan Pulau-pulau kecil</v>
      </c>
      <c r="F662" s="776">
        <f>'Rekap Panjang Per Prog Per Prov'!Q59</f>
        <v>350000000</v>
      </c>
      <c r="G662" s="777"/>
      <c r="H662" s="1254"/>
      <c r="I662" s="753" t="s">
        <v>698</v>
      </c>
      <c r="J662" s="1193" t="s">
        <v>594</v>
      </c>
    </row>
    <row r="663" spans="1:10" s="362" customFormat="1" ht="15.75" hidden="1" customHeight="1">
      <c r="A663" s="777"/>
      <c r="B663" s="829" t="s">
        <v>519</v>
      </c>
      <c r="C663" s="1859" t="str">
        <f>'Rekap Panjang Per Prog Per Prov'!U7</f>
        <v xml:space="preserve">PROGRAM PEMBERDAYAAN MASYARAKAT DAN PEMERINTAHAN DESA </v>
      </c>
      <c r="D663" s="1859"/>
      <c r="E663" s="1859"/>
      <c r="F663" s="795"/>
      <c r="G663" s="778" t="str">
        <f>'Rekap Panjang Per Prog Per Prov'!U11</f>
        <v>DITJEN PMD</v>
      </c>
      <c r="H663" s="1254"/>
      <c r="I663" s="1194"/>
      <c r="J663" s="758"/>
    </row>
    <row r="664" spans="1:10" ht="30" hidden="1" customHeight="1">
      <c r="A664" s="777"/>
      <c r="B664" s="831"/>
      <c r="C664" s="393" t="s">
        <v>381</v>
      </c>
      <c r="D664" s="1862" t="str">
        <f>'Rekap Panjang Per Prog Per Prov'!U8</f>
        <v>Kegiatan Dukungan Manajemen dan Dukungan Teknis Lainnya Ditjen PMD</v>
      </c>
      <c r="E664" s="1862"/>
      <c r="F664" s="794"/>
      <c r="G664" s="782"/>
      <c r="H664" s="1263"/>
      <c r="I664" s="753"/>
      <c r="J664" s="758"/>
    </row>
    <row r="665" spans="1:10" ht="31.5" hidden="1" customHeight="1">
      <c r="A665" s="777"/>
      <c r="B665" s="834"/>
      <c r="C665" s="394"/>
      <c r="D665" s="394" t="s">
        <v>382</v>
      </c>
      <c r="E665" s="841" t="str">
        <f>'Rekap Panjang Per Prog Per Prov'!U10</f>
        <v>Penguatan Program dan Kelembagaan Pemberdayaan Masyarakat dan Pemerintahan Desa</v>
      </c>
      <c r="F665" s="797">
        <f>'Rekap Panjang Per Prog Per Prov'!U59</f>
        <v>155070000</v>
      </c>
      <c r="G665" s="778"/>
      <c r="H665" s="1254"/>
      <c r="I665" s="753"/>
      <c r="J665" s="781"/>
    </row>
    <row r="666" spans="1:10" ht="30" hidden="1" customHeight="1">
      <c r="A666" s="777"/>
      <c r="B666" s="831"/>
      <c r="C666" s="393" t="s">
        <v>387</v>
      </c>
      <c r="D666" s="1862" t="str">
        <f>'Rekap Panjang Per Prog Per Prov'!V8</f>
        <v>Kegiatan Peningkatan Kapasitas Penyelenggaraan Pemerintahan Desa dan Kelurahan</v>
      </c>
      <c r="E666" s="1862"/>
      <c r="F666" s="794"/>
      <c r="G666" s="782"/>
      <c r="H666" s="1263"/>
      <c r="I666" s="753"/>
      <c r="J666" s="758"/>
    </row>
    <row r="667" spans="1:10" ht="15.75" hidden="1" customHeight="1">
      <c r="A667" s="777"/>
      <c r="B667" s="834"/>
      <c r="C667" s="394"/>
      <c r="D667" s="394" t="s">
        <v>382</v>
      </c>
      <c r="E667" s="841" t="str">
        <f>'Rekap Panjang Per Prog Per Prov'!V10</f>
        <v>Pelatihan Manajemen Pemerintahan Desa bagi Kepala Desa</v>
      </c>
      <c r="F667" s="797">
        <f>'Rekap Panjang Per Prog Per Prov'!V59</f>
        <v>170459000</v>
      </c>
      <c r="G667" s="778"/>
      <c r="H667" s="1254"/>
      <c r="I667" s="753"/>
      <c r="J667" s="781"/>
    </row>
    <row r="668" spans="1:10" ht="15.75" hidden="1" customHeight="1">
      <c r="A668" s="777"/>
      <c r="B668" s="831"/>
      <c r="C668" s="393" t="s">
        <v>388</v>
      </c>
      <c r="D668" s="1862" t="str">
        <f>'Rekap Panjang Per Prog Per Prov'!W8</f>
        <v>Kegiatan Peningkatan Kapasitas Kelembagaan dan Pelatihan Masyarakat</v>
      </c>
      <c r="E668" s="1862"/>
      <c r="F668" s="794"/>
      <c r="G668" s="782"/>
      <c r="H668" s="1263"/>
      <c r="I668" s="753"/>
      <c r="J668" s="758"/>
    </row>
    <row r="669" spans="1:10" ht="15.75" hidden="1" customHeight="1">
      <c r="A669" s="777"/>
      <c r="B669" s="834"/>
      <c r="C669" s="394"/>
      <c r="D669" s="394" t="s">
        <v>382</v>
      </c>
      <c r="E669" s="841" t="str">
        <f>'Rekap Panjang Per Prog Per Prov'!W10</f>
        <v>Fasilitasi Penyusunan Profil Desa dan Kelurahan</v>
      </c>
      <c r="F669" s="797">
        <f>'Rekap Panjang Per Prog Per Prov'!W59</f>
        <v>1600219000</v>
      </c>
      <c r="G669" s="778"/>
      <c r="H669" s="1254"/>
      <c r="I669" s="753"/>
      <c r="J669" s="781"/>
    </row>
    <row r="670" spans="1:10" ht="15.75" hidden="1" customHeight="1">
      <c r="A670" s="777"/>
      <c r="B670" s="831"/>
      <c r="C670" s="393" t="s">
        <v>389</v>
      </c>
      <c r="D670" s="1862" t="str">
        <f>'Rekap Panjang Per Prog Per Prov'!X8</f>
        <v>Kegiatan Peningkatan Kemandirian Masyarakat Perdesaan</v>
      </c>
      <c r="E670" s="1862"/>
      <c r="F670" s="794"/>
      <c r="G670" s="782"/>
      <c r="H670" s="1263"/>
      <c r="I670" s="753"/>
      <c r="J670" s="758"/>
    </row>
    <row r="671" spans="1:10" ht="15.75" hidden="1" customHeight="1">
      <c r="A671" s="777"/>
      <c r="B671" s="834"/>
      <c r="C671" s="394"/>
      <c r="D671" s="394" t="s">
        <v>382</v>
      </c>
      <c r="E671" s="841" t="str">
        <f>'Rekap Panjang Per Prog Per Prov'!X10</f>
        <v>PNPM-Mandiri Perdesaan</v>
      </c>
      <c r="F671" s="797">
        <f>'Rekap Panjang Per Prog Per Prov'!X59</f>
        <v>58439895000</v>
      </c>
      <c r="G671" s="778"/>
      <c r="H671" s="1254"/>
      <c r="I671" s="753"/>
      <c r="J671" s="781"/>
    </row>
    <row r="672" spans="1:10" ht="15.75" hidden="1" customHeight="1">
      <c r="A672" s="777"/>
      <c r="B672" s="831"/>
      <c r="C672" s="393" t="s">
        <v>391</v>
      </c>
      <c r="D672" s="1862" t="str">
        <f>'Rekap Panjang Per Prog Per Prov'!Y8</f>
        <v>Kegiatan Fasilitasi Pemberdayaan Adat dan Sosial Budaya Masyarakat</v>
      </c>
      <c r="E672" s="1862"/>
      <c r="F672" s="794"/>
      <c r="G672" s="782"/>
      <c r="H672" s="1263"/>
      <c r="I672" s="753"/>
      <c r="J672" s="758"/>
    </row>
    <row r="673" spans="1:10" ht="31.5" hidden="1" customHeight="1">
      <c r="A673" s="777"/>
      <c r="B673" s="834"/>
      <c r="C673" s="394"/>
      <c r="D673" s="394" t="s">
        <v>382</v>
      </c>
      <c r="E673" s="841" t="str">
        <f>'Rekap Panjang Per Prog Per Prov'!Y10</f>
        <v>Fasilitasi Penguatan Kelembagaan Komisi Penanggulangan HIV/AIDS di daerah</v>
      </c>
      <c r="F673" s="797">
        <f>'Rekap Panjang Per Prog Per Prov'!Y59</f>
        <v>87250000</v>
      </c>
      <c r="G673" s="778"/>
      <c r="H673" s="1254"/>
      <c r="I673" s="753"/>
      <c r="J673" s="781"/>
    </row>
    <row r="674" spans="1:10" ht="31.5" hidden="1" customHeight="1">
      <c r="A674" s="777"/>
      <c r="B674" s="834"/>
      <c r="C674" s="394"/>
      <c r="D674" s="394" t="s">
        <v>386</v>
      </c>
      <c r="E674" s="841" t="str">
        <f>'Rekap Panjang Per Prog Per Prov'!AA10</f>
        <v xml:space="preserve">Fasilitasi Penguatan Sistem Informasi Posyandu di Daerah melalui Koordinasi dan Pelatihan Ulang </v>
      </c>
      <c r="F674" s="797">
        <f>'Rekap Panjang Per Prog Per Prov'!AA59</f>
        <v>119700000</v>
      </c>
      <c r="G674" s="778"/>
      <c r="H674" s="1254"/>
      <c r="I674" s="753"/>
      <c r="J674" s="781"/>
    </row>
    <row r="675" spans="1:10" ht="15.75" hidden="1" customHeight="1">
      <c r="A675" s="777"/>
      <c r="B675" s="831"/>
      <c r="C675" s="393" t="s">
        <v>392</v>
      </c>
      <c r="D675" s="1862" t="str">
        <f>'Rekap Panjang Per Prog Per Prov'!AB8</f>
        <v>Kegiatan Pengembangan Usaha Ekonomi Masyarakat</v>
      </c>
      <c r="E675" s="1862"/>
      <c r="F675" s="794"/>
      <c r="G675" s="782"/>
      <c r="H675" s="1263"/>
      <c r="I675" s="753"/>
      <c r="J675" s="758"/>
    </row>
    <row r="676" spans="1:10" ht="15.75" hidden="1" customHeight="1">
      <c r="A676" s="777"/>
      <c r="B676" s="834"/>
      <c r="C676" s="394"/>
      <c r="D676" s="394" t="s">
        <v>382</v>
      </c>
      <c r="E676" s="841" t="str">
        <f>'Rekap Panjang Per Prog Per Prov'!AB10</f>
        <v xml:space="preserve">Pelatihan Kapasitas Kelembagaan UED SP/BUMDesa </v>
      </c>
      <c r="F676" s="797">
        <f>'Rekap Panjang Per Prog Per Prov'!AB59</f>
        <v>0</v>
      </c>
      <c r="G676" s="778"/>
      <c r="H676" s="1254"/>
      <c r="I676" s="753"/>
      <c r="J676" s="781"/>
    </row>
    <row r="677" spans="1:10" ht="31.5" hidden="1" customHeight="1">
      <c r="A677" s="777"/>
      <c r="B677" s="834"/>
      <c r="C677" s="394"/>
      <c r="D677" s="394" t="s">
        <v>386</v>
      </c>
      <c r="E677" s="841" t="str">
        <f>'Rekap Panjang Per Prog Per Prov'!AC10</f>
        <v xml:space="preserve">Penguatan Kelembagaan Tim Koordinasi Penanggulangan Kemiskinan Daerah (TKPKD) </v>
      </c>
      <c r="F677" s="797">
        <f>'Rekap Panjang Per Prog Per Prov'!AC59</f>
        <v>92810000</v>
      </c>
      <c r="G677" s="778"/>
      <c r="H677" s="1254"/>
      <c r="I677" s="753"/>
      <c r="J677" s="781"/>
    </row>
    <row r="678" spans="1:10" ht="15.75" hidden="1" customHeight="1">
      <c r="A678" s="777"/>
      <c r="B678" s="834"/>
      <c r="C678" s="394"/>
      <c r="D678" s="394" t="s">
        <v>390</v>
      </c>
      <c r="E678" s="841" t="str">
        <f>'Rekap Panjang Per Prog Per Prov'!AD10</f>
        <v>Fasilitasi Penguatan Kelembagaan Pasar Desa</v>
      </c>
      <c r="F678" s="797">
        <f>'Rekap Panjang Per Prog Per Prov'!AD59</f>
        <v>150000000</v>
      </c>
      <c r="G678" s="777"/>
      <c r="H678" s="1254"/>
      <c r="I678" s="753"/>
      <c r="J678" s="781"/>
    </row>
    <row r="679" spans="1:10" s="362" customFormat="1" ht="30.75" customHeight="1">
      <c r="A679" s="777"/>
      <c r="B679" s="830" t="s">
        <v>396</v>
      </c>
      <c r="C679" s="1863" t="str">
        <f>'Rekap Panjang Per Prog Per Prov'!AH7</f>
        <v xml:space="preserve">PROGRAM PENGUATAN PENYELENGGARAAN PEMERINTAHAN UMUM </v>
      </c>
      <c r="D679" s="1863"/>
      <c r="E679" s="1863"/>
      <c r="F679" s="793"/>
      <c r="G679" s="777" t="str">
        <f>'Rekap Panjang Per Prog Per Prov'!AH11</f>
        <v>DITJEN PUM</v>
      </c>
      <c r="H679" s="1255"/>
      <c r="I679" s="753"/>
      <c r="J679" s="758"/>
    </row>
    <row r="680" spans="1:10" ht="30" customHeight="1">
      <c r="A680" s="777"/>
      <c r="B680" s="831"/>
      <c r="C680" s="393" t="s">
        <v>381</v>
      </c>
      <c r="D680" s="1862" t="str">
        <f>'Rekap Panjang Per Prog Per Prov'!AH8</f>
        <v>Kegiatan Penyelenggaraan Hubungan Pusat dan Daerah Serta Kerjasama Daerah</v>
      </c>
      <c r="E680" s="1862"/>
      <c r="F680" s="794"/>
      <c r="G680" s="777"/>
      <c r="H680" s="754"/>
      <c r="I680" s="753"/>
      <c r="J680" s="758"/>
    </row>
    <row r="681" spans="1:10" ht="37.5" customHeight="1">
      <c r="A681" s="777"/>
      <c r="B681" s="831"/>
      <c r="C681" s="393"/>
      <c r="D681" s="393" t="s">
        <v>382</v>
      </c>
      <c r="E681" s="841" t="str">
        <f>'Rekap Panjang Per Prog Per Prov'!AI10</f>
        <v>Peningkatan Peran Gubernur sebagai Wakil Pemerintah Pusat di Wilayah Provinsi</v>
      </c>
      <c r="F681" s="794">
        <f>'Rekap Panjang Per Prog Per Prov'!AI59</f>
        <v>3620290000</v>
      </c>
      <c r="G681" s="777"/>
      <c r="H681" s="754"/>
      <c r="I681" s="753" t="s">
        <v>701</v>
      </c>
      <c r="J681" s="761" t="s">
        <v>595</v>
      </c>
    </row>
    <row r="682" spans="1:10" ht="30" customHeight="1">
      <c r="A682" s="777"/>
      <c r="B682" s="834"/>
      <c r="C682" s="394" t="s">
        <v>387</v>
      </c>
      <c r="D682" s="1872" t="str">
        <f>'Rekap Panjang Per Prog Per Prov'!AJ8</f>
        <v>Kegiatan Pengembangan dan Penataan Wilayah Administrasi dan Perbatasan</v>
      </c>
      <c r="E682" s="1872"/>
      <c r="F682" s="797"/>
      <c r="G682" s="777"/>
      <c r="H682" s="754"/>
      <c r="I682" s="753"/>
      <c r="J682" s="781"/>
    </row>
    <row r="683" spans="1:10" ht="36.75" customHeight="1">
      <c r="A683" s="777"/>
      <c r="B683" s="834"/>
      <c r="C683" s="394"/>
      <c r="D683" s="394" t="s">
        <v>382</v>
      </c>
      <c r="E683" s="841" t="str">
        <f>'Rekap Panjang Per Prog Per Prov'!AK10</f>
        <v>Koordinasi dan Fasilitasi Penegasan Batas Daerah Secara Pasti di Lapangan antar Daerah Provinsi, Kab/Kota</v>
      </c>
      <c r="F683" s="797">
        <f>'Rekap Panjang Per Prog Per Prov'!AK59</f>
        <v>350000000</v>
      </c>
      <c r="G683" s="777"/>
      <c r="H683" s="754"/>
      <c r="I683" s="753" t="s">
        <v>701</v>
      </c>
      <c r="J683" s="1194" t="s">
        <v>605</v>
      </c>
    </row>
    <row r="684" spans="1:10" ht="21" customHeight="1">
      <c r="A684" s="777"/>
      <c r="B684" s="834"/>
      <c r="C684" s="394"/>
      <c r="D684" s="394" t="s">
        <v>386</v>
      </c>
      <c r="E684" s="841" t="str">
        <f>'Rekap Panjang Per Prog Per Prov'!AL10</f>
        <v>Pembakuan dan Pembinaan Nama Rupabumi Unsur Alami</v>
      </c>
      <c r="F684" s="797">
        <f>'Rekap Panjang Per Prog Per Prov'!AL59</f>
        <v>862818000</v>
      </c>
      <c r="G684" s="777"/>
      <c r="H684" s="754"/>
      <c r="I684" s="753" t="s">
        <v>701</v>
      </c>
      <c r="J684" s="753" t="s">
        <v>612</v>
      </c>
    </row>
    <row r="685" spans="1:10">
      <c r="A685" s="777"/>
      <c r="B685" s="831"/>
      <c r="C685" s="393" t="s">
        <v>388</v>
      </c>
      <c r="D685" s="1862" t="str">
        <f>'Rekap Panjang Per Prog Per Prov'!AN8</f>
        <v>Kegiatan Pembinaan Ketenteraman, Ketertiban dan Perlindungan Masyarakat</v>
      </c>
      <c r="E685" s="1862"/>
      <c r="F685" s="794"/>
      <c r="G685" s="777"/>
      <c r="H685" s="754"/>
      <c r="I685" s="753"/>
      <c r="J685" s="758"/>
    </row>
    <row r="686" spans="1:10" ht="37.5" customHeight="1">
      <c r="A686" s="777"/>
      <c r="B686" s="834"/>
      <c r="C686" s="394"/>
      <c r="D686" s="394" t="s">
        <v>382</v>
      </c>
      <c r="E686" s="841" t="str">
        <f>'Rekap Panjang Per Prog Per Prov'!AO10</f>
        <v xml:space="preserve">Peningkatan Kapasitas SDM Polisi Pamong Praja  dalam Penyelenggaraan Ketertiban Umum dan Ketenteraman Masyarakat </v>
      </c>
      <c r="F686" s="797">
        <f>'Rekap Panjang Per Prog Per Prov'!AO59</f>
        <v>893744000</v>
      </c>
      <c r="G686" s="778"/>
      <c r="H686" s="1254"/>
      <c r="I686" s="753" t="s">
        <v>702</v>
      </c>
      <c r="J686" s="761" t="s">
        <v>597</v>
      </c>
    </row>
    <row r="687" spans="1:10" ht="18.75" customHeight="1">
      <c r="A687" s="777"/>
      <c r="B687" s="834"/>
      <c r="C687" s="394" t="s">
        <v>389</v>
      </c>
      <c r="D687" s="1872" t="str">
        <f>'Rekap Panjang Per Prog Per Prov'!AP8</f>
        <v>Kegiatan Pembinaan dan Pengembangan Kawasan dan Pertanahan</v>
      </c>
      <c r="E687" s="1872"/>
      <c r="F687" s="797"/>
      <c r="G687" s="777"/>
      <c r="H687" s="754"/>
      <c r="I687" s="753"/>
      <c r="J687" s="781"/>
    </row>
    <row r="688" spans="1:10" ht="34.5" customHeight="1">
      <c r="A688" s="777"/>
      <c r="B688" s="834"/>
      <c r="C688" s="394"/>
      <c r="D688" s="394" t="s">
        <v>382</v>
      </c>
      <c r="E688" s="841" t="str">
        <f>'Rekap Panjang Per Prog Per Prov'!AP10</f>
        <v xml:space="preserve">Peningkatan Kapasitas Aparat Pemerintah Daerah dalam Pengelolaan Kawasan Sumber Daya Alam </v>
      </c>
      <c r="F688" s="797">
        <f>'Rekap Panjang Per Prog Per Prov'!AP59</f>
        <v>400000000</v>
      </c>
      <c r="G688" s="777"/>
      <c r="H688" s="754"/>
      <c r="I688" s="753" t="s">
        <v>703</v>
      </c>
      <c r="J688" s="1194" t="s">
        <v>608</v>
      </c>
    </row>
    <row r="689" spans="1:11">
      <c r="A689" s="777"/>
      <c r="B689" s="831"/>
      <c r="C689" s="393" t="s">
        <v>391</v>
      </c>
      <c r="D689" s="1862" t="str">
        <f>'Rekap Panjang Per Prog Per Prov'!AR8</f>
        <v>Kegiatan Fasilitasi Pencegahan dan Penanggulangan Bencana</v>
      </c>
      <c r="E689" s="1862"/>
      <c r="F689" s="794"/>
      <c r="G689" s="777"/>
      <c r="H689" s="754"/>
      <c r="I689" s="753"/>
      <c r="J689" s="758"/>
    </row>
    <row r="690" spans="1:11" ht="47.25">
      <c r="A690" s="821"/>
      <c r="B690" s="885"/>
      <c r="C690" s="886"/>
      <c r="D690" s="886" t="s">
        <v>382</v>
      </c>
      <c r="E690" s="887" t="str">
        <f>'Rekap Panjang Per Prog Per Prov'!AR10</f>
        <v>Fasilitasi Peningkatan Kapasitas Pemerintahan Kabupaten/Kota dalam Penyelenggaraan Pencegahan dan Penanggulangan Kebakaran untuk Mendukung Pengurangan Resiko Kebakaran</v>
      </c>
      <c r="F690" s="888">
        <f>'Rekap Panjang Per Prog Per Prov'!AR59</f>
        <v>300000000</v>
      </c>
      <c r="G690" s="821"/>
      <c r="H690" s="1268"/>
      <c r="I690" s="884" t="s">
        <v>704</v>
      </c>
      <c r="J690" s="761" t="s">
        <v>607</v>
      </c>
    </row>
    <row r="691" spans="1:11" ht="51.75" customHeight="1">
      <c r="A691" s="777"/>
      <c r="B691" s="834"/>
      <c r="C691" s="394"/>
      <c r="D691" s="394" t="s">
        <v>386</v>
      </c>
      <c r="E691" s="848" t="str">
        <f>'Rekap Panjang Per Prog Per Prov'!AS10</f>
        <v>Fasilitasi dan Sosialisasi Pelaksanaan Perpres Nomor 30 Tahun 2011, Pembentukan Kelembagaan Komisi Provinsi Pengendalian Zoonosis dan Komisi Kabupaten/Kota Pengendalian Zoonosis, dan Percepatan Pengendalian Zoonosis</v>
      </c>
      <c r="F691" s="797">
        <f>'Rekap Panjang Per Prog Per Prov'!AS59</f>
        <v>300000000</v>
      </c>
      <c r="G691" s="777"/>
      <c r="H691" s="754"/>
      <c r="I691" s="1235" t="s">
        <v>704</v>
      </c>
      <c r="J691" s="761" t="s">
        <v>611</v>
      </c>
    </row>
    <row r="692" spans="1:11" ht="36.75" customHeight="1">
      <c r="A692" s="777"/>
      <c r="B692" s="834"/>
      <c r="C692" s="394"/>
      <c r="D692" s="394" t="s">
        <v>390</v>
      </c>
      <c r="E692" s="841" t="str">
        <f>'Rekap Panjang Per Prog Per Prov'!AT10</f>
        <v>Peningkatan Kapasitas Aparat dalam Pengurangan Resiko Bencana di Daerah</v>
      </c>
      <c r="F692" s="797">
        <f>'Rekap Panjang Per Prog Per Prov'!AT59</f>
        <v>350000000</v>
      </c>
      <c r="G692" s="778"/>
      <c r="H692" s="1254"/>
      <c r="I692" s="753" t="s">
        <v>704</v>
      </c>
      <c r="J692" s="761" t="s">
        <v>607</v>
      </c>
    </row>
    <row r="693" spans="1:11" ht="9.75" customHeight="1" thickBot="1">
      <c r="A693" s="777"/>
      <c r="B693" s="833"/>
      <c r="C693" s="364"/>
      <c r="D693" s="364"/>
      <c r="E693" s="1278"/>
      <c r="F693" s="796"/>
      <c r="G693" s="777"/>
      <c r="H693" s="754"/>
      <c r="I693" s="1193"/>
      <c r="J693" s="811"/>
    </row>
    <row r="694" spans="1:11" s="356" customFormat="1" ht="54" customHeight="1">
      <c r="A694" s="1307">
        <v>13</v>
      </c>
      <c r="B694" s="1797" t="s">
        <v>421</v>
      </c>
      <c r="C694" s="1797"/>
      <c r="D694" s="1797"/>
      <c r="E694" s="1797"/>
      <c r="F694" s="1283">
        <f>SUM(F695:F746)</f>
        <v>17832828000</v>
      </c>
      <c r="G694" s="1316"/>
      <c r="H694" s="1869" t="s">
        <v>851</v>
      </c>
      <c r="I694" s="1100" t="s">
        <v>868</v>
      </c>
      <c r="J694" s="1312"/>
      <c r="K694" s="1175">
        <f>'Rekap Panjang Per Prog Per Prov'!AV71</f>
        <v>18217338000</v>
      </c>
    </row>
    <row r="695" spans="1:11" ht="18" customHeight="1">
      <c r="A695" s="777"/>
      <c r="B695" s="830" t="s">
        <v>380</v>
      </c>
      <c r="C695" s="1863" t="str">
        <f>'Rekap Panjang Per Prog Per Prov'!C7</f>
        <v xml:space="preserve">PROGRAM PENATAAN ADMINISTRASI KEPENDUDUKAN </v>
      </c>
      <c r="D695" s="1863"/>
      <c r="E695" s="1863"/>
      <c r="F695" s="776"/>
      <c r="G695" s="803" t="str">
        <f>'Rekap Panjang Per Prog Per Prov'!C11</f>
        <v>DITJEN DUKCAPIL</v>
      </c>
      <c r="H695" s="1870"/>
      <c r="I695" s="753"/>
      <c r="J695" s="758"/>
    </row>
    <row r="696" spans="1:11" ht="33.75" customHeight="1">
      <c r="A696" s="777"/>
      <c r="B696" s="830"/>
      <c r="C696" s="393" t="s">
        <v>381</v>
      </c>
      <c r="D696" s="1862" t="str">
        <f>'Rekap Panjang Per Prog Per Prov'!C8</f>
        <v>Kegiatan Dukungan Manajemen dan Dukungan Teknis Lainnya Ditjen Kependudukan dan Pencatatan Sipil</v>
      </c>
      <c r="E696" s="1862"/>
      <c r="F696" s="776"/>
      <c r="G696" s="777"/>
      <c r="H696" s="1870"/>
      <c r="I696" s="753"/>
      <c r="J696" s="758"/>
    </row>
    <row r="697" spans="1:11" ht="38.25" customHeight="1">
      <c r="A697" s="777"/>
      <c r="B697" s="830"/>
      <c r="C697" s="365"/>
      <c r="D697" s="393" t="s">
        <v>382</v>
      </c>
      <c r="E697" s="841" t="str">
        <f>'Rekap Panjang Per Prog Per Prov'!C10</f>
        <v xml:space="preserve">Fasilitasi Koordinasi Penyelenggaraan Kependudukan dan Pencatatan Sipil </v>
      </c>
      <c r="F697" s="776">
        <f>'Rekap Panjang Per Prog Per Prov'!C71</f>
        <v>200650000</v>
      </c>
      <c r="G697" s="778"/>
      <c r="H697" s="1892"/>
      <c r="I697" s="753" t="s">
        <v>701</v>
      </c>
      <c r="J697" s="753" t="s">
        <v>600</v>
      </c>
    </row>
    <row r="698" spans="1:11" ht="32.25" customHeight="1">
      <c r="A698" s="801"/>
      <c r="B698" s="830" t="s">
        <v>383</v>
      </c>
      <c r="C698" s="1863" t="str">
        <f>'Rekap Panjang Per Prog Per Prov'!D7</f>
        <v xml:space="preserve">PROGRAM PENGAWASAN DAN PENINGKATAN AKUNTABILITAS APARATUR KEMENTERIAN DALAM NEGERI </v>
      </c>
      <c r="D698" s="1863"/>
      <c r="E698" s="1863"/>
      <c r="F698" s="776"/>
      <c r="G698" s="803" t="str">
        <f>'Rekap Panjang Per Prog Per Prov'!D11</f>
        <v>ITJEN</v>
      </c>
      <c r="H698" s="1255"/>
      <c r="I698" s="753"/>
      <c r="J698" s="758"/>
    </row>
    <row r="699" spans="1:11" ht="33.75" customHeight="1">
      <c r="A699" s="801"/>
      <c r="B699" s="830"/>
      <c r="C699" s="393" t="s">
        <v>381</v>
      </c>
      <c r="D699" s="1862" t="str">
        <f>'Rekap Panjang Per Prog Per Prov'!D8</f>
        <v xml:space="preserve">Kegiatan Dukungan Manajemen dan Dukungan Teknis Lainnya  Inspektorat Jenderal </v>
      </c>
      <c r="E699" s="1862"/>
      <c r="F699" s="776"/>
      <c r="G699" s="777"/>
      <c r="H699" s="754"/>
      <c r="I699" s="753"/>
      <c r="J699" s="758"/>
    </row>
    <row r="700" spans="1:11" ht="39.75" customHeight="1">
      <c r="A700" s="801"/>
      <c r="B700" s="830"/>
      <c r="C700" s="365"/>
      <c r="D700" s="393" t="s">
        <v>382</v>
      </c>
      <c r="E700" s="841" t="str">
        <f>'Rekap Panjang Per Prog Per Prov'!D10</f>
        <v xml:space="preserve">Koordinasi Pembinaan dan Pengawasan Penyelenggaraan Pemerintahan Daerah </v>
      </c>
      <c r="F700" s="776">
        <f>'Rekap Panjang Per Prog Per Prov'!D71</f>
        <v>270000000</v>
      </c>
      <c r="G700" s="778"/>
      <c r="H700" s="1254"/>
      <c r="I700" s="753" t="s">
        <v>755</v>
      </c>
      <c r="J700" s="753" t="s">
        <v>603</v>
      </c>
    </row>
    <row r="701" spans="1:11" ht="16.5">
      <c r="A701" s="801"/>
      <c r="B701" s="830" t="s">
        <v>384</v>
      </c>
      <c r="C701" s="1875" t="str">
        <f>'Rekap Panjang Per Prog Per Prov'!E7</f>
        <v xml:space="preserve">PROGRAM PEMBINAAN KESATUAN BANGSA DAN POLITIK </v>
      </c>
      <c r="D701" s="1875"/>
      <c r="E701" s="1875"/>
      <c r="F701" s="776"/>
      <c r="G701" s="1860" t="str">
        <f>'Rekap Panjang Per Prog Per Prov'!E11</f>
        <v>DITJEN KESBANGPOL</v>
      </c>
      <c r="H701" s="1252"/>
      <c r="I701" s="753"/>
      <c r="J701" s="758"/>
    </row>
    <row r="702" spans="1:11" s="355" customFormat="1">
      <c r="A702" s="754"/>
      <c r="B702" s="830"/>
      <c r="C702" s="393" t="s">
        <v>381</v>
      </c>
      <c r="D702" s="1862" t="str">
        <f>'Rekap Panjang Per Prog Per Prov'!E8</f>
        <v>Kegiatan Fasilitasi Kewaspadaan Nasional</v>
      </c>
      <c r="E702" s="1862"/>
      <c r="F702" s="776"/>
      <c r="G702" s="1861"/>
      <c r="H702" s="1253"/>
      <c r="I702" s="753"/>
      <c r="J702" s="758"/>
    </row>
    <row r="703" spans="1:11" s="344" customFormat="1" ht="39" customHeight="1">
      <c r="A703" s="801"/>
      <c r="B703" s="830"/>
      <c r="C703" s="393"/>
      <c r="D703" s="393" t="s">
        <v>382</v>
      </c>
      <c r="E703" s="841" t="str">
        <f>'Rekap Panjang Per Prog Per Prov'!E10</f>
        <v xml:space="preserve">Penguatan dan Pemberdayaan Forum Kewaspadaan Dini Masyarakat (FKDM) </v>
      </c>
      <c r="F703" s="776">
        <f>'Rekap Panjang Per Prog Per Prov'!E71</f>
        <v>527544000</v>
      </c>
      <c r="G703" s="778"/>
      <c r="H703" s="754"/>
      <c r="I703" s="753" t="s">
        <v>736</v>
      </c>
      <c r="J703" s="884" t="s">
        <v>601</v>
      </c>
    </row>
    <row r="704" spans="1:11" ht="33.75" customHeight="1">
      <c r="A704" s="801"/>
      <c r="B704" s="829" t="s">
        <v>385</v>
      </c>
      <c r="C704" s="1859" t="str">
        <f>'Rekap Panjang Per Prog Per Prov'!F7</f>
        <v xml:space="preserve">PROGRAM PENDIDIKAN DAN PELATIHAN APARATUR KEMENTERIAN DALAM NEGERI </v>
      </c>
      <c r="D704" s="1859"/>
      <c r="E704" s="1859"/>
      <c r="F704" s="779"/>
      <c r="G704" s="777" t="str">
        <f>'Rekap Panjang Per Prog Per Prov'!F11</f>
        <v>BADAN DIKLAT</v>
      </c>
      <c r="H704" s="754"/>
      <c r="I704" s="753"/>
      <c r="J704" s="781"/>
    </row>
    <row r="705" spans="1:10" s="355" customFormat="1" ht="31.5" customHeight="1">
      <c r="A705" s="754"/>
      <c r="B705" s="830"/>
      <c r="C705" s="393" t="s">
        <v>381</v>
      </c>
      <c r="D705" s="1862" t="str">
        <f>'Rekap Panjang Per Prog Per Prov'!F8</f>
        <v xml:space="preserve">Kegiatan Dukungan Manajemen Dan Pelayanan Teknis Lainnya Badan Pendidikan Dan Pelatihan </v>
      </c>
      <c r="E705" s="1862"/>
      <c r="F705" s="776"/>
      <c r="G705" s="777"/>
      <c r="H705" s="754"/>
      <c r="I705" s="753"/>
      <c r="J705" s="758"/>
    </row>
    <row r="706" spans="1:10" s="344" customFormat="1" ht="22.5" customHeight="1">
      <c r="A706" s="801"/>
      <c r="B706" s="830"/>
      <c r="C706" s="393"/>
      <c r="D706" s="393" t="s">
        <v>382</v>
      </c>
      <c r="E706" s="841" t="str">
        <f>'Rekap Panjang Per Prog Per Prov'!F10</f>
        <v>Koordinasi Pembinaan Program Kediklatan</v>
      </c>
      <c r="F706" s="776">
        <f>'Rekap Panjang Per Prog Per Prov'!F71</f>
        <v>200000000</v>
      </c>
      <c r="G706" s="778"/>
      <c r="H706" s="1254"/>
      <c r="I706" s="753" t="s">
        <v>743</v>
      </c>
      <c r="J706" s="753" t="s">
        <v>604</v>
      </c>
    </row>
    <row r="707" spans="1:10" s="344" customFormat="1" ht="16.5" customHeight="1">
      <c r="A707" s="801"/>
      <c r="B707" s="830" t="s">
        <v>393</v>
      </c>
      <c r="C707" s="1863" t="str">
        <f>'Rekap Panjang Per Prog Per Prov'!G7</f>
        <v xml:space="preserve">PROGRAM PENGELOLAAN DESENTRALISASI DAN OTONOMI DAERAH </v>
      </c>
      <c r="D707" s="1863"/>
      <c r="E707" s="1863"/>
      <c r="F707" s="776"/>
      <c r="G707" s="856" t="str">
        <f>'Rekap Panjang Per Prog Per Prov'!G11</f>
        <v>DITJEN OTDA</v>
      </c>
      <c r="H707" s="1265"/>
      <c r="I707" s="753"/>
      <c r="J707" s="784"/>
    </row>
    <row r="708" spans="1:10" s="344" customFormat="1" ht="16.5">
      <c r="A708" s="801"/>
      <c r="B708" s="830"/>
      <c r="C708" s="393" t="s">
        <v>381</v>
      </c>
      <c r="D708" s="1862" t="str">
        <f>'Rekap Panjang Per Prog Per Prov'!G8</f>
        <v>Kegiatan Penataan Urusan Pemerintahan Daerah Lingkup I</v>
      </c>
      <c r="E708" s="1862"/>
      <c r="F708" s="776"/>
      <c r="G708" s="777"/>
      <c r="H708" s="754"/>
      <c r="I708" s="753"/>
      <c r="J708" s="758"/>
    </row>
    <row r="709" spans="1:10" s="344" customFormat="1" ht="41.25" customHeight="1">
      <c r="A709" s="801"/>
      <c r="B709" s="830"/>
      <c r="C709" s="393"/>
      <c r="D709" s="393" t="s">
        <v>382</v>
      </c>
      <c r="E709" s="841" t="str">
        <f>'Rekap Panjang Per Prog Per Prov'!G10</f>
        <v xml:space="preserve">Fasilitasi Percepatan Penerapan Standar Pelayanan Minimal (SPM) di Daerah </v>
      </c>
      <c r="F709" s="776">
        <f>'Rekap Panjang Per Prog Per Prov'!G71</f>
        <v>448185000</v>
      </c>
      <c r="G709" s="778"/>
      <c r="H709" s="1254"/>
      <c r="I709" s="753" t="s">
        <v>716</v>
      </c>
      <c r="J709" s="761" t="s">
        <v>662</v>
      </c>
    </row>
    <row r="710" spans="1:10" s="344" customFormat="1" ht="16.5" customHeight="1">
      <c r="A710" s="801"/>
      <c r="B710" s="830" t="s">
        <v>396</v>
      </c>
      <c r="C710" s="1863" t="str">
        <f>'Rekap Panjang Per Prog Per Prov'!J7</f>
        <v xml:space="preserve">PROGRAM BINA PEMBANGUNAN DAERAH </v>
      </c>
      <c r="D710" s="1863"/>
      <c r="E710" s="1863"/>
      <c r="F710" s="776"/>
      <c r="G710" s="1865" t="str">
        <f>'Rekap Panjang Per Prog Per Prov'!J11</f>
        <v>DITJEN BINA BANGDA</v>
      </c>
      <c r="H710" s="1256"/>
      <c r="I710" s="753"/>
      <c r="J710" s="784"/>
    </row>
    <row r="711" spans="1:10" s="344" customFormat="1" ht="31.5" customHeight="1">
      <c r="A711" s="801"/>
      <c r="B711" s="830"/>
      <c r="C711" s="393" t="s">
        <v>381</v>
      </c>
      <c r="D711" s="1862" t="str">
        <f>'Rekap Panjang Per Prog Per Prov'!J8</f>
        <v>Kegiatan Dukungan Manajemen dan Pelaksanaan Tugas Teknis Lainnya Ditjen Bina Bangda</v>
      </c>
      <c r="E711" s="1862"/>
      <c r="F711" s="776"/>
      <c r="G711" s="1866"/>
      <c r="H711" s="1257"/>
      <c r="I711" s="753"/>
      <c r="J711" s="758"/>
    </row>
    <row r="712" spans="1:10" s="344" customFormat="1" ht="34.5" customHeight="1">
      <c r="A712" s="801"/>
      <c r="B712" s="830"/>
      <c r="C712" s="393"/>
      <c r="D712" s="393" t="s">
        <v>382</v>
      </c>
      <c r="E712" s="841" t="str">
        <f>'Rekap Panjang Per Prog Per Prov'!J10</f>
        <v>Penyusunan, Pengkajian dan Pengembangan Data dan Informasi SIPD di Daerah</v>
      </c>
      <c r="F712" s="776">
        <f>'Rekap Panjang Per Prog Per Prov'!J71</f>
        <v>475000000</v>
      </c>
      <c r="G712" s="777"/>
      <c r="H712" s="754"/>
      <c r="I712" s="753" t="s">
        <v>698</v>
      </c>
      <c r="J712" s="1793" t="s">
        <v>594</v>
      </c>
    </row>
    <row r="713" spans="1:10" s="344" customFormat="1" ht="35.25" customHeight="1">
      <c r="A713" s="801"/>
      <c r="B713" s="951"/>
      <c r="C713" s="367"/>
      <c r="D713" s="392" t="s">
        <v>386</v>
      </c>
      <c r="E713" s="846" t="str">
        <f>'Rekap Panjang Per Prog Per Prov'!K10</f>
        <v xml:space="preserve">Penguatan Peran Provinsi dalam Pengendalian, Pelaporan dan Evaluasi Pemanfaatan Program Dana Alokasi Khusus (DAK) </v>
      </c>
      <c r="F713" s="802">
        <f>'Rekap Panjang Per Prog Per Prov'!K71</f>
        <v>600000000</v>
      </c>
      <c r="G713" s="777"/>
      <c r="H713" s="754"/>
      <c r="I713" s="1234" t="s">
        <v>699</v>
      </c>
      <c r="J713" s="1794"/>
    </row>
    <row r="714" spans="1:10" s="344" customFormat="1" ht="33.75" customHeight="1">
      <c r="A714" s="801"/>
      <c r="B714" s="830"/>
      <c r="C714" s="393" t="s">
        <v>387</v>
      </c>
      <c r="D714" s="1867" t="str">
        <f>'Rekap Panjang Per Prog Per Prov'!L8</f>
        <v>Kegiatan Fasilitasi Penataan Ruang Daerah dan Lingkungan Hidup di Daerah</v>
      </c>
      <c r="E714" s="1862"/>
      <c r="F714" s="776"/>
      <c r="G714" s="777"/>
      <c r="H714" s="1255"/>
      <c r="I714" s="753"/>
      <c r="J714" s="758"/>
    </row>
    <row r="715" spans="1:10" s="344" customFormat="1" ht="51.75" customHeight="1">
      <c r="A715" s="801"/>
      <c r="B715" s="830"/>
      <c r="C715" s="366"/>
      <c r="D715" s="393" t="s">
        <v>382</v>
      </c>
      <c r="E715" s="842" t="str">
        <f>'Rekap Panjang Per Prog Per Prov'!L10</f>
        <v xml:space="preserve">Koordinasi , Fasilitasi dan Evaluasi terhadap Implementasi Kegiatan Penanganan Lahan Kritis dan Sumber Daya Air Berbasis Masyarakat (PLKSDA-BM) </v>
      </c>
      <c r="F715" s="776">
        <f>'Rekap Panjang Per Prog Per Prov'!L71</f>
        <v>600000000</v>
      </c>
      <c r="G715" s="777"/>
      <c r="H715" s="754"/>
      <c r="I715" s="753" t="s">
        <v>698</v>
      </c>
      <c r="J715" s="753" t="s">
        <v>594</v>
      </c>
    </row>
    <row r="716" spans="1:10" s="344" customFormat="1" ht="16.5">
      <c r="A716" s="801"/>
      <c r="B716" s="830"/>
      <c r="C716" s="393" t="s">
        <v>388</v>
      </c>
      <c r="D716" s="1862" t="str">
        <f>'Rekap Panjang Per Prog Per Prov'!O8</f>
        <v>Kegiatan Fasilitasi Peningkatan Pertumbuhan Ekonomi Daerah</v>
      </c>
      <c r="E716" s="1862"/>
      <c r="F716" s="776"/>
      <c r="G716" s="777"/>
      <c r="H716" s="754"/>
      <c r="I716" s="753"/>
      <c r="J716" s="758"/>
    </row>
    <row r="717" spans="1:10" s="344" customFormat="1" ht="27.75" customHeight="1">
      <c r="A717" s="801"/>
      <c r="B717" s="836"/>
      <c r="C717" s="366"/>
      <c r="D717" s="393" t="s">
        <v>382</v>
      </c>
      <c r="E717" s="841" t="str">
        <f>'Rekap Panjang Per Prog Per Prov'!O10</f>
        <v xml:space="preserve">Dukungan Operasional  Penyelenggaraan PTSP  </v>
      </c>
      <c r="F717" s="776">
        <f>'Rekap Panjang Per Prog Per Prov'!O71</f>
        <v>400000000</v>
      </c>
      <c r="G717" s="778"/>
      <c r="H717" s="1254"/>
      <c r="I717" s="753" t="s">
        <v>785</v>
      </c>
      <c r="J717" s="753" t="s">
        <v>602</v>
      </c>
    </row>
    <row r="718" spans="1:10" s="362" customFormat="1" ht="15.75" hidden="1" customHeight="1">
      <c r="A718" s="777"/>
      <c r="B718" s="829" t="s">
        <v>519</v>
      </c>
      <c r="C718" s="1859" t="str">
        <f>'Rekap Panjang Per Prog Per Prov'!U7</f>
        <v xml:space="preserve">PROGRAM PEMBERDAYAAN MASYARAKAT DAN PEMERINTAHAN DESA </v>
      </c>
      <c r="D718" s="1859"/>
      <c r="E718" s="1859"/>
      <c r="F718" s="795"/>
      <c r="G718" s="778" t="str">
        <f>'Rekap Panjang Per Prog Per Prov'!U11</f>
        <v>DITJEN PMD</v>
      </c>
      <c r="H718" s="1254"/>
      <c r="I718" s="753"/>
      <c r="J718" s="781"/>
    </row>
    <row r="719" spans="1:10" ht="30" hidden="1" customHeight="1">
      <c r="A719" s="777"/>
      <c r="B719" s="831"/>
      <c r="C719" s="393" t="s">
        <v>381</v>
      </c>
      <c r="D719" s="1862" t="str">
        <f>'Rekap Panjang Per Prog Per Prov'!U8</f>
        <v>Kegiatan Dukungan Manajemen dan Dukungan Teknis Lainnya Ditjen PMD</v>
      </c>
      <c r="E719" s="1862"/>
      <c r="F719" s="794"/>
      <c r="G719" s="782"/>
      <c r="H719" s="1263"/>
      <c r="I719" s="753"/>
      <c r="J719" s="758"/>
    </row>
    <row r="720" spans="1:10" ht="31.5" hidden="1" customHeight="1">
      <c r="A720" s="777"/>
      <c r="B720" s="834"/>
      <c r="C720" s="394"/>
      <c r="D720" s="394" t="s">
        <v>382</v>
      </c>
      <c r="E720" s="841" t="str">
        <f>'Rekap Panjang Per Prog Per Prov'!U10</f>
        <v>Penguatan Program dan Kelembagaan Pemberdayaan Masyarakat dan Pemerintahan Desa</v>
      </c>
      <c r="F720" s="797">
        <f>'Rekap Panjang Per Prog Per Prov'!U71</f>
        <v>154910000</v>
      </c>
      <c r="G720" s="778"/>
      <c r="H720" s="1254"/>
      <c r="I720" s="753"/>
      <c r="J720" s="781"/>
    </row>
    <row r="721" spans="1:10" ht="30" hidden="1" customHeight="1">
      <c r="A721" s="777"/>
      <c r="B721" s="831"/>
      <c r="C721" s="393" t="s">
        <v>387</v>
      </c>
      <c r="D721" s="1862" t="str">
        <f>'Rekap Panjang Per Prog Per Prov'!V8</f>
        <v>Kegiatan Peningkatan Kapasitas Penyelenggaraan Pemerintahan Desa dan Kelurahan</v>
      </c>
      <c r="E721" s="1862"/>
      <c r="F721" s="794"/>
      <c r="G721" s="782"/>
      <c r="H721" s="1263"/>
      <c r="I721" s="753"/>
      <c r="J721" s="758"/>
    </row>
    <row r="722" spans="1:10" ht="15.75" hidden="1" customHeight="1">
      <c r="A722" s="777"/>
      <c r="B722" s="834"/>
      <c r="C722" s="394"/>
      <c r="D722" s="394" t="s">
        <v>382</v>
      </c>
      <c r="E722" s="841" t="str">
        <f>'Rekap Panjang Per Prog Per Prov'!V10</f>
        <v>Pelatihan Manajemen Pemerintahan Desa bagi Kepala Desa</v>
      </c>
      <c r="F722" s="797">
        <f>'Rekap Panjang Per Prog Per Prov'!V71</f>
        <v>190843000</v>
      </c>
      <c r="G722" s="778"/>
      <c r="H722" s="1254"/>
      <c r="I722" s="753"/>
      <c r="J722" s="781"/>
    </row>
    <row r="723" spans="1:10" ht="15.75" hidden="1" customHeight="1">
      <c r="A723" s="777"/>
      <c r="B723" s="831"/>
      <c r="C723" s="393" t="s">
        <v>388</v>
      </c>
      <c r="D723" s="1862" t="str">
        <f>'Rekap Panjang Per Prog Per Prov'!W8</f>
        <v>Kegiatan Peningkatan Kapasitas Kelembagaan dan Pelatihan Masyarakat</v>
      </c>
      <c r="E723" s="1862"/>
      <c r="F723" s="794"/>
      <c r="G723" s="782"/>
      <c r="H723" s="1263"/>
      <c r="I723" s="753"/>
      <c r="J723" s="758"/>
    </row>
    <row r="724" spans="1:10" ht="15.75" hidden="1" customHeight="1">
      <c r="A724" s="777"/>
      <c r="B724" s="834"/>
      <c r="C724" s="394"/>
      <c r="D724" s="394" t="s">
        <v>382</v>
      </c>
      <c r="E724" s="841" t="str">
        <f>'Rekap Panjang Per Prog Per Prov'!W10</f>
        <v>Fasilitasi Penyusunan Profil Desa dan Kelurahan</v>
      </c>
      <c r="F724" s="797">
        <f>'Rekap Panjang Per Prog Per Prov'!W71</f>
        <v>596675000</v>
      </c>
      <c r="G724" s="778"/>
      <c r="H724" s="1254"/>
      <c r="I724" s="753"/>
      <c r="J724" s="781"/>
    </row>
    <row r="725" spans="1:10" ht="15.75" hidden="1" customHeight="1">
      <c r="A725" s="777"/>
      <c r="B725" s="831"/>
      <c r="C725" s="393" t="s">
        <v>389</v>
      </c>
      <c r="D725" s="1862" t="str">
        <f>'Rekap Panjang Per Prog Per Prov'!X8</f>
        <v>Kegiatan Peningkatan Kemandirian Masyarakat Perdesaan</v>
      </c>
      <c r="E725" s="1862"/>
      <c r="F725" s="794"/>
      <c r="G725" s="782"/>
      <c r="H725" s="1263"/>
      <c r="I725" s="753"/>
      <c r="J725" s="758"/>
    </row>
    <row r="726" spans="1:10" ht="15.75" hidden="1" customHeight="1">
      <c r="A726" s="777"/>
      <c r="B726" s="834"/>
      <c r="C726" s="394"/>
      <c r="D726" s="394" t="s">
        <v>382</v>
      </c>
      <c r="E726" s="841" t="str">
        <f>'Rekap Panjang Per Prog Per Prov'!X10</f>
        <v>PNPM-Mandiri Perdesaan</v>
      </c>
      <c r="F726" s="797">
        <f>'Rekap Panjang Per Prog Per Prov'!X71</f>
        <v>7169009000</v>
      </c>
      <c r="G726" s="778"/>
      <c r="H726" s="1254"/>
      <c r="I726" s="753"/>
      <c r="J726" s="781"/>
    </row>
    <row r="727" spans="1:10" ht="15.75" hidden="1" customHeight="1">
      <c r="A727" s="777"/>
      <c r="B727" s="831"/>
      <c r="C727" s="393" t="s">
        <v>391</v>
      </c>
      <c r="D727" s="1862" t="str">
        <f>'Rekap Panjang Per Prog Per Prov'!Y8</f>
        <v>Kegiatan Fasilitasi Pemberdayaan Adat dan Sosial Budaya Masyarakat</v>
      </c>
      <c r="E727" s="1862"/>
      <c r="F727" s="794"/>
      <c r="G727" s="782"/>
      <c r="H727" s="1263"/>
      <c r="I727" s="753"/>
      <c r="J727" s="758"/>
    </row>
    <row r="728" spans="1:10" ht="31.5" hidden="1" customHeight="1">
      <c r="A728" s="777"/>
      <c r="B728" s="834"/>
      <c r="C728" s="394"/>
      <c r="D728" s="394" t="s">
        <v>382</v>
      </c>
      <c r="E728" s="841" t="str">
        <f>'Rekap Panjang Per Prog Per Prov'!Y10</f>
        <v>Fasilitasi Penguatan Kelembagaan Komisi Penanggulangan HIV/AIDS di daerah</v>
      </c>
      <c r="F728" s="797">
        <f>'Rekap Panjang Per Prog Per Prov'!Y71</f>
        <v>70010000</v>
      </c>
      <c r="G728" s="778"/>
      <c r="H728" s="1254"/>
      <c r="I728" s="753"/>
      <c r="J728" s="781"/>
    </row>
    <row r="729" spans="1:10" ht="31.5" hidden="1" customHeight="1">
      <c r="A729" s="777"/>
      <c r="B729" s="834"/>
      <c r="C729" s="394"/>
      <c r="D729" s="394" t="s">
        <v>386</v>
      </c>
      <c r="E729" s="841" t="str">
        <f>'Rekap Panjang Per Prog Per Prov'!AA10</f>
        <v xml:space="preserve">Fasilitasi Penguatan Sistem Informasi Posyandu di Daerah melalui Koordinasi dan Pelatihan Ulang </v>
      </c>
      <c r="F729" s="797">
        <f>'Rekap Panjang Per Prog Per Prov'!AA71</f>
        <v>60000000</v>
      </c>
      <c r="G729" s="778"/>
      <c r="H729" s="1254"/>
      <c r="I729" s="753"/>
      <c r="J729" s="781"/>
    </row>
    <row r="730" spans="1:10" ht="15.75" hidden="1" customHeight="1">
      <c r="A730" s="777"/>
      <c r="B730" s="831"/>
      <c r="C730" s="393" t="s">
        <v>392</v>
      </c>
      <c r="D730" s="1862" t="str">
        <f>'Rekap Panjang Per Prog Per Prov'!AB8</f>
        <v>Kegiatan Pengembangan Usaha Ekonomi Masyarakat</v>
      </c>
      <c r="E730" s="1862"/>
      <c r="F730" s="794"/>
      <c r="G730" s="782"/>
      <c r="H730" s="1263"/>
      <c r="I730" s="753"/>
      <c r="J730" s="758"/>
    </row>
    <row r="731" spans="1:10" ht="31.5" hidden="1" customHeight="1">
      <c r="A731" s="777"/>
      <c r="B731" s="834"/>
      <c r="C731" s="394"/>
      <c r="D731" s="394" t="s">
        <v>382</v>
      </c>
      <c r="E731" s="841" t="str">
        <f>'Rekap Panjang Per Prog Per Prov'!AC10</f>
        <v xml:space="preserve">Penguatan Kelembagaan Tim Koordinasi Penanggulangan Kemiskinan Daerah (TKPKD) </v>
      </c>
      <c r="F731" s="797">
        <f>'Rekap Panjang Per Prog Per Prov'!AC71</f>
        <v>92645000</v>
      </c>
      <c r="G731" s="778"/>
      <c r="H731" s="1254"/>
      <c r="I731" s="753"/>
      <c r="J731" s="781"/>
    </row>
    <row r="732" spans="1:10" ht="15.75" hidden="1" customHeight="1">
      <c r="A732" s="777"/>
      <c r="B732" s="834"/>
      <c r="C732" s="394"/>
      <c r="D732" s="394" t="s">
        <v>386</v>
      </c>
      <c r="E732" s="841" t="str">
        <f>'Rekap Panjang Per Prog Per Prov'!AD10</f>
        <v>Fasilitasi Penguatan Kelembagaan Pasar Desa</v>
      </c>
      <c r="F732" s="797">
        <f>'Rekap Panjang Per Prog Per Prov'!AD71</f>
        <v>150000000</v>
      </c>
      <c r="G732" s="778"/>
      <c r="H732" s="1254"/>
      <c r="I732" s="753"/>
      <c r="J732" s="781"/>
    </row>
    <row r="733" spans="1:10" s="362" customFormat="1" ht="32.25" customHeight="1">
      <c r="A733" s="777"/>
      <c r="B733" s="830" t="s">
        <v>519</v>
      </c>
      <c r="C733" s="1863" t="str">
        <f>'Rekap Panjang Per Prog Per Prov'!AH7</f>
        <v xml:space="preserve">PROGRAM PENGUATAN PENYELENGGARAAN PEMERINTAHAN UMUM </v>
      </c>
      <c r="D733" s="1863"/>
      <c r="E733" s="1863"/>
      <c r="F733" s="793"/>
      <c r="G733" s="803" t="str">
        <f>'Rekap Panjang Per Prog Per Prov'!AH11</f>
        <v>DITJEN PUM</v>
      </c>
      <c r="H733" s="1255"/>
      <c r="I733" s="753"/>
      <c r="J733" s="758"/>
    </row>
    <row r="734" spans="1:10" ht="30" customHeight="1">
      <c r="A734" s="777"/>
      <c r="B734" s="831"/>
      <c r="C734" s="393" t="s">
        <v>381</v>
      </c>
      <c r="D734" s="1862" t="str">
        <f>'Rekap Panjang Per Prog Per Prov'!AH8</f>
        <v>Kegiatan Penyelenggaraan Hubungan Pusat dan Daerah Serta Kerjasama Daerah</v>
      </c>
      <c r="E734" s="1862"/>
      <c r="F734" s="794"/>
      <c r="G734" s="777"/>
      <c r="H734" s="754"/>
      <c r="I734" s="753"/>
      <c r="J734" s="758"/>
    </row>
    <row r="735" spans="1:10" ht="37.5" customHeight="1">
      <c r="A735" s="777"/>
      <c r="B735" s="834"/>
      <c r="C735" s="394"/>
      <c r="D735" s="394" t="s">
        <v>382</v>
      </c>
      <c r="E735" s="841" t="str">
        <f>'Rekap Panjang Per Prog Per Prov'!AI10</f>
        <v>Peningkatan Peran Gubernur sebagai Wakil Pemerintah Pusat di Wilayah Provinsi</v>
      </c>
      <c r="F735" s="797">
        <f>'Rekap Panjang Per Prog Per Prov'!AI71</f>
        <v>3411720000</v>
      </c>
      <c r="G735" s="777"/>
      <c r="H735" s="754"/>
      <c r="I735" s="753" t="s">
        <v>746</v>
      </c>
      <c r="J735" s="761" t="s">
        <v>595</v>
      </c>
    </row>
    <row r="736" spans="1:10" ht="32.25" customHeight="1">
      <c r="A736" s="777"/>
      <c r="B736" s="831"/>
      <c r="C736" s="393" t="s">
        <v>387</v>
      </c>
      <c r="D736" s="1862" t="str">
        <f>'Rekap Panjang Per Prog Per Prov'!AJ8</f>
        <v>Kegiatan Pengembangan dan Penataan Wilayah Administrasi dan Perbatasan</v>
      </c>
      <c r="E736" s="1862"/>
      <c r="F736" s="794"/>
      <c r="G736" s="777"/>
      <c r="H736" s="754"/>
      <c r="I736" s="753"/>
      <c r="J736" s="758"/>
    </row>
    <row r="737" spans="1:11" ht="37.5" customHeight="1">
      <c r="A737" s="777"/>
      <c r="B737" s="834"/>
      <c r="C737" s="394"/>
      <c r="D737" s="394" t="s">
        <v>382</v>
      </c>
      <c r="E737" s="841" t="str">
        <f>'Rekap Panjang Per Prog Per Prov'!AK10</f>
        <v>Koordinasi dan Fasilitasi Penegasan Batas Daerah Secara Pasti di Lapangan antar Daerah Provinsi, Kab/Kota</v>
      </c>
      <c r="F737" s="797">
        <f>'Rekap Panjang Per Prog Per Prov'!AK71</f>
        <v>300000000</v>
      </c>
      <c r="G737" s="777"/>
      <c r="H737" s="754"/>
      <c r="I737" s="753" t="s">
        <v>746</v>
      </c>
      <c r="J737" s="1194" t="s">
        <v>605</v>
      </c>
    </row>
    <row r="738" spans="1:11" ht="25.5" customHeight="1">
      <c r="A738" s="777"/>
      <c r="B738" s="831"/>
      <c r="C738" s="393"/>
      <c r="D738" s="393" t="s">
        <v>386</v>
      </c>
      <c r="E738" s="841" t="str">
        <f>'Rekap Panjang Per Prog Per Prov'!AL10</f>
        <v>Pembakuan dan Pembinaan Nama Rupabumi Unsur Alami</v>
      </c>
      <c r="F738" s="794">
        <f>'Rekap Panjang Per Prog Per Prov'!AL71</f>
        <v>400000000</v>
      </c>
      <c r="G738" s="777"/>
      <c r="H738" s="754"/>
      <c r="I738" s="753" t="s">
        <v>746</v>
      </c>
      <c r="J738" s="753" t="s">
        <v>612</v>
      </c>
    </row>
    <row r="739" spans="1:11" ht="32.25" customHeight="1">
      <c r="A739" s="777"/>
      <c r="B739" s="834"/>
      <c r="C739" s="394" t="s">
        <v>388</v>
      </c>
      <c r="D739" s="1872" t="str">
        <f>'Rekap Panjang Per Prog Per Prov'!AN8</f>
        <v>Kegiatan Pembinaan Ketenteraman, Ketertiban dan Perlindungan Masyarakat</v>
      </c>
      <c r="E739" s="1872"/>
      <c r="F739" s="797"/>
      <c r="G739" s="777"/>
      <c r="H739" s="754"/>
      <c r="I739" s="753"/>
      <c r="J739" s="759"/>
    </row>
    <row r="740" spans="1:11" ht="49.5" customHeight="1">
      <c r="A740" s="777"/>
      <c r="B740" s="834"/>
      <c r="C740" s="394"/>
      <c r="D740" s="394" t="s">
        <v>382</v>
      </c>
      <c r="E740" s="841" t="str">
        <f>'Rekap Panjang Per Prog Per Prov'!AO10</f>
        <v xml:space="preserve">Peningkatan Kapasitas SDM Polisi Pamong Praja  dalam Penyelenggaraan Ketertiban Umum dan Ketenteraman Masyarakat </v>
      </c>
      <c r="F740" s="797">
        <f>'Rekap Panjang Per Prog Per Prov'!AO71</f>
        <v>515637000</v>
      </c>
      <c r="G740" s="777"/>
      <c r="H740" s="754"/>
      <c r="I740" s="753" t="s">
        <v>738</v>
      </c>
      <c r="J740" s="1236" t="s">
        <v>597</v>
      </c>
    </row>
    <row r="741" spans="1:11">
      <c r="A741" s="777"/>
      <c r="B741" s="831"/>
      <c r="C741" s="393" t="s">
        <v>389</v>
      </c>
      <c r="D741" s="1862" t="str">
        <f>'Rekap Panjang Per Prog Per Prov'!AP8</f>
        <v>Kegiatan Pembinaan dan Pengembangan Kawasan dan Pertanahan</v>
      </c>
      <c r="E741" s="1862"/>
      <c r="F741" s="794"/>
      <c r="G741" s="777"/>
      <c r="H741" s="754"/>
      <c r="I741" s="753"/>
      <c r="J741" s="758"/>
    </row>
    <row r="742" spans="1:11" ht="41.25" customHeight="1">
      <c r="A742" s="777"/>
      <c r="B742" s="834"/>
      <c r="C742" s="394"/>
      <c r="D742" s="394" t="s">
        <v>382</v>
      </c>
      <c r="E742" s="841" t="str">
        <f>'Rekap Panjang Per Prog Per Prov'!AP10</f>
        <v xml:space="preserve">Peningkatan Kapasitas Aparat Pemerintah Daerah dalam Pengelolaan Kawasan Sumber Daya Alam </v>
      </c>
      <c r="F742" s="797">
        <f>'Rekap Panjang Per Prog Per Prov'!AP71</f>
        <v>400000000</v>
      </c>
      <c r="G742" s="777"/>
      <c r="H742" s="754"/>
      <c r="I742" s="753" t="s">
        <v>747</v>
      </c>
      <c r="J742" s="1194" t="s">
        <v>608</v>
      </c>
    </row>
    <row r="743" spans="1:11" ht="19.5" customHeight="1">
      <c r="A743" s="777"/>
      <c r="B743" s="831"/>
      <c r="C743" s="393" t="s">
        <v>391</v>
      </c>
      <c r="D743" s="1862" t="str">
        <f>'Rekap Panjang Per Prog Per Prov'!AR8</f>
        <v>Kegiatan Fasilitasi Pencegahan dan Penanggulangan Bencana</v>
      </c>
      <c r="E743" s="1862"/>
      <c r="F743" s="794"/>
      <c r="G743" s="777"/>
      <c r="H743" s="754"/>
      <c r="I743" s="753"/>
      <c r="J743" s="758"/>
    </row>
    <row r="744" spans="1:11" ht="52.5" customHeight="1">
      <c r="A744" s="777"/>
      <c r="B744" s="834"/>
      <c r="C744" s="394"/>
      <c r="D744" s="394" t="s">
        <v>382</v>
      </c>
      <c r="E744" s="841" t="str">
        <f>'Rekap Panjang Per Prog Per Prov'!AR10</f>
        <v>Fasilitasi Peningkatan Kapasitas Pemerintahan Kabupaten/Kota dalam Penyelenggaraan Pencegahan dan Penanggulangan Kebakaran untuk Mendukung Pengurangan Resiko Kebakaran</v>
      </c>
      <c r="F744" s="797">
        <f>'Rekap Panjang Per Prog Per Prov'!AR71</f>
        <v>300000000</v>
      </c>
      <c r="G744" s="777"/>
      <c r="H744" s="754"/>
      <c r="I744" s="753" t="s">
        <v>720</v>
      </c>
      <c r="J744" s="761" t="s">
        <v>607</v>
      </c>
    </row>
    <row r="745" spans="1:11" ht="68.25" customHeight="1">
      <c r="A745" s="777"/>
      <c r="B745" s="834"/>
      <c r="C745" s="394"/>
      <c r="D745" s="394" t="s">
        <v>386</v>
      </c>
      <c r="E745" s="841" t="str">
        <f>'Rekap Panjang Per Prog Per Prov'!AS10</f>
        <v>Fasilitasi dan Sosialisasi Pelaksanaan Perpres Nomor 30 Tahun 2011, Pembentukan Kelembagaan Komisi Provinsi Pengendalian Zoonosis dan Komisi Kabupaten/Kota Pengendalian Zoonosis, dan Percepatan Pengendalian Zoonosis</v>
      </c>
      <c r="F745" s="797">
        <f>'Rekap Panjang Per Prog Per Prov'!AS71</f>
        <v>300000000</v>
      </c>
      <c r="G745" s="778"/>
      <c r="H745" s="1254"/>
      <c r="I745" s="753" t="s">
        <v>720</v>
      </c>
      <c r="J745" s="761" t="s">
        <v>611</v>
      </c>
    </row>
    <row r="746" spans="1:11" ht="11.25" customHeight="1" thickBot="1">
      <c r="A746" s="777"/>
      <c r="B746" s="951"/>
      <c r="C746" s="1152"/>
      <c r="D746" s="1152"/>
      <c r="E746" s="844"/>
      <c r="F746" s="802"/>
      <c r="G746" s="803"/>
      <c r="H746" s="1255"/>
      <c r="I746" s="1193"/>
      <c r="J746" s="768"/>
    </row>
    <row r="747" spans="1:11" s="1269" customFormat="1" ht="44.25" customHeight="1">
      <c r="A747" s="1282">
        <v>14</v>
      </c>
      <c r="B747" s="1883" t="s">
        <v>423</v>
      </c>
      <c r="C747" s="1883"/>
      <c r="D747" s="1883"/>
      <c r="E747" s="1883"/>
      <c r="F747" s="1313">
        <f>SUM(F748:F799)</f>
        <v>91463648000</v>
      </c>
      <c r="G747" s="1284"/>
      <c r="H747" s="1888" t="s">
        <v>833</v>
      </c>
      <c r="I747" s="1100" t="s">
        <v>869</v>
      </c>
      <c r="J747" s="781"/>
      <c r="K747" s="1314">
        <f>'Rekap Panjang Per Prog Per Prov'!AV76</f>
        <v>91463648000</v>
      </c>
    </row>
    <row r="748" spans="1:11">
      <c r="A748" s="777"/>
      <c r="B748" s="830" t="s">
        <v>380</v>
      </c>
      <c r="C748" s="1863" t="str">
        <f>'Rekap Panjang Per Prog Per Prov'!C7</f>
        <v xml:space="preserve">PROGRAM PENATAAN ADMINISTRASI KEPENDUDUKAN </v>
      </c>
      <c r="D748" s="1863"/>
      <c r="E748" s="1863"/>
      <c r="F748" s="776"/>
      <c r="G748" s="803" t="str">
        <f>'Rekap Panjang Per Prog Per Prov'!C11</f>
        <v>DITJEN DUKCAPIL</v>
      </c>
      <c r="H748" s="1889"/>
      <c r="I748" s="753"/>
      <c r="J748" s="758"/>
    </row>
    <row r="749" spans="1:11" ht="33.75" customHeight="1">
      <c r="A749" s="777"/>
      <c r="B749" s="830"/>
      <c r="C749" s="393" t="s">
        <v>381</v>
      </c>
      <c r="D749" s="1862" t="str">
        <f>'Rekap Panjang Per Prog Per Prov'!C8</f>
        <v>Kegiatan Dukungan Manajemen dan Dukungan Teknis Lainnya Ditjen Kependudukan dan Pencatatan Sipil</v>
      </c>
      <c r="E749" s="1862"/>
      <c r="F749" s="776"/>
      <c r="G749" s="777"/>
      <c r="H749" s="754"/>
      <c r="I749" s="753"/>
      <c r="J749" s="758"/>
    </row>
    <row r="750" spans="1:11" ht="36" customHeight="1">
      <c r="A750" s="777"/>
      <c r="B750" s="951"/>
      <c r="C750" s="1140"/>
      <c r="D750" s="392" t="s">
        <v>382</v>
      </c>
      <c r="E750" s="846" t="str">
        <f>'Rekap Panjang Per Prog Per Prov'!C10</f>
        <v xml:space="preserve">Fasilitasi Koordinasi Penyelenggaraan Kependudukan dan Pencatatan Sipil </v>
      </c>
      <c r="F750" s="802">
        <f>'Rekap Panjang Per Prog Per Prov'!C76</f>
        <v>562547000</v>
      </c>
      <c r="G750" s="777"/>
      <c r="H750" s="754"/>
      <c r="I750" s="753" t="s">
        <v>856</v>
      </c>
      <c r="J750" s="884" t="s">
        <v>600</v>
      </c>
    </row>
    <row r="751" spans="1:11" ht="22.5" customHeight="1">
      <c r="A751" s="801"/>
      <c r="B751" s="830" t="s">
        <v>383</v>
      </c>
      <c r="C751" s="1863" t="str">
        <f>'Rekap Panjang Per Prog Per Prov'!E7</f>
        <v xml:space="preserve">PROGRAM PEMBINAAN KESATUAN BANGSA DAN POLITIK </v>
      </c>
      <c r="D751" s="1863"/>
      <c r="E751" s="1863"/>
      <c r="F751" s="776"/>
      <c r="G751" s="1860" t="str">
        <f>'Rekap Panjang Per Prog Per Prov'!E11</f>
        <v>DITJEN KESBANGPOL</v>
      </c>
      <c r="H751" s="1252"/>
      <c r="I751" s="753"/>
      <c r="J751" s="781"/>
    </row>
    <row r="752" spans="1:11" s="355" customFormat="1">
      <c r="A752" s="754"/>
      <c r="B752" s="830"/>
      <c r="C752" s="393" t="s">
        <v>381</v>
      </c>
      <c r="D752" s="1862" t="str">
        <f>'Rekap Panjang Per Prog Per Prov'!E8</f>
        <v>Kegiatan Fasilitasi Kewaspadaan Nasional</v>
      </c>
      <c r="E752" s="1862"/>
      <c r="F752" s="776"/>
      <c r="G752" s="1861"/>
      <c r="H752" s="1253"/>
      <c r="I752" s="753"/>
      <c r="J752" s="758"/>
    </row>
    <row r="753" spans="1:10" s="344" customFormat="1" ht="31.5" customHeight="1">
      <c r="A753" s="801"/>
      <c r="B753" s="830"/>
      <c r="C753" s="393"/>
      <c r="D753" s="393" t="s">
        <v>382</v>
      </c>
      <c r="E753" s="841" t="str">
        <f>'Rekap Panjang Per Prog Per Prov'!E10</f>
        <v xml:space="preserve">Penguatan dan Pemberdayaan Forum Kewaspadaan Dini Masyarakat (FKDM) </v>
      </c>
      <c r="F753" s="776">
        <f>'Rekap Panjang Per Prog Per Prov'!E76</f>
        <v>1704968000</v>
      </c>
      <c r="G753" s="778"/>
      <c r="H753" s="1254"/>
      <c r="I753" s="753" t="s">
        <v>714</v>
      </c>
      <c r="J753" s="753" t="s">
        <v>601</v>
      </c>
    </row>
    <row r="754" spans="1:10" ht="33" customHeight="1">
      <c r="A754" s="801"/>
      <c r="B754" s="830" t="s">
        <v>384</v>
      </c>
      <c r="C754" s="1863" t="str">
        <f>'Rekap Panjang Per Prog Per Prov'!F7</f>
        <v xml:space="preserve">PROGRAM PENDIDIKAN DAN PELATIHAN APARATUR KEMENTERIAN DALAM NEGERI </v>
      </c>
      <c r="D754" s="1863"/>
      <c r="E754" s="1863"/>
      <c r="F754" s="776"/>
      <c r="G754" s="803" t="str">
        <f>'Rekap Panjang Per Prog Per Prov'!F11</f>
        <v>BADAN DIKLAT</v>
      </c>
      <c r="H754" s="1255"/>
      <c r="I754" s="753"/>
      <c r="J754" s="758"/>
    </row>
    <row r="755" spans="1:10" s="355" customFormat="1" ht="37.5" customHeight="1">
      <c r="A755" s="754"/>
      <c r="B755" s="830"/>
      <c r="C755" s="393" t="s">
        <v>381</v>
      </c>
      <c r="D755" s="1862" t="str">
        <f>'Rekap Panjang Per Prog Per Prov'!F8</f>
        <v xml:space="preserve">Kegiatan Dukungan Manajemen Dan Pelayanan Teknis Lainnya Badan Pendidikan Dan Pelatihan </v>
      </c>
      <c r="E755" s="1862"/>
      <c r="F755" s="776"/>
      <c r="G755" s="777"/>
      <c r="H755" s="754"/>
      <c r="I755" s="753"/>
      <c r="J755" s="758"/>
    </row>
    <row r="756" spans="1:10" s="344" customFormat="1" ht="27.75" customHeight="1">
      <c r="A756" s="801"/>
      <c r="B756" s="830"/>
      <c r="C756" s="393"/>
      <c r="D756" s="393" t="s">
        <v>382</v>
      </c>
      <c r="E756" s="841" t="str">
        <f>'Rekap Panjang Per Prog Per Prov'!F10</f>
        <v>Koordinasi Pembinaan Program Kediklatan</v>
      </c>
      <c r="F756" s="776">
        <f>'Rekap Panjang Per Prog Per Prov'!F76</f>
        <v>279600000</v>
      </c>
      <c r="G756" s="778"/>
      <c r="H756" s="1254"/>
      <c r="I756" s="753" t="s">
        <v>743</v>
      </c>
      <c r="J756" s="753" t="s">
        <v>604</v>
      </c>
    </row>
    <row r="757" spans="1:10" s="344" customFormat="1" ht="16.5" customHeight="1">
      <c r="A757" s="801"/>
      <c r="B757" s="830" t="s">
        <v>385</v>
      </c>
      <c r="C757" s="1863" t="str">
        <f>'Rekap Panjang Per Prog Per Prov'!G7</f>
        <v xml:space="preserve">PROGRAM PENGELOLAAN DESENTRALISASI DAN OTONOMI DAERAH </v>
      </c>
      <c r="D757" s="1863"/>
      <c r="E757" s="1863"/>
      <c r="F757" s="776"/>
      <c r="G757" s="856" t="str">
        <f>'Rekap Panjang Per Prog Per Prov'!G11</f>
        <v>DITJEN OTDA</v>
      </c>
      <c r="H757" s="1265"/>
      <c r="I757" s="753"/>
      <c r="J757" s="784"/>
    </row>
    <row r="758" spans="1:10" s="344" customFormat="1" ht="16.5">
      <c r="A758" s="801"/>
      <c r="B758" s="830"/>
      <c r="C758" s="393" t="s">
        <v>381</v>
      </c>
      <c r="D758" s="1862" t="str">
        <f>'Rekap Panjang Per Prog Per Prov'!G8</f>
        <v>Kegiatan Penataan Urusan Pemerintahan Daerah Lingkup I</v>
      </c>
      <c r="E758" s="1862"/>
      <c r="F758" s="776"/>
      <c r="G758" s="777"/>
      <c r="H758" s="754"/>
      <c r="I758" s="753"/>
      <c r="J758" s="758"/>
    </row>
    <row r="759" spans="1:10" s="344" customFormat="1" ht="33" customHeight="1">
      <c r="A759" s="801"/>
      <c r="B759" s="830"/>
      <c r="C759" s="393"/>
      <c r="D759" s="393" t="s">
        <v>382</v>
      </c>
      <c r="E759" s="841" t="str">
        <f>'Rekap Panjang Per Prog Per Prov'!G10</f>
        <v xml:space="preserve">Fasilitasi Percepatan Penerapan Standar Pelayanan Minimal (SPM) di Daerah </v>
      </c>
      <c r="F759" s="776">
        <f>'Rekap Panjang Per Prog Per Prov'!G76</f>
        <v>1283100000</v>
      </c>
      <c r="G759" s="778"/>
      <c r="H759" s="1254"/>
      <c r="I759" s="753" t="s">
        <v>716</v>
      </c>
      <c r="J759" s="761" t="s">
        <v>662</v>
      </c>
    </row>
    <row r="760" spans="1:10" s="344" customFormat="1" ht="16.5" customHeight="1">
      <c r="A760" s="801"/>
      <c r="B760" s="829" t="s">
        <v>393</v>
      </c>
      <c r="C760" s="1859" t="str">
        <f>'Rekap Panjang Per Prog Per Prov'!J7</f>
        <v xml:space="preserve">PROGRAM BINA PEMBANGUNAN DAERAH </v>
      </c>
      <c r="D760" s="1859"/>
      <c r="E760" s="1859"/>
      <c r="F760" s="779"/>
      <c r="G760" s="1865" t="str">
        <f>'Rekap Panjang Per Prog Per Prov'!J11</f>
        <v>DITJEN BINA BANGDA</v>
      </c>
      <c r="H760" s="1256"/>
      <c r="I760" s="753"/>
      <c r="J760" s="809"/>
    </row>
    <row r="761" spans="1:10" s="344" customFormat="1" ht="32.25" customHeight="1">
      <c r="A761" s="801"/>
      <c r="B761" s="830"/>
      <c r="C761" s="393" t="s">
        <v>381</v>
      </c>
      <c r="D761" s="1862" t="str">
        <f>'Rekap Panjang Per Prog Per Prov'!J8</f>
        <v>Kegiatan Dukungan Manajemen dan Pelaksanaan Tugas Teknis Lainnya Ditjen Bina Bangda</v>
      </c>
      <c r="E761" s="1862"/>
      <c r="F761" s="776"/>
      <c r="G761" s="1866"/>
      <c r="H761" s="1257"/>
      <c r="I761" s="753"/>
      <c r="J761" s="758"/>
    </row>
    <row r="762" spans="1:10" s="344" customFormat="1" ht="34.5" customHeight="1">
      <c r="A762" s="801"/>
      <c r="B762" s="830"/>
      <c r="C762" s="393"/>
      <c r="D762" s="393" t="s">
        <v>382</v>
      </c>
      <c r="E762" s="841" t="str">
        <f>'Rekap Panjang Per Prog Per Prov'!J10</f>
        <v>Penyusunan, Pengkajian dan Pengembangan Data dan Informasi SIPD di Daerah</v>
      </c>
      <c r="F762" s="776">
        <f>'Rekap Panjang Per Prog Per Prov'!J76</f>
        <v>870000000</v>
      </c>
      <c r="G762" s="777"/>
      <c r="H762" s="754"/>
      <c r="I762" s="753" t="s">
        <v>698</v>
      </c>
      <c r="J762" s="1793" t="s">
        <v>594</v>
      </c>
    </row>
    <row r="763" spans="1:10" s="344" customFormat="1" ht="31.5">
      <c r="A763" s="801"/>
      <c r="B763" s="830"/>
      <c r="C763" s="366"/>
      <c r="D763" s="393" t="s">
        <v>386</v>
      </c>
      <c r="E763" s="841" t="str">
        <f>'Rekap Panjang Per Prog Per Prov'!K10</f>
        <v xml:space="preserve">Penguatan Peran Provinsi dalam Pengendalian, Pelaporan dan Evaluasi Pemanfaatan Program Dana Alokasi Khusus (DAK) </v>
      </c>
      <c r="F763" s="776">
        <f>'Rekap Panjang Per Prog Per Prov'!K76</f>
        <v>800000000</v>
      </c>
      <c r="G763" s="777"/>
      <c r="H763" s="1254"/>
      <c r="I763" s="753" t="s">
        <v>698</v>
      </c>
      <c r="J763" s="1794"/>
    </row>
    <row r="764" spans="1:10" s="344" customFormat="1" ht="33" customHeight="1">
      <c r="A764" s="801"/>
      <c r="B764" s="829"/>
      <c r="C764" s="394" t="s">
        <v>387</v>
      </c>
      <c r="D764" s="1890" t="str">
        <f>'Rekap Panjang Per Prog Per Prov'!L8</f>
        <v>Kegiatan Fasilitasi Penataan Ruang Daerah dan Lingkungan Hidup di Daerah</v>
      </c>
      <c r="E764" s="1872"/>
      <c r="F764" s="779"/>
      <c r="G764" s="777"/>
      <c r="H764" s="754"/>
      <c r="I764" s="1194"/>
      <c r="J764" s="758"/>
    </row>
    <row r="765" spans="1:10" s="344" customFormat="1" ht="47.25" customHeight="1">
      <c r="A765" s="801"/>
      <c r="B765" s="830"/>
      <c r="C765" s="366"/>
      <c r="D765" s="393" t="s">
        <v>382</v>
      </c>
      <c r="E765" s="842" t="str">
        <f>'Rekap Panjang Per Prog Per Prov'!L10</f>
        <v xml:space="preserve">Koordinasi , Fasilitasi dan Evaluasi terhadap Implementasi Kegiatan Penanganan Lahan Kritis dan Sumber Daya Air Berbasis Masyarakat (PLKSDA-BM) </v>
      </c>
      <c r="F765" s="776">
        <f>'Rekap Panjang Per Prog Per Prov'!L76</f>
        <v>650000000</v>
      </c>
      <c r="G765" s="777"/>
      <c r="H765" s="754"/>
      <c r="I765" s="753" t="s">
        <v>698</v>
      </c>
      <c r="J765" s="1793" t="s">
        <v>594</v>
      </c>
    </row>
    <row r="766" spans="1:10" s="344" customFormat="1" ht="35.25" customHeight="1">
      <c r="A766" s="801"/>
      <c r="B766" s="830"/>
      <c r="C766" s="366"/>
      <c r="D766" s="393" t="s">
        <v>386</v>
      </c>
      <c r="E766" s="842" t="str">
        <f>'Rekap Panjang Per Prog Per Prov'!M10</f>
        <v>Dekonsentrasi Dalam Rangka Penguatan Kelembagaan Penataan Ruang</v>
      </c>
      <c r="F766" s="776">
        <f>'Rekap Panjang Per Prog Per Prov'!M76</f>
        <v>600000000</v>
      </c>
      <c r="G766" s="777"/>
      <c r="H766" s="754"/>
      <c r="I766" s="753" t="s">
        <v>698</v>
      </c>
      <c r="J766" s="1803"/>
    </row>
    <row r="767" spans="1:10" s="344" customFormat="1" ht="31.5" customHeight="1">
      <c r="A767" s="801"/>
      <c r="B767" s="830"/>
      <c r="C767" s="366"/>
      <c r="D767" s="393" t="s">
        <v>390</v>
      </c>
      <c r="E767" s="842" t="str">
        <f>'Rekap Panjang Per Prog Per Prov'!N10</f>
        <v xml:space="preserve">Fasilitasi Pengelolaan dan Pengembangan Kawasan Ekowisata Berbasis Masyarakat </v>
      </c>
      <c r="F767" s="776">
        <f>'Rekap Panjang Per Prog Per Prov'!N76</f>
        <v>900000000</v>
      </c>
      <c r="G767" s="777"/>
      <c r="H767" s="754"/>
      <c r="I767" s="753" t="s">
        <v>698</v>
      </c>
      <c r="J767" s="1794"/>
    </row>
    <row r="768" spans="1:10" s="344" customFormat="1" ht="16.5">
      <c r="A768" s="801"/>
      <c r="B768" s="830"/>
      <c r="C768" s="393" t="s">
        <v>388</v>
      </c>
      <c r="D768" s="1862" t="str">
        <f>'Rekap Panjang Per Prog Per Prov'!O8</f>
        <v>Kegiatan Fasilitasi Peningkatan Pertumbuhan Ekonomi Daerah</v>
      </c>
      <c r="E768" s="1862"/>
      <c r="F768" s="776"/>
      <c r="G768" s="777"/>
      <c r="H768" s="754"/>
      <c r="I768" s="753"/>
      <c r="J768" s="758"/>
    </row>
    <row r="769" spans="1:10" s="344" customFormat="1" ht="20.25" customHeight="1">
      <c r="A769" s="801"/>
      <c r="B769" s="835"/>
      <c r="C769" s="367"/>
      <c r="D769" s="392" t="s">
        <v>382</v>
      </c>
      <c r="E769" s="846" t="str">
        <f>'Rekap Panjang Per Prog Per Prov'!O10</f>
        <v xml:space="preserve">Dukungan Operasional  Penyelenggaraan PTSP  </v>
      </c>
      <c r="F769" s="802">
        <f>'Rekap Panjang Per Prog Per Prov'!O76</f>
        <v>400000000</v>
      </c>
      <c r="G769" s="777"/>
      <c r="H769" s="754"/>
      <c r="I769" s="753" t="s">
        <v>810</v>
      </c>
      <c r="J769" s="753" t="s">
        <v>602</v>
      </c>
    </row>
    <row r="770" spans="1:10" s="344" customFormat="1" ht="16.5">
      <c r="A770" s="801"/>
      <c r="B770" s="830"/>
      <c r="C770" s="393" t="s">
        <v>389</v>
      </c>
      <c r="D770" s="1867" t="str">
        <f>'Rekap Panjang Per Prog Per Prov'!P8</f>
        <v>Kegiatan Fasilitasi  Perencanaan Pembangunan Daerah</v>
      </c>
      <c r="E770" s="1862"/>
      <c r="F770" s="776"/>
      <c r="G770" s="777"/>
      <c r="H770" s="754"/>
      <c r="I770" s="753"/>
      <c r="J770" s="758"/>
    </row>
    <row r="771" spans="1:10" s="344" customFormat="1" ht="39" customHeight="1">
      <c r="A771" s="801"/>
      <c r="B771" s="830"/>
      <c r="C771" s="366"/>
      <c r="D771" s="393" t="s">
        <v>382</v>
      </c>
      <c r="E771" s="842" t="str">
        <f>'Rekap Panjang Per Prog Per Prov'!P10</f>
        <v>Pengendalian dan Evaluasi Rencana Pembangunan Tahunan Kabupaten/Kota TA. 2013</v>
      </c>
      <c r="F771" s="776">
        <f>'Rekap Panjang Per Prog Per Prov'!P76</f>
        <v>1216361000</v>
      </c>
      <c r="G771" s="778"/>
      <c r="H771" s="1254"/>
      <c r="I771" s="753" t="s">
        <v>698</v>
      </c>
      <c r="J771" s="753" t="s">
        <v>594</v>
      </c>
    </row>
    <row r="772" spans="1:10" s="362" customFormat="1" ht="15.75" hidden="1" customHeight="1">
      <c r="A772" s="777"/>
      <c r="B772" s="830" t="s">
        <v>519</v>
      </c>
      <c r="C772" s="1863" t="str">
        <f>'Rekap Panjang Per Prog Per Prov'!U7</f>
        <v xml:space="preserve">PROGRAM PEMBERDAYAAN MASYARAKAT DAN PEMERINTAHAN DESA </v>
      </c>
      <c r="D772" s="1863"/>
      <c r="E772" s="1863"/>
      <c r="F772" s="793"/>
      <c r="G772" s="782" t="str">
        <f>'Rekap Panjang Per Prog Per Prov'!U11</f>
        <v>DITJEN PMD</v>
      </c>
      <c r="H772" s="1263"/>
      <c r="I772" s="753"/>
      <c r="J772" s="758"/>
    </row>
    <row r="773" spans="1:10" ht="30" hidden="1" customHeight="1">
      <c r="A773" s="777"/>
      <c r="B773" s="831"/>
      <c r="C773" s="393" t="s">
        <v>381</v>
      </c>
      <c r="D773" s="1862" t="str">
        <f>'Rekap Panjang Per Prog Per Prov'!U8</f>
        <v>Kegiatan Dukungan Manajemen dan Dukungan Teknis Lainnya Ditjen PMD</v>
      </c>
      <c r="E773" s="1862"/>
      <c r="F773" s="794"/>
      <c r="G773" s="782"/>
      <c r="H773" s="1263"/>
      <c r="I773" s="753"/>
      <c r="J773" s="758"/>
    </row>
    <row r="774" spans="1:10" ht="31.5" hidden="1" customHeight="1">
      <c r="A774" s="777"/>
      <c r="B774" s="834"/>
      <c r="C774" s="394"/>
      <c r="D774" s="394" t="s">
        <v>382</v>
      </c>
      <c r="E774" s="841" t="str">
        <f>'Rekap Panjang Per Prog Per Prov'!U10</f>
        <v>Penguatan Program dan Kelembagaan Pemberdayaan Masyarakat dan Pemerintahan Desa</v>
      </c>
      <c r="F774" s="797">
        <f>'Rekap Panjang Per Prog Per Prov'!U76</f>
        <v>157010000</v>
      </c>
      <c r="G774" s="778"/>
      <c r="H774" s="1254"/>
      <c r="I774" s="753"/>
      <c r="J774" s="781"/>
    </row>
    <row r="775" spans="1:10" ht="30" hidden="1" customHeight="1">
      <c r="A775" s="777"/>
      <c r="B775" s="831"/>
      <c r="C775" s="393" t="s">
        <v>387</v>
      </c>
      <c r="D775" s="1862" t="str">
        <f>'Rekap Panjang Per Prog Per Prov'!W8</f>
        <v>Kegiatan Peningkatan Kapasitas Kelembagaan dan Pelatihan Masyarakat</v>
      </c>
      <c r="E775" s="1862"/>
      <c r="F775" s="794"/>
      <c r="G775" s="782"/>
      <c r="H775" s="1263"/>
      <c r="I775" s="753"/>
      <c r="J775" s="758"/>
    </row>
    <row r="776" spans="1:10" ht="15.75" hidden="1" customHeight="1">
      <c r="A776" s="777"/>
      <c r="B776" s="834"/>
      <c r="C776" s="394"/>
      <c r="D776" s="394" t="s">
        <v>382</v>
      </c>
      <c r="E776" s="841" t="str">
        <f>'Rekap Panjang Per Prog Per Prov'!W10</f>
        <v>Fasilitasi Penyusunan Profil Desa dan Kelurahan</v>
      </c>
      <c r="F776" s="797">
        <f>'Rekap Panjang Per Prog Per Prov'!W76</f>
        <v>1097146000</v>
      </c>
      <c r="G776" s="778"/>
      <c r="H776" s="1254"/>
      <c r="I776" s="753"/>
      <c r="J776" s="781"/>
    </row>
    <row r="777" spans="1:10" ht="15.75" hidden="1" customHeight="1">
      <c r="A777" s="777"/>
      <c r="B777" s="831"/>
      <c r="C777" s="393" t="s">
        <v>388</v>
      </c>
      <c r="D777" s="1862" t="str">
        <f>'Rekap Panjang Per Prog Per Prov'!X8</f>
        <v>Kegiatan Peningkatan Kemandirian Masyarakat Perdesaan</v>
      </c>
      <c r="E777" s="1862"/>
      <c r="F777" s="794"/>
      <c r="G777" s="782"/>
      <c r="H777" s="1263"/>
      <c r="I777" s="753"/>
      <c r="J777" s="758"/>
    </row>
    <row r="778" spans="1:10" ht="15.75" hidden="1" customHeight="1">
      <c r="A778" s="777"/>
      <c r="B778" s="834"/>
      <c r="C778" s="394"/>
      <c r="D778" s="394" t="s">
        <v>382</v>
      </c>
      <c r="E778" s="841" t="str">
        <f>'Rekap Panjang Per Prog Per Prov'!X10</f>
        <v>PNPM-Mandiri Perdesaan</v>
      </c>
      <c r="F778" s="797">
        <f>'Rekap Panjang Per Prog Per Prov'!X76</f>
        <v>68522070000</v>
      </c>
      <c r="G778" s="778"/>
      <c r="H778" s="1254"/>
      <c r="I778" s="753"/>
      <c r="J778" s="781"/>
    </row>
    <row r="779" spans="1:10" ht="15.75" hidden="1" customHeight="1">
      <c r="A779" s="777"/>
      <c r="B779" s="831"/>
      <c r="C779" s="393" t="s">
        <v>389</v>
      </c>
      <c r="D779" s="1862" t="str">
        <f>'Rekap Panjang Per Prog Per Prov'!Y8</f>
        <v>Kegiatan Fasilitasi Pemberdayaan Adat dan Sosial Budaya Masyarakat</v>
      </c>
      <c r="E779" s="1862"/>
      <c r="F779" s="794"/>
      <c r="G779" s="782"/>
      <c r="H779" s="1263"/>
      <c r="I779" s="753"/>
      <c r="J779" s="758"/>
    </row>
    <row r="780" spans="1:10" ht="31.5" hidden="1" customHeight="1">
      <c r="A780" s="777"/>
      <c r="B780" s="834"/>
      <c r="C780" s="394"/>
      <c r="D780" s="394" t="s">
        <v>382</v>
      </c>
      <c r="E780" s="841" t="str">
        <f>'Rekap Panjang Per Prog Per Prov'!Y10</f>
        <v>Fasilitasi Penguatan Kelembagaan Komisi Penanggulangan HIV/AIDS di daerah</v>
      </c>
      <c r="F780" s="797">
        <f>'Rekap Panjang Per Prog Per Prov'!Y76</f>
        <v>86320000</v>
      </c>
      <c r="G780" s="778"/>
      <c r="H780" s="1254"/>
      <c r="I780" s="753"/>
      <c r="J780" s="781"/>
    </row>
    <row r="781" spans="1:10" ht="15.75" hidden="1" customHeight="1">
      <c r="A781" s="777"/>
      <c r="B781" s="834"/>
      <c r="C781" s="394"/>
      <c r="D781" s="394" t="s">
        <v>386</v>
      </c>
      <c r="E781" s="841" t="str">
        <f>'Rekap Panjang Per Prog Per Prov'!Z10</f>
        <v xml:space="preserve">Fasilitasi Pembinaan dan Pengendalian PNPM Generasi </v>
      </c>
      <c r="F781" s="797">
        <f>'Rekap Panjang Per Prog Per Prov'!Z76</f>
        <v>5229344000</v>
      </c>
      <c r="G781" s="778"/>
      <c r="H781" s="1254"/>
      <c r="I781" s="753"/>
      <c r="J781" s="781"/>
    </row>
    <row r="782" spans="1:10" ht="31.5" hidden="1" customHeight="1">
      <c r="A782" s="777"/>
      <c r="B782" s="834"/>
      <c r="C782" s="394"/>
      <c r="D782" s="394" t="s">
        <v>390</v>
      </c>
      <c r="E782" s="841" t="str">
        <f>'Rekap Panjang Per Prog Per Prov'!AA10</f>
        <v xml:space="preserve">Fasilitasi Penguatan Sistem Informasi Posyandu di Daerah melalui Koordinasi dan Pelatihan Ulang </v>
      </c>
      <c r="F782" s="797">
        <f>'Rekap Panjang Per Prog Per Prov'!AA76</f>
        <v>126470000</v>
      </c>
      <c r="G782" s="778"/>
      <c r="H782" s="1254"/>
      <c r="I782" s="753"/>
      <c r="J782" s="781"/>
    </row>
    <row r="783" spans="1:10" ht="15.75" hidden="1" customHeight="1">
      <c r="A783" s="777"/>
      <c r="B783" s="831"/>
      <c r="C783" s="393" t="s">
        <v>391</v>
      </c>
      <c r="D783" s="1862" t="str">
        <f>'Rekap Panjang Per Prog Per Prov'!AB8</f>
        <v>Kegiatan Pengembangan Usaha Ekonomi Masyarakat</v>
      </c>
      <c r="E783" s="1862"/>
      <c r="F783" s="794"/>
      <c r="G783" s="782"/>
      <c r="H783" s="1263"/>
      <c r="I783" s="753"/>
      <c r="J783" s="758"/>
    </row>
    <row r="784" spans="1:10" ht="15.75" hidden="1" customHeight="1">
      <c r="A784" s="777"/>
      <c r="B784" s="834"/>
      <c r="C784" s="394"/>
      <c r="D784" s="394" t="s">
        <v>382</v>
      </c>
      <c r="E784" s="841" t="str">
        <f>'Rekap Panjang Per Prog Per Prov'!AB10</f>
        <v xml:space="preserve">Pelatihan Kapasitas Kelembagaan UED SP/BUMDesa </v>
      </c>
      <c r="F784" s="797">
        <f>'Rekap Panjang Per Prog Per Prov'!AB76</f>
        <v>873325000</v>
      </c>
      <c r="G784" s="778"/>
      <c r="H784" s="1254"/>
      <c r="I784" s="753"/>
      <c r="J784" s="781"/>
    </row>
    <row r="785" spans="1:11" ht="31.5" hidden="1" customHeight="1">
      <c r="A785" s="777"/>
      <c r="B785" s="834"/>
      <c r="C785" s="394"/>
      <c r="D785" s="394" t="s">
        <v>386</v>
      </c>
      <c r="E785" s="841" t="str">
        <f>'Rekap Panjang Per Prog Per Prov'!AC10</f>
        <v xml:space="preserve">Penguatan Kelembagaan Tim Koordinasi Penanggulangan Kemiskinan Daerah (TKPKD) </v>
      </c>
      <c r="F785" s="797">
        <f>'Rekap Panjang Per Prog Per Prov'!AC76</f>
        <v>96320000</v>
      </c>
      <c r="G785" s="778"/>
      <c r="H785" s="1254"/>
      <c r="I785" s="753"/>
      <c r="J785" s="781"/>
    </row>
    <row r="786" spans="1:11" ht="15.75" hidden="1" customHeight="1">
      <c r="A786" s="777"/>
      <c r="B786" s="834"/>
      <c r="C786" s="394"/>
      <c r="D786" s="394" t="s">
        <v>390</v>
      </c>
      <c r="E786" s="841" t="str">
        <f>'Rekap Panjang Per Prog Per Prov'!AD10</f>
        <v>Fasilitasi Penguatan Kelembagaan Pasar Desa</v>
      </c>
      <c r="F786" s="797">
        <f>'Rekap Panjang Per Prog Per Prov'!AD76</f>
        <v>150000000</v>
      </c>
      <c r="G786" s="778"/>
      <c r="H786" s="1254"/>
      <c r="I786" s="753"/>
      <c r="J786" s="781"/>
    </row>
    <row r="787" spans="1:11" s="362" customFormat="1" ht="32.25" customHeight="1">
      <c r="A787" s="777"/>
      <c r="B787" s="830" t="s">
        <v>396</v>
      </c>
      <c r="C787" s="1863" t="str">
        <f>'Rekap Panjang Per Prog Per Prov'!AH7</f>
        <v xml:space="preserve">PROGRAM PENGUATAN PENYELENGGARAAN PEMERINTAHAN UMUM </v>
      </c>
      <c r="D787" s="1863"/>
      <c r="E787" s="1863"/>
      <c r="F787" s="793"/>
      <c r="G787" s="803" t="str">
        <f>'Rekap Panjang Per Prog Per Prov'!AH11</f>
        <v>DITJEN PUM</v>
      </c>
      <c r="H787" s="1255"/>
      <c r="I787" s="753"/>
      <c r="J787" s="758"/>
    </row>
    <row r="788" spans="1:11" ht="30" customHeight="1">
      <c r="A788" s="777"/>
      <c r="B788" s="831"/>
      <c r="C788" s="393" t="s">
        <v>381</v>
      </c>
      <c r="D788" s="1862" t="str">
        <f>'Rekap Panjang Per Prog Per Prov'!AH8</f>
        <v>Kegiatan Penyelenggaraan Hubungan Pusat dan Daerah Serta Kerjasama Daerah</v>
      </c>
      <c r="E788" s="1862"/>
      <c r="F788" s="794"/>
      <c r="G788" s="777"/>
      <c r="H788" s="754"/>
      <c r="I788" s="753"/>
      <c r="J788" s="758"/>
    </row>
    <row r="789" spans="1:11" ht="39.75" customHeight="1">
      <c r="A789" s="777"/>
      <c r="B789" s="834"/>
      <c r="C789" s="394"/>
      <c r="D789" s="394" t="s">
        <v>382</v>
      </c>
      <c r="E789" s="841" t="str">
        <f>'Rekap Panjang Per Prog Per Prov'!AI10</f>
        <v>Peningkatan Peran Gubernur sebagai Wakil Pemerintah Pusat di Wilayah Provinsi</v>
      </c>
      <c r="F789" s="797">
        <f>'Rekap Panjang Per Prog Per Prov'!AI76</f>
        <v>4109067000</v>
      </c>
      <c r="G789" s="777"/>
      <c r="H789" s="754"/>
      <c r="I789" s="753" t="s">
        <v>748</v>
      </c>
      <c r="J789" s="761" t="s">
        <v>595</v>
      </c>
    </row>
    <row r="790" spans="1:11" ht="30" customHeight="1">
      <c r="A790" s="777"/>
      <c r="B790" s="831"/>
      <c r="C790" s="393" t="s">
        <v>387</v>
      </c>
      <c r="D790" s="1862" t="str">
        <f>'Rekap Panjang Per Prog Per Prov'!AJ8</f>
        <v>Kegiatan Pengembangan dan Penataan Wilayah Administrasi dan Perbatasan</v>
      </c>
      <c r="E790" s="1862"/>
      <c r="F790" s="794"/>
      <c r="G790" s="777"/>
      <c r="H790" s="754"/>
      <c r="I790" s="753"/>
      <c r="J790" s="758"/>
    </row>
    <row r="791" spans="1:11" ht="36" customHeight="1">
      <c r="A791" s="777"/>
      <c r="B791" s="834"/>
      <c r="C791" s="394"/>
      <c r="D791" s="394" t="s">
        <v>382</v>
      </c>
      <c r="E791" s="841" t="str">
        <f>'Rekap Panjang Per Prog Per Prov'!AK10</f>
        <v>Koordinasi dan Fasilitasi Penegasan Batas Daerah Secara Pasti di Lapangan antar Daerah Provinsi, Kab/Kota</v>
      </c>
      <c r="F791" s="797">
        <f>'Rekap Panjang Per Prog Per Prov'!AK76</f>
        <v>350000000</v>
      </c>
      <c r="G791" s="777"/>
      <c r="H791" s="754"/>
      <c r="I791" s="753" t="s">
        <v>748</v>
      </c>
      <c r="J791" s="1194" t="s">
        <v>605</v>
      </c>
    </row>
    <row r="792" spans="1:11">
      <c r="A792" s="777"/>
      <c r="B792" s="831"/>
      <c r="C792" s="393" t="s">
        <v>388</v>
      </c>
      <c r="D792" s="1862" t="str">
        <f>'Rekap Panjang Per Prog Per Prov'!AN8</f>
        <v>Kegiatan Pembinaan Ketenteraman, Ketertiban dan Perlindungan Masyarakat</v>
      </c>
      <c r="E792" s="1862"/>
      <c r="F792" s="794"/>
      <c r="G792" s="777"/>
      <c r="H792" s="754"/>
      <c r="I792" s="753"/>
      <c r="J792" s="758"/>
    </row>
    <row r="793" spans="1:11" ht="23.25" customHeight="1">
      <c r="A793" s="777"/>
      <c r="B793" s="831"/>
      <c r="C793" s="393"/>
      <c r="D793" s="393" t="s">
        <v>382</v>
      </c>
      <c r="E793" s="841" t="str">
        <f>'Rekap Panjang Per Prog Per Prov'!AN10</f>
        <v>Fasilitasi Pencitraan Satpol PP di Daerah</v>
      </c>
      <c r="F793" s="794">
        <f>'Rekap Panjang Per Prog Per Prov'!AN76</f>
        <v>350000000</v>
      </c>
      <c r="G793" s="777"/>
      <c r="H793" s="754"/>
      <c r="I793" s="753" t="s">
        <v>738</v>
      </c>
      <c r="J793" s="761" t="s">
        <v>597</v>
      </c>
    </row>
    <row r="794" spans="1:11">
      <c r="A794" s="777"/>
      <c r="B794" s="834"/>
      <c r="C794" s="394" t="s">
        <v>389</v>
      </c>
      <c r="D794" s="1872" t="str">
        <f>'Rekap Panjang Per Prog Per Prov'!AP8</f>
        <v>Kegiatan Pembinaan dan Pengembangan Kawasan dan Pertanahan</v>
      </c>
      <c r="E794" s="1872"/>
      <c r="F794" s="797"/>
      <c r="G794" s="777"/>
      <c r="H794" s="754"/>
      <c r="I794" s="753"/>
      <c r="J794" s="781"/>
    </row>
    <row r="795" spans="1:11" ht="36" customHeight="1">
      <c r="A795" s="777"/>
      <c r="B795" s="834"/>
      <c r="C795" s="394"/>
      <c r="D795" s="394" t="s">
        <v>382</v>
      </c>
      <c r="E795" s="841" t="str">
        <f>'Rekap Panjang Per Prog Per Prov'!AP10</f>
        <v xml:space="preserve">Peningkatan Kapasitas Aparat Pemerintah Daerah dalam Pengelolaan Kawasan Sumber Daya Alam </v>
      </c>
      <c r="F795" s="797">
        <f>'Rekap Panjang Per Prog Per Prov'!AP76</f>
        <v>400000000</v>
      </c>
      <c r="G795" s="777"/>
      <c r="H795" s="754"/>
      <c r="I795" s="753" t="s">
        <v>748</v>
      </c>
      <c r="J795" s="1194" t="s">
        <v>608</v>
      </c>
    </row>
    <row r="796" spans="1:11">
      <c r="A796" s="777"/>
      <c r="B796" s="831"/>
      <c r="C796" s="393" t="s">
        <v>391</v>
      </c>
      <c r="D796" s="1862" t="str">
        <f>'Rekap Panjang Per Prog Per Prov'!AR8</f>
        <v>Kegiatan Fasilitasi Pencegahan dan Penanggulangan Bencana</v>
      </c>
      <c r="E796" s="1862"/>
      <c r="F796" s="794"/>
      <c r="G796" s="777"/>
      <c r="H796" s="754"/>
      <c r="I796" s="753"/>
      <c r="J796" s="758"/>
    </row>
    <row r="797" spans="1:11" ht="51.75" customHeight="1">
      <c r="A797" s="777"/>
      <c r="B797" s="834"/>
      <c r="C797" s="394"/>
      <c r="D797" s="394" t="s">
        <v>382</v>
      </c>
      <c r="E797" s="841" t="str">
        <f>'Rekap Panjang Per Prog Per Prov'!AR10</f>
        <v>Fasilitasi Peningkatan Kapasitas Pemerintahan Kabupaten/Kota dalam Penyelenggaraan Pencegahan dan Penanggulangan Kebakaran untuk Mendukung Pengurangan Resiko Kebakaran</v>
      </c>
      <c r="F797" s="797">
        <f>'Rekap Panjang Per Prog Per Prov'!AR76</f>
        <v>300000000</v>
      </c>
      <c r="G797" s="777"/>
      <c r="H797" s="754"/>
      <c r="I797" s="753" t="s">
        <v>720</v>
      </c>
      <c r="J797" s="1790" t="s">
        <v>607</v>
      </c>
    </row>
    <row r="798" spans="1:11" ht="38.25" customHeight="1">
      <c r="A798" s="777"/>
      <c r="B798" s="834"/>
      <c r="C798" s="394"/>
      <c r="D798" s="394" t="s">
        <v>386</v>
      </c>
      <c r="E798" s="841" t="str">
        <f>'Rekap Panjang Per Prog Per Prov'!AT10</f>
        <v>Peningkatan Kapasitas Aparat dalam Pengurangan Resiko Bencana di Daerah</v>
      </c>
      <c r="F798" s="797">
        <f>'Rekap Panjang Per Prog Per Prov'!AT76</f>
        <v>350000000</v>
      </c>
      <c r="G798" s="778"/>
      <c r="H798" s="1254"/>
      <c r="I798" s="753" t="s">
        <v>720</v>
      </c>
      <c r="J798" s="1791"/>
    </row>
    <row r="799" spans="1:11" ht="9" customHeight="1" thickBot="1">
      <c r="A799" s="777"/>
      <c r="B799" s="951"/>
      <c r="C799" s="1152"/>
      <c r="D799" s="1152"/>
      <c r="E799" s="844"/>
      <c r="F799" s="1276"/>
      <c r="G799" s="803"/>
      <c r="H799" s="1255"/>
      <c r="I799" s="1193"/>
      <c r="J799" s="768"/>
    </row>
    <row r="800" spans="1:11" s="355" customFormat="1" ht="50.25" customHeight="1">
      <c r="A800" s="1282">
        <v>15</v>
      </c>
      <c r="B800" s="1883" t="s">
        <v>425</v>
      </c>
      <c r="C800" s="1883"/>
      <c r="D800" s="1883"/>
      <c r="E800" s="1883"/>
      <c r="F800" s="1283">
        <f>SUM(F801:F847)</f>
        <v>21882109000</v>
      </c>
      <c r="G800" s="1284"/>
      <c r="H800" s="1884" t="s">
        <v>832</v>
      </c>
      <c r="I800" s="1100" t="s">
        <v>870</v>
      </c>
      <c r="J800" s="781"/>
      <c r="K800" s="623">
        <f>'Rekap Panjang Per Prog Per Prov'!AV89</f>
        <v>21882109000</v>
      </c>
    </row>
    <row r="801" spans="1:10">
      <c r="A801" s="777"/>
      <c r="B801" s="830" t="s">
        <v>380</v>
      </c>
      <c r="C801" s="1863" t="str">
        <f>'Rekap Panjang Per Prog Per Prov'!C7</f>
        <v xml:space="preserve">PROGRAM PENATAAN ADMINISTRASI KEPENDUDUKAN </v>
      </c>
      <c r="D801" s="1863"/>
      <c r="E801" s="1863"/>
      <c r="F801" s="776"/>
      <c r="G801" s="803" t="str">
        <f>'Rekap Panjang Per Prog Per Prov'!C11</f>
        <v>DITJEN DUKCAPIL</v>
      </c>
      <c r="H801" s="1885"/>
      <c r="I801" s="753"/>
      <c r="J801" s="758"/>
    </row>
    <row r="802" spans="1:10" ht="34.5" customHeight="1">
      <c r="A802" s="777"/>
      <c r="B802" s="830"/>
      <c r="C802" s="393" t="s">
        <v>381</v>
      </c>
      <c r="D802" s="1862" t="str">
        <f>'Rekap Panjang Per Prog Per Prov'!C8</f>
        <v>Kegiatan Dukungan Manajemen dan Dukungan Teknis Lainnya Ditjen Kependudukan dan Pencatatan Sipil</v>
      </c>
      <c r="E802" s="1862"/>
      <c r="F802" s="776"/>
      <c r="G802" s="777"/>
      <c r="H802" s="1885"/>
      <c r="I802" s="753"/>
      <c r="J802" s="758"/>
    </row>
    <row r="803" spans="1:10" ht="35.25" customHeight="1">
      <c r="A803" s="777"/>
      <c r="B803" s="951"/>
      <c r="C803" s="1140"/>
      <c r="D803" s="392" t="s">
        <v>382</v>
      </c>
      <c r="E803" s="846" t="str">
        <f>'Rekap Panjang Per Prog Per Prov'!C10</f>
        <v xml:space="preserve">Fasilitasi Koordinasi Penyelenggaraan Kependudukan dan Pencatatan Sipil </v>
      </c>
      <c r="F803" s="802">
        <f>'Rekap Panjang Per Prog Per Prov'!C89</f>
        <v>249789000</v>
      </c>
      <c r="G803" s="777"/>
      <c r="H803" s="1885"/>
      <c r="I803" s="753" t="s">
        <v>706</v>
      </c>
      <c r="J803" s="884" t="s">
        <v>600</v>
      </c>
    </row>
    <row r="804" spans="1:10" ht="39.75" customHeight="1">
      <c r="A804" s="801"/>
      <c r="B804" s="830" t="s">
        <v>383</v>
      </c>
      <c r="C804" s="1863" t="str">
        <f>'Rekap Panjang Per Prog Per Prov'!D7</f>
        <v xml:space="preserve">PROGRAM PENGAWASAN DAN PENINGKATAN AKUNTABILITAS APARATUR KEMENTERIAN DALAM NEGERI </v>
      </c>
      <c r="D804" s="1863"/>
      <c r="E804" s="1863"/>
      <c r="F804" s="776"/>
      <c r="G804" s="803" t="str">
        <f>'Rekap Panjang Per Prog Per Prov'!D11</f>
        <v>ITJEN</v>
      </c>
      <c r="H804" s="754"/>
      <c r="I804" s="753"/>
      <c r="J804" s="781"/>
    </row>
    <row r="805" spans="1:10" ht="31.5" customHeight="1">
      <c r="A805" s="801"/>
      <c r="B805" s="830"/>
      <c r="C805" s="393" t="s">
        <v>381</v>
      </c>
      <c r="D805" s="1862" t="str">
        <f>'Rekap Panjang Per Prog Per Prov'!D8</f>
        <v xml:space="preserve">Kegiatan Dukungan Manajemen dan Dukungan Teknis Lainnya  Inspektorat Jenderal </v>
      </c>
      <c r="E805" s="1862"/>
      <c r="F805" s="776"/>
      <c r="G805" s="777"/>
      <c r="H805" s="754"/>
      <c r="I805" s="753"/>
      <c r="J805" s="758"/>
    </row>
    <row r="806" spans="1:10" ht="34.5" customHeight="1">
      <c r="A806" s="890"/>
      <c r="B806" s="879"/>
      <c r="C806" s="893"/>
      <c r="D806" s="883" t="s">
        <v>382</v>
      </c>
      <c r="E806" s="887" t="str">
        <f>'Rekap Panjang Per Prog Per Prov'!D10</f>
        <v xml:space="preserve">Koordinasi Pembinaan dan Pengawasan Penyelenggaraan Pemerintahan Daerah </v>
      </c>
      <c r="F806" s="880">
        <f>'Rekap Panjang Per Prog Per Prov'!D89</f>
        <v>300000000</v>
      </c>
      <c r="G806" s="821"/>
      <c r="H806" s="1268"/>
      <c r="I806" s="884" t="s">
        <v>755</v>
      </c>
      <c r="J806" s="753" t="s">
        <v>603</v>
      </c>
    </row>
    <row r="807" spans="1:10" ht="16.5">
      <c r="A807" s="801"/>
      <c r="B807" s="829" t="s">
        <v>384</v>
      </c>
      <c r="C807" s="1873" t="str">
        <f>'Rekap Panjang Per Prog Per Prov'!E7</f>
        <v xml:space="preserve">PROGRAM PEMBINAAN KESATUAN BANGSA DAN POLITIK </v>
      </c>
      <c r="D807" s="1873"/>
      <c r="E807" s="1873"/>
      <c r="F807" s="779"/>
      <c r="G807" s="1861" t="str">
        <f>'Rekap Panjang Per Prog Per Prov'!E11</f>
        <v>DITJEN KESBANGPOL</v>
      </c>
      <c r="H807" s="1270"/>
      <c r="I807" s="1235"/>
      <c r="J807" s="758"/>
    </row>
    <row r="808" spans="1:10" s="355" customFormat="1">
      <c r="A808" s="754"/>
      <c r="B808" s="830"/>
      <c r="C808" s="393" t="s">
        <v>381</v>
      </c>
      <c r="D808" s="1862" t="str">
        <f>'Rekap Panjang Per Prog Per Prov'!E8</f>
        <v>Kegiatan Fasilitasi Kewaspadaan Nasional</v>
      </c>
      <c r="E808" s="1862"/>
      <c r="F808" s="776"/>
      <c r="G808" s="1861"/>
      <c r="H808" s="1253"/>
      <c r="I808" s="753"/>
      <c r="J808" s="758"/>
    </row>
    <row r="809" spans="1:10" s="344" customFormat="1" ht="36.75" customHeight="1">
      <c r="A809" s="801"/>
      <c r="B809" s="830"/>
      <c r="C809" s="393"/>
      <c r="D809" s="393" t="s">
        <v>382</v>
      </c>
      <c r="E809" s="841" t="str">
        <f>'Rekap Panjang Per Prog Per Prov'!E10</f>
        <v xml:space="preserve">Penguatan dan Pemberdayaan Forum Kewaspadaan Dini Masyarakat (FKDM) </v>
      </c>
      <c r="F809" s="776">
        <f>'Rekap Panjang Per Prog Per Prov'!E89</f>
        <v>809649000</v>
      </c>
      <c r="G809" s="778"/>
      <c r="H809" s="1254"/>
      <c r="I809" s="753" t="s">
        <v>708</v>
      </c>
      <c r="J809" s="753" t="s">
        <v>601</v>
      </c>
    </row>
    <row r="810" spans="1:10" ht="39" customHeight="1">
      <c r="A810" s="801"/>
      <c r="B810" s="829" t="s">
        <v>385</v>
      </c>
      <c r="C810" s="1859" t="str">
        <f>'Rekap Panjang Per Prog Per Prov'!F7</f>
        <v xml:space="preserve">PROGRAM PENDIDIKAN DAN PELATIHAN APARATUR KEMENTERIAN DALAM NEGERI </v>
      </c>
      <c r="D810" s="1859"/>
      <c r="E810" s="1859"/>
      <c r="F810" s="779"/>
      <c r="G810" s="777" t="str">
        <f>'Rekap Panjang Per Prog Per Prov'!F11</f>
        <v>BADAN DIKLAT</v>
      </c>
      <c r="H810" s="754"/>
      <c r="I810" s="753"/>
      <c r="J810" s="781"/>
    </row>
    <row r="811" spans="1:10" s="355" customFormat="1" ht="34.5" customHeight="1">
      <c r="A811" s="754"/>
      <c r="B811" s="830"/>
      <c r="C811" s="393" t="s">
        <v>381</v>
      </c>
      <c r="D811" s="1862" t="str">
        <f>'Rekap Panjang Per Prog Per Prov'!F8</f>
        <v xml:space="preserve">Kegiatan Dukungan Manajemen Dan Pelayanan Teknis Lainnya Badan Pendidikan Dan Pelatihan </v>
      </c>
      <c r="E811" s="1862"/>
      <c r="F811" s="776"/>
      <c r="G811" s="777"/>
      <c r="H811" s="754"/>
      <c r="I811" s="753"/>
      <c r="J811" s="758"/>
    </row>
    <row r="812" spans="1:10" s="344" customFormat="1" ht="25.5" customHeight="1">
      <c r="A812" s="801"/>
      <c r="B812" s="830"/>
      <c r="C812" s="393"/>
      <c r="D812" s="393" t="s">
        <v>382</v>
      </c>
      <c r="E812" s="841" t="str">
        <f>'Rekap Panjang Per Prog Per Prov'!F10</f>
        <v>Koordinasi Pembinaan Program Kediklatan</v>
      </c>
      <c r="F812" s="776">
        <f>'Rekap Panjang Per Prog Per Prov'!F89</f>
        <v>200000000</v>
      </c>
      <c r="G812" s="778"/>
      <c r="H812" s="1254"/>
      <c r="I812" s="753" t="s">
        <v>696</v>
      </c>
      <c r="J812" s="753" t="s">
        <v>604</v>
      </c>
    </row>
    <row r="813" spans="1:10" s="344" customFormat="1" ht="16.5" customHeight="1">
      <c r="A813" s="801"/>
      <c r="B813" s="830" t="s">
        <v>393</v>
      </c>
      <c r="C813" s="1863" t="str">
        <f>'Rekap Panjang Per Prog Per Prov'!G7</f>
        <v xml:space="preserve">PROGRAM PENGELOLAAN DESENTRALISASI DAN OTONOMI DAERAH </v>
      </c>
      <c r="D813" s="1863"/>
      <c r="E813" s="1863"/>
      <c r="F813" s="776"/>
      <c r="G813" s="856" t="str">
        <f>'Rekap Panjang Per Prog Per Prov'!G11</f>
        <v>DITJEN OTDA</v>
      </c>
      <c r="H813" s="1265"/>
      <c r="I813" s="753"/>
      <c r="J813" s="784"/>
    </row>
    <row r="814" spans="1:10" s="344" customFormat="1" ht="16.5">
      <c r="A814" s="801"/>
      <c r="B814" s="830"/>
      <c r="C814" s="393" t="s">
        <v>381</v>
      </c>
      <c r="D814" s="1862" t="str">
        <f>'Rekap Panjang Per Prog Per Prov'!G8</f>
        <v>Kegiatan Penataan Urusan Pemerintahan Daerah Lingkup I</v>
      </c>
      <c r="E814" s="1862"/>
      <c r="F814" s="776"/>
      <c r="G814" s="777"/>
      <c r="H814" s="754"/>
      <c r="I814" s="753"/>
      <c r="J814" s="758"/>
    </row>
    <row r="815" spans="1:10" s="344" customFormat="1" ht="36.75" customHeight="1">
      <c r="A815" s="801"/>
      <c r="B815" s="861"/>
      <c r="C815" s="393"/>
      <c r="D815" s="393" t="s">
        <v>382</v>
      </c>
      <c r="E815" s="841" t="str">
        <f>'Rekap Panjang Per Prog Per Prov'!G10</f>
        <v xml:space="preserve">Fasilitasi Percepatan Penerapan Standar Pelayanan Minimal (SPM) di Daerah </v>
      </c>
      <c r="F815" s="776">
        <f>'Rekap Panjang Per Prog Per Prov'!G89</f>
        <v>704425000</v>
      </c>
      <c r="G815" s="778"/>
      <c r="H815" s="1254"/>
      <c r="I815" s="753" t="s">
        <v>716</v>
      </c>
      <c r="J815" s="761" t="s">
        <v>662</v>
      </c>
    </row>
    <row r="816" spans="1:10" s="344" customFormat="1" ht="16.5" customHeight="1">
      <c r="A816" s="801"/>
      <c r="B816" s="829" t="s">
        <v>396</v>
      </c>
      <c r="C816" s="1859" t="str">
        <f>'Rekap Panjang Per Prog Per Prov'!J7</f>
        <v xml:space="preserve">PROGRAM BINA PEMBANGUNAN DAERAH </v>
      </c>
      <c r="D816" s="1859"/>
      <c r="E816" s="1859"/>
      <c r="F816" s="779"/>
      <c r="G816" s="1866" t="str">
        <f>'Rekap Panjang Per Prog Per Prov'!J11</f>
        <v>DITJEN BINA BANGDA</v>
      </c>
      <c r="H816" s="1257"/>
      <c r="I816" s="1194"/>
      <c r="J816" s="784"/>
    </row>
    <row r="817" spans="1:10" s="344" customFormat="1" ht="32.25" customHeight="1">
      <c r="A817" s="801"/>
      <c r="B817" s="830"/>
      <c r="C817" s="393" t="s">
        <v>381</v>
      </c>
      <c r="D817" s="1862" t="str">
        <f>'Rekap Panjang Per Prog Per Prov'!J8</f>
        <v>Kegiatan Dukungan Manajemen dan Pelaksanaan Tugas Teknis Lainnya Ditjen Bina Bangda</v>
      </c>
      <c r="E817" s="1862"/>
      <c r="F817" s="776"/>
      <c r="G817" s="1866"/>
      <c r="H817" s="1257"/>
      <c r="I817" s="753"/>
      <c r="J817" s="758"/>
    </row>
    <row r="818" spans="1:10" s="344" customFormat="1" ht="34.5" customHeight="1">
      <c r="A818" s="801"/>
      <c r="B818" s="830"/>
      <c r="C818" s="366"/>
      <c r="D818" s="393" t="s">
        <v>382</v>
      </c>
      <c r="E818" s="841" t="str">
        <f>'Rekap Panjang Per Prog Per Prov'!K10</f>
        <v xml:space="preserve">Penguatan Peran Provinsi dalam Pengendalian, Pelaporan dan Evaluasi Pemanfaatan Program Dana Alokasi Khusus (DAK) </v>
      </c>
      <c r="F818" s="776">
        <f>'Rekap Panjang Per Prog Per Prov'!K89</f>
        <v>500000000</v>
      </c>
      <c r="G818" s="777"/>
      <c r="H818" s="754"/>
      <c r="I818" s="753" t="s">
        <v>698</v>
      </c>
      <c r="J818" s="1193" t="s">
        <v>594</v>
      </c>
    </row>
    <row r="819" spans="1:10" s="344" customFormat="1" ht="16.5">
      <c r="A819" s="801"/>
      <c r="B819" s="830"/>
      <c r="C819" s="393" t="s">
        <v>387</v>
      </c>
      <c r="D819" s="1867" t="str">
        <f>'Rekap Panjang Per Prog Per Prov'!O8</f>
        <v>Kegiatan Fasilitasi Peningkatan Pertumbuhan Ekonomi Daerah</v>
      </c>
      <c r="E819" s="1862"/>
      <c r="F819" s="776"/>
      <c r="G819" s="777"/>
      <c r="H819" s="754"/>
      <c r="I819" s="753"/>
      <c r="J819" s="758"/>
    </row>
    <row r="820" spans="1:10" s="344" customFormat="1" ht="21.75" customHeight="1">
      <c r="A820" s="801"/>
      <c r="B820" s="830"/>
      <c r="C820" s="366"/>
      <c r="D820" s="393" t="s">
        <v>382</v>
      </c>
      <c r="E820" s="842" t="str">
        <f>'Rekap Panjang Per Prog Per Prov'!O10</f>
        <v xml:space="preserve">Dukungan Operasional  Penyelenggaraan PTSP  </v>
      </c>
      <c r="F820" s="776">
        <f>'Rekap Panjang Per Prog Per Prov'!O89</f>
        <v>400000000</v>
      </c>
      <c r="G820" s="778"/>
      <c r="H820" s="1254"/>
      <c r="I820" s="753" t="s">
        <v>798</v>
      </c>
      <c r="J820" s="753" t="s">
        <v>602</v>
      </c>
    </row>
    <row r="821" spans="1:10" s="362" customFormat="1" ht="15.75" hidden="1" customHeight="1">
      <c r="A821" s="777"/>
      <c r="B821" s="830" t="s">
        <v>519</v>
      </c>
      <c r="C821" s="1863" t="str">
        <f>'Rekap Panjang Per Prog Per Prov'!U7</f>
        <v xml:space="preserve">PROGRAM PEMBERDAYAAN MASYARAKAT DAN PEMERINTAHAN DESA </v>
      </c>
      <c r="D821" s="1863"/>
      <c r="E821" s="1863"/>
      <c r="F821" s="793"/>
      <c r="G821" s="782" t="str">
        <f>'Rekap Panjang Per Prog Per Prov'!U11</f>
        <v>DITJEN PMD</v>
      </c>
      <c r="H821" s="1263"/>
      <c r="I821" s="753"/>
      <c r="J821" s="758"/>
    </row>
    <row r="822" spans="1:10" ht="30" hidden="1" customHeight="1">
      <c r="A822" s="777"/>
      <c r="B822" s="831"/>
      <c r="C822" s="393" t="s">
        <v>381</v>
      </c>
      <c r="D822" s="1862" t="str">
        <f>'Rekap Panjang Per Prog Per Prov'!U8</f>
        <v>Kegiatan Dukungan Manajemen dan Dukungan Teknis Lainnya Ditjen PMD</v>
      </c>
      <c r="E822" s="1862"/>
      <c r="F822" s="794"/>
      <c r="G822" s="782"/>
      <c r="H822" s="1263"/>
      <c r="I822" s="753"/>
      <c r="J822" s="758"/>
    </row>
    <row r="823" spans="1:10" ht="31.5" hidden="1" customHeight="1">
      <c r="A823" s="777"/>
      <c r="B823" s="834"/>
      <c r="C823" s="394"/>
      <c r="D823" s="394" t="s">
        <v>382</v>
      </c>
      <c r="E823" s="841" t="str">
        <f>'Rekap Panjang Per Prog Per Prov'!U10</f>
        <v>Penguatan Program dan Kelembagaan Pemberdayaan Masyarakat dan Pemerintahan Desa</v>
      </c>
      <c r="F823" s="797">
        <f>'Rekap Panjang Per Prog Per Prov'!U89</f>
        <v>153050000</v>
      </c>
      <c r="G823" s="778"/>
      <c r="H823" s="1254"/>
      <c r="I823" s="753"/>
      <c r="J823" s="781"/>
    </row>
    <row r="824" spans="1:10" ht="30" hidden="1" customHeight="1">
      <c r="A824" s="777"/>
      <c r="B824" s="831"/>
      <c r="C824" s="393" t="s">
        <v>387</v>
      </c>
      <c r="D824" s="1862" t="str">
        <f>'Rekap Panjang Per Prog Per Prov'!V8</f>
        <v>Kegiatan Peningkatan Kapasitas Penyelenggaraan Pemerintahan Desa dan Kelurahan</v>
      </c>
      <c r="E824" s="1862"/>
      <c r="F824" s="794"/>
      <c r="G824" s="782"/>
      <c r="H824" s="1263"/>
      <c r="I824" s="753"/>
      <c r="J824" s="758"/>
    </row>
    <row r="825" spans="1:10" ht="15.75" hidden="1" customHeight="1">
      <c r="A825" s="777"/>
      <c r="B825" s="834"/>
      <c r="C825" s="394"/>
      <c r="D825" s="394" t="s">
        <v>382</v>
      </c>
      <c r="E825" s="841" t="str">
        <f>'Rekap Panjang Per Prog Per Prov'!V10</f>
        <v>Pelatihan Manajemen Pemerintahan Desa bagi Kepala Desa</v>
      </c>
      <c r="F825" s="797">
        <f>'Rekap Panjang Per Prog Per Prov'!V89</f>
        <v>276715000</v>
      </c>
      <c r="G825" s="778"/>
      <c r="H825" s="1254"/>
      <c r="I825" s="753"/>
      <c r="J825" s="781"/>
    </row>
    <row r="826" spans="1:10" ht="15.75" hidden="1" customHeight="1">
      <c r="A826" s="777"/>
      <c r="B826" s="831"/>
      <c r="C826" s="393" t="s">
        <v>388</v>
      </c>
      <c r="D826" s="1862" t="str">
        <f>'Rekap Panjang Per Prog Per Prov'!W8</f>
        <v>Kegiatan Peningkatan Kapasitas Kelembagaan dan Pelatihan Masyarakat</v>
      </c>
      <c r="E826" s="1862"/>
      <c r="F826" s="794"/>
      <c r="G826" s="782"/>
      <c r="H826" s="1263"/>
      <c r="I826" s="753"/>
      <c r="J826" s="758"/>
    </row>
    <row r="827" spans="1:10" ht="15.75" hidden="1" customHeight="1">
      <c r="A827" s="777"/>
      <c r="B827" s="834"/>
      <c r="C827" s="394"/>
      <c r="D827" s="394" t="s">
        <v>382</v>
      </c>
      <c r="E827" s="841" t="str">
        <f>'Rekap Panjang Per Prog Per Prov'!W10</f>
        <v>Fasilitasi Penyusunan Profil Desa dan Kelurahan</v>
      </c>
      <c r="F827" s="797">
        <f>'Rekap Panjang Per Prog Per Prov'!W89</f>
        <v>785744000</v>
      </c>
      <c r="G827" s="778"/>
      <c r="H827" s="1254"/>
      <c r="I827" s="753"/>
      <c r="J827" s="781"/>
    </row>
    <row r="828" spans="1:10" ht="15.75" hidden="1" customHeight="1">
      <c r="A828" s="777"/>
      <c r="B828" s="831"/>
      <c r="C828" s="393" t="s">
        <v>389</v>
      </c>
      <c r="D828" s="1862" t="str">
        <f>'Rekap Panjang Per Prog Per Prov'!X8</f>
        <v>Kegiatan Peningkatan Kemandirian Masyarakat Perdesaan</v>
      </c>
      <c r="E828" s="1862"/>
      <c r="F828" s="794"/>
      <c r="G828" s="782"/>
      <c r="H828" s="1263"/>
      <c r="I828" s="753"/>
      <c r="J828" s="758"/>
    </row>
    <row r="829" spans="1:10" ht="15.75" hidden="1" customHeight="1">
      <c r="A829" s="777"/>
      <c r="B829" s="834"/>
      <c r="C829" s="394"/>
      <c r="D829" s="394" t="s">
        <v>382</v>
      </c>
      <c r="E829" s="841" t="str">
        <f>'Rekap Panjang Per Prog Per Prov'!X10</f>
        <v>PNPM-Mandiri Perdesaan</v>
      </c>
      <c r="F829" s="797">
        <f>'Rekap Panjang Per Prog Per Prov'!X89</f>
        <v>10983349000</v>
      </c>
      <c r="G829" s="778"/>
      <c r="H829" s="1254"/>
      <c r="I829" s="753"/>
      <c r="J829" s="781"/>
    </row>
    <row r="830" spans="1:10" ht="15.75" hidden="1" customHeight="1">
      <c r="A830" s="777"/>
      <c r="B830" s="831"/>
      <c r="C830" s="393" t="s">
        <v>391</v>
      </c>
      <c r="D830" s="1862" t="str">
        <f>'Rekap Panjang Per Prog Per Prov'!Y8</f>
        <v>Kegiatan Fasilitasi Pemberdayaan Adat dan Sosial Budaya Masyarakat</v>
      </c>
      <c r="E830" s="1862"/>
      <c r="F830" s="794"/>
      <c r="G830" s="782"/>
      <c r="H830" s="1263"/>
      <c r="I830" s="753"/>
      <c r="J830" s="758"/>
    </row>
    <row r="831" spans="1:10" ht="31.5" hidden="1" customHeight="1">
      <c r="A831" s="777"/>
      <c r="B831" s="834"/>
      <c r="C831" s="394"/>
      <c r="D831" s="394" t="s">
        <v>382</v>
      </c>
      <c r="E831" s="841" t="str">
        <f>'Rekap Panjang Per Prog Per Prov'!Y10</f>
        <v>Fasilitasi Penguatan Kelembagaan Komisi Penanggulangan HIV/AIDS di daerah</v>
      </c>
      <c r="F831" s="797">
        <f>'Rekap Panjang Per Prog Per Prov'!Y89</f>
        <v>83970000</v>
      </c>
      <c r="G831" s="778"/>
      <c r="H831" s="1254"/>
      <c r="I831" s="753"/>
      <c r="J831" s="781"/>
    </row>
    <row r="832" spans="1:10" ht="31.5" hidden="1" customHeight="1">
      <c r="A832" s="777"/>
      <c r="B832" s="834"/>
      <c r="C832" s="394"/>
      <c r="D832" s="394" t="s">
        <v>386</v>
      </c>
      <c r="E832" s="841" t="str">
        <f>'Rekap Panjang Per Prog Per Prov'!AA10</f>
        <v xml:space="preserve">Fasilitasi Penguatan Sistem Informasi Posyandu di Daerah melalui Koordinasi dan Pelatihan Ulang </v>
      </c>
      <c r="F832" s="797">
        <f>'Rekap Panjang Per Prog Per Prov'!AA89</f>
        <v>75000000</v>
      </c>
      <c r="G832" s="778"/>
      <c r="H832" s="1254"/>
      <c r="I832" s="753"/>
      <c r="J832" s="781"/>
    </row>
    <row r="833" spans="1:11" ht="15.75" hidden="1" customHeight="1">
      <c r="A833" s="777"/>
      <c r="B833" s="831"/>
      <c r="C833" s="393" t="s">
        <v>392</v>
      </c>
      <c r="D833" s="1862" t="str">
        <f>'Rekap Panjang Per Prog Per Prov'!AB8</f>
        <v>Kegiatan Pengembangan Usaha Ekonomi Masyarakat</v>
      </c>
      <c r="E833" s="1862"/>
      <c r="F833" s="794"/>
      <c r="G833" s="782"/>
      <c r="H833" s="1263"/>
      <c r="I833" s="753"/>
      <c r="J833" s="758"/>
    </row>
    <row r="834" spans="1:11" ht="31.5" hidden="1" customHeight="1">
      <c r="A834" s="777"/>
      <c r="B834" s="834"/>
      <c r="C834" s="394"/>
      <c r="D834" s="394" t="s">
        <v>382</v>
      </c>
      <c r="E834" s="841" t="str">
        <f>'Rekap Panjang Per Prog Per Prov'!AC10</f>
        <v xml:space="preserve">Penguatan Kelembagaan Tim Koordinasi Penanggulangan Kemiskinan Daerah (TKPKD) </v>
      </c>
      <c r="F834" s="797">
        <f>'Rekap Panjang Per Prog Per Prov'!AC89</f>
        <v>46800000</v>
      </c>
      <c r="G834" s="778"/>
      <c r="H834" s="1254"/>
      <c r="I834" s="753"/>
      <c r="J834" s="781"/>
    </row>
    <row r="835" spans="1:11" ht="15.75" hidden="1" customHeight="1">
      <c r="A835" s="777"/>
      <c r="B835" s="834"/>
      <c r="C835" s="394"/>
      <c r="D835" s="394" t="s">
        <v>386</v>
      </c>
      <c r="E835" s="841" t="str">
        <f>'Rekap Panjang Per Prog Per Prov'!AD10</f>
        <v>Fasilitasi Penguatan Kelembagaan Pasar Desa</v>
      </c>
      <c r="F835" s="797">
        <f>'Rekap Panjang Per Prog Per Prov'!AD89</f>
        <v>150000000</v>
      </c>
      <c r="G835" s="778"/>
      <c r="H835" s="1254"/>
      <c r="I835" s="753"/>
      <c r="J835" s="781"/>
    </row>
    <row r="836" spans="1:11" s="362" customFormat="1" ht="31.5" customHeight="1">
      <c r="A836" s="777"/>
      <c r="B836" s="830" t="s">
        <v>519</v>
      </c>
      <c r="C836" s="1863" t="str">
        <f>'Rekap Panjang Per Prog Per Prov'!AH7</f>
        <v xml:space="preserve">PROGRAM PENGUATAN PENYELENGGARAAN PEMERINTAHAN UMUM </v>
      </c>
      <c r="D836" s="1863"/>
      <c r="E836" s="1863"/>
      <c r="F836" s="793"/>
      <c r="G836" s="803" t="str">
        <f>'Rekap Panjang Per Prog Per Prov'!AH11</f>
        <v>DITJEN PUM</v>
      </c>
      <c r="H836" s="1255"/>
      <c r="I836" s="753"/>
      <c r="J836" s="758"/>
    </row>
    <row r="837" spans="1:11" ht="30" customHeight="1">
      <c r="A837" s="777"/>
      <c r="B837" s="831"/>
      <c r="C837" s="393" t="s">
        <v>381</v>
      </c>
      <c r="D837" s="1862" t="str">
        <f>'Rekap Panjang Per Prog Per Prov'!AH8</f>
        <v>Kegiatan Penyelenggaraan Hubungan Pusat dan Daerah Serta Kerjasama Daerah</v>
      </c>
      <c r="E837" s="1862"/>
      <c r="F837" s="794"/>
      <c r="G837" s="777"/>
      <c r="H837" s="754"/>
      <c r="I837" s="753"/>
      <c r="J837" s="758"/>
    </row>
    <row r="838" spans="1:11" ht="24" customHeight="1">
      <c r="A838" s="777"/>
      <c r="B838" s="834"/>
      <c r="C838" s="394"/>
      <c r="D838" s="394" t="s">
        <v>382</v>
      </c>
      <c r="E838" s="841" t="str">
        <f>'Rekap Panjang Per Prog Per Prov'!AH10</f>
        <v>Pengembangan Kerjasama Daerah</v>
      </c>
      <c r="F838" s="797">
        <f>'Rekap Panjang Per Prog Per Prov'!AH89</f>
        <v>450000000</v>
      </c>
      <c r="G838" s="777"/>
      <c r="H838" s="754"/>
      <c r="I838" s="753" t="s">
        <v>706</v>
      </c>
      <c r="J838" s="1790" t="s">
        <v>595</v>
      </c>
    </row>
    <row r="839" spans="1:11" ht="36.75" customHeight="1">
      <c r="A839" s="777"/>
      <c r="B839" s="834"/>
      <c r="C839" s="394"/>
      <c r="D839" s="394" t="s">
        <v>386</v>
      </c>
      <c r="E839" s="841" t="str">
        <f>'Rekap Panjang Per Prog Per Prov'!AI10</f>
        <v>Peningkatan Peran Gubernur sebagai Wakil Pemerintah Pusat di Wilayah Provinsi</v>
      </c>
      <c r="F839" s="797">
        <f>'Rekap Panjang Per Prog Per Prov'!AI89</f>
        <v>4313618000</v>
      </c>
      <c r="G839" s="777"/>
      <c r="H839" s="754"/>
      <c r="I839" s="753" t="s">
        <v>706</v>
      </c>
      <c r="J839" s="1791"/>
    </row>
    <row r="840" spans="1:11" ht="30" customHeight="1">
      <c r="A840" s="777"/>
      <c r="B840" s="831"/>
      <c r="C840" s="393" t="s">
        <v>387</v>
      </c>
      <c r="D840" s="1862" t="str">
        <f>'Rekap Panjang Per Prog Per Prov'!AJ8</f>
        <v>Kegiatan Pengembangan dan Penataan Wilayah Administrasi dan Perbatasan</v>
      </c>
      <c r="E840" s="1862"/>
      <c r="F840" s="794"/>
      <c r="G840" s="777"/>
      <c r="H840" s="754"/>
      <c r="I840" s="753"/>
      <c r="J840" s="758"/>
    </row>
    <row r="841" spans="1:11" ht="34.5" customHeight="1">
      <c r="A841" s="777"/>
      <c r="B841" s="834"/>
      <c r="C841" s="394"/>
      <c r="D841" s="394" t="s">
        <v>382</v>
      </c>
      <c r="E841" s="841" t="str">
        <f>'Rekap Panjang Per Prog Per Prov'!AK10</f>
        <v>Koordinasi dan Fasilitasi Penegasan Batas Daerah Secara Pasti di Lapangan antar Daerah Provinsi, Kab/Kota</v>
      </c>
      <c r="F841" s="797">
        <f>'Rekap Panjang Per Prog Per Prov'!AK89</f>
        <v>350000000</v>
      </c>
      <c r="G841" s="777"/>
      <c r="H841" s="754"/>
      <c r="I841" s="753" t="s">
        <v>706</v>
      </c>
      <c r="J841" s="1194" t="s">
        <v>605</v>
      </c>
    </row>
    <row r="842" spans="1:11" ht="33" customHeight="1">
      <c r="A842" s="777"/>
      <c r="B842" s="831"/>
      <c r="C842" s="393" t="s">
        <v>388</v>
      </c>
      <c r="D842" s="1862" t="str">
        <f>'Rekap Panjang Per Prog Per Prov'!AN8</f>
        <v>Kegiatan Pembinaan Ketenteraman, Ketertiban dan Perlindungan Masyarakat</v>
      </c>
      <c r="E842" s="1862"/>
      <c r="F842" s="794"/>
      <c r="G842" s="777"/>
      <c r="H842" s="754"/>
      <c r="I842" s="753"/>
      <c r="J842" s="758"/>
    </row>
    <row r="843" spans="1:11" ht="21" customHeight="1">
      <c r="A843" s="777"/>
      <c r="B843" s="834"/>
      <c r="C843" s="394"/>
      <c r="D843" s="394" t="s">
        <v>382</v>
      </c>
      <c r="E843" s="841" t="str">
        <f>'Rekap Panjang Per Prog Per Prov'!AN10</f>
        <v>Fasilitasi Pencitraan Satpol PP di Daerah</v>
      </c>
      <c r="F843" s="797">
        <f>'Rekap Panjang Per Prog Per Prov'!AN89</f>
        <v>350000000</v>
      </c>
      <c r="G843" s="777"/>
      <c r="H843" s="754"/>
      <c r="I843" s="753" t="s">
        <v>738</v>
      </c>
      <c r="J843" s="761" t="s">
        <v>597</v>
      </c>
    </row>
    <row r="844" spans="1:11" ht="20.25" customHeight="1">
      <c r="A844" s="777"/>
      <c r="B844" s="831"/>
      <c r="C844" s="393" t="s">
        <v>389</v>
      </c>
      <c r="D844" s="1862" t="str">
        <f>'Rekap Panjang Per Prog Per Prov'!AR8</f>
        <v>Kegiatan Fasilitasi Pencegahan dan Penanggulangan Bencana</v>
      </c>
      <c r="E844" s="1862"/>
      <c r="F844" s="794"/>
      <c r="G844" s="777"/>
      <c r="H844" s="754"/>
      <c r="I844" s="753"/>
      <c r="J844" s="758"/>
    </row>
    <row r="845" spans="1:11" ht="54.75" customHeight="1">
      <c r="A845" s="777"/>
      <c r="B845" s="834"/>
      <c r="C845" s="394"/>
      <c r="D845" s="394" t="s">
        <v>382</v>
      </c>
      <c r="E845" s="841" t="str">
        <f>'Rekap Panjang Per Prog Per Prov'!AR10</f>
        <v>Fasilitasi Peningkatan Kapasitas Pemerintahan Kabupaten/Kota dalam Penyelenggaraan Pencegahan dan Penanggulangan Kebakaran untuk Mendukung Pengurangan Resiko Kebakaran</v>
      </c>
      <c r="F845" s="797">
        <f>'Rekap Panjang Per Prog Per Prov'!AR89</f>
        <v>350000000</v>
      </c>
      <c r="G845" s="777"/>
      <c r="H845" s="754"/>
      <c r="I845" s="753" t="s">
        <v>720</v>
      </c>
      <c r="J845" s="761" t="s">
        <v>607</v>
      </c>
    </row>
    <row r="846" spans="1:11" ht="66.75" customHeight="1">
      <c r="A846" s="777"/>
      <c r="B846" s="834"/>
      <c r="C846" s="394"/>
      <c r="D846" s="394" t="s">
        <v>386</v>
      </c>
      <c r="E846" s="841" t="str">
        <f>'Rekap Panjang Per Prog Per Prov'!AS10</f>
        <v>Fasilitasi dan Sosialisasi Pelaksanaan Perpres Nomor 30 Tahun 2011, Pembentukan Kelembagaan Komisi Provinsi Pengendalian Zoonosis dan Komisi Kabupaten/Kota Pengendalian Zoonosis, dan Percepatan Pengendalian Zoonosis</v>
      </c>
      <c r="F846" s="797">
        <f>'Rekap Panjang Per Prog Per Prov'!AS89</f>
        <v>350000000</v>
      </c>
      <c r="G846" s="778"/>
      <c r="H846" s="1254"/>
      <c r="I846" s="753" t="s">
        <v>720</v>
      </c>
      <c r="J846" s="761" t="s">
        <v>611</v>
      </c>
    </row>
    <row r="847" spans="1:11" s="355" customFormat="1" ht="9" customHeight="1" thickBot="1">
      <c r="A847" s="777"/>
      <c r="B847" s="951"/>
      <c r="C847" s="367"/>
      <c r="D847" s="367"/>
      <c r="E847" s="846"/>
      <c r="F847" s="802"/>
      <c r="G847" s="803"/>
      <c r="H847" s="1255"/>
      <c r="I847" s="1193"/>
      <c r="J847" s="768"/>
    </row>
    <row r="848" spans="1:11" s="356" customFormat="1" ht="53.25" customHeight="1">
      <c r="A848" s="1307">
        <v>16</v>
      </c>
      <c r="B848" s="1797" t="s">
        <v>427</v>
      </c>
      <c r="C848" s="1797"/>
      <c r="D848" s="1797"/>
      <c r="E848" s="1797"/>
      <c r="F848" s="1283">
        <f>SUM(F849:F906)</f>
        <v>41333433000</v>
      </c>
      <c r="G848" s="1273"/>
      <c r="H848" s="1869" t="s">
        <v>842</v>
      </c>
      <c r="I848" s="1100" t="s">
        <v>871</v>
      </c>
      <c r="J848" s="820"/>
      <c r="K848" s="1175">
        <f>'Rekap Panjang Per Prog Per Prov'!AV92</f>
        <v>41333433000</v>
      </c>
    </row>
    <row r="849" spans="1:10" ht="21.75" customHeight="1">
      <c r="A849" s="777"/>
      <c r="B849" s="830" t="s">
        <v>380</v>
      </c>
      <c r="C849" s="1863" t="str">
        <f>'Rekap Panjang Per Prog Per Prov'!C7</f>
        <v xml:space="preserve">PROGRAM PENATAAN ADMINISTRASI KEPENDUDUKAN </v>
      </c>
      <c r="D849" s="1863"/>
      <c r="E849" s="1863"/>
      <c r="F849" s="776"/>
      <c r="G849" s="803" t="str">
        <f>'Rekap Panjang Per Prog Per Prov'!C11</f>
        <v>DITJEN DUKCAPIL</v>
      </c>
      <c r="H849" s="1870"/>
      <c r="I849" s="753"/>
      <c r="J849" s="758"/>
    </row>
    <row r="850" spans="1:10" ht="34.5" customHeight="1">
      <c r="A850" s="777"/>
      <c r="B850" s="830"/>
      <c r="C850" s="393" t="s">
        <v>381</v>
      </c>
      <c r="D850" s="1862" t="str">
        <f>'Rekap Panjang Per Prog Per Prov'!C8</f>
        <v>Kegiatan Dukungan Manajemen dan Dukungan Teknis Lainnya Ditjen Kependudukan dan Pencatatan Sipil</v>
      </c>
      <c r="E850" s="1862"/>
      <c r="F850" s="776"/>
      <c r="G850" s="777"/>
      <c r="H850" s="1870"/>
      <c r="I850" s="753"/>
      <c r="J850" s="758"/>
    </row>
    <row r="851" spans="1:10" ht="38.25" customHeight="1">
      <c r="A851" s="777"/>
      <c r="B851" s="830"/>
      <c r="C851" s="365"/>
      <c r="D851" s="393" t="s">
        <v>382</v>
      </c>
      <c r="E851" s="841" t="str">
        <f>'Rekap Panjang Per Prog Per Prov'!C10</f>
        <v xml:space="preserve">Fasilitasi Koordinasi Penyelenggaraan Kependudukan dan Pencatatan Sipil </v>
      </c>
      <c r="F851" s="776">
        <f>'Rekap Panjang Per Prog Per Prov'!C92</f>
        <v>260708000</v>
      </c>
      <c r="G851" s="778"/>
      <c r="H851" s="1870"/>
      <c r="I851" s="753" t="s">
        <v>741</v>
      </c>
      <c r="J851" s="884" t="s">
        <v>600</v>
      </c>
    </row>
    <row r="852" spans="1:10" ht="36.75" customHeight="1">
      <c r="A852" s="801"/>
      <c r="B852" s="829" t="s">
        <v>383</v>
      </c>
      <c r="C852" s="1859" t="str">
        <f>'Rekap Panjang Per Prog Per Prov'!D7</f>
        <v xml:space="preserve">PROGRAM PENGAWASAN DAN PENINGKATAN AKUNTABILITAS APARATUR KEMENTERIAN DALAM NEGERI </v>
      </c>
      <c r="D852" s="1859"/>
      <c r="E852" s="1859"/>
      <c r="F852" s="779"/>
      <c r="G852" s="777" t="str">
        <f>'Rekap Panjang Per Prog Per Prov'!D11</f>
        <v>ITJEN</v>
      </c>
      <c r="H852" s="754"/>
      <c r="I852" s="753"/>
      <c r="J852" s="781"/>
    </row>
    <row r="853" spans="1:10" ht="33" customHeight="1">
      <c r="A853" s="801"/>
      <c r="B853" s="830"/>
      <c r="C853" s="393" t="s">
        <v>381</v>
      </c>
      <c r="D853" s="1862" t="str">
        <f>'Rekap Panjang Per Prog Per Prov'!D8</f>
        <v xml:space="preserve">Kegiatan Dukungan Manajemen dan Dukungan Teknis Lainnya  Inspektorat Jenderal </v>
      </c>
      <c r="E853" s="1862"/>
      <c r="F853" s="776"/>
      <c r="G853" s="777"/>
      <c r="H853" s="754"/>
      <c r="I853" s="753"/>
      <c r="J853" s="758"/>
    </row>
    <row r="854" spans="1:10" ht="40.5" customHeight="1">
      <c r="A854" s="801"/>
      <c r="B854" s="830"/>
      <c r="C854" s="365"/>
      <c r="D854" s="393" t="s">
        <v>382</v>
      </c>
      <c r="E854" s="841" t="str">
        <f>'Rekap Panjang Per Prog Per Prov'!D10</f>
        <v xml:space="preserve">Koordinasi Pembinaan dan Pengawasan Penyelenggaraan Pemerintahan Daerah </v>
      </c>
      <c r="F854" s="776">
        <f>'Rekap Panjang Per Prog Per Prov'!D92</f>
        <v>300000000</v>
      </c>
      <c r="G854" s="778"/>
      <c r="H854" s="1254"/>
      <c r="I854" s="753" t="s">
        <v>755</v>
      </c>
      <c r="J854" s="753" t="s">
        <v>603</v>
      </c>
    </row>
    <row r="855" spans="1:10" ht="16.5">
      <c r="A855" s="801"/>
      <c r="B855" s="830" t="s">
        <v>384</v>
      </c>
      <c r="C855" s="1875" t="str">
        <f>'Rekap Panjang Per Prog Per Prov'!E7</f>
        <v xml:space="preserve">PROGRAM PEMBINAAN KESATUAN BANGSA DAN POLITIK </v>
      </c>
      <c r="D855" s="1875"/>
      <c r="E855" s="1875"/>
      <c r="F855" s="776"/>
      <c r="G855" s="1860" t="str">
        <f>'Rekap Panjang Per Prog Per Prov'!E11</f>
        <v>DITJEN KESBANGPOL</v>
      </c>
      <c r="H855" s="1252"/>
      <c r="I855" s="753"/>
      <c r="J855" s="758"/>
    </row>
    <row r="856" spans="1:10" s="355" customFormat="1">
      <c r="A856" s="754"/>
      <c r="B856" s="830"/>
      <c r="C856" s="393" t="s">
        <v>381</v>
      </c>
      <c r="D856" s="1862" t="str">
        <f>'Rekap Panjang Per Prog Per Prov'!E8</f>
        <v>Kegiatan Fasilitasi Kewaspadaan Nasional</v>
      </c>
      <c r="E856" s="1862"/>
      <c r="F856" s="776"/>
      <c r="G856" s="1861"/>
      <c r="H856" s="1253"/>
      <c r="I856" s="753"/>
      <c r="J856" s="758"/>
    </row>
    <row r="857" spans="1:10" s="344" customFormat="1" ht="39.75" customHeight="1">
      <c r="A857" s="801"/>
      <c r="B857" s="830"/>
      <c r="C857" s="393"/>
      <c r="D857" s="393" t="s">
        <v>382</v>
      </c>
      <c r="E857" s="841" t="str">
        <f>'Rekap Panjang Per Prog Per Prov'!E10</f>
        <v xml:space="preserve">Penguatan dan Pemberdayaan Forum Kewaspadaan Dini Masyarakat (FKDM) </v>
      </c>
      <c r="F857" s="776">
        <f>'Rekap Panjang Per Prog Per Prov'!E92</f>
        <v>1798556000</v>
      </c>
      <c r="G857" s="778"/>
      <c r="H857" s="1254"/>
      <c r="I857" s="753" t="s">
        <v>742</v>
      </c>
      <c r="J857" s="753" t="s">
        <v>601</v>
      </c>
    </row>
    <row r="858" spans="1:10" ht="36.75" customHeight="1">
      <c r="A858" s="801"/>
      <c r="B858" s="829" t="s">
        <v>385</v>
      </c>
      <c r="C858" s="1859" t="str">
        <f>'Rekap Panjang Per Prog Per Prov'!F7</f>
        <v xml:space="preserve">PROGRAM PENDIDIKAN DAN PELATIHAN APARATUR KEMENTERIAN DALAM NEGERI </v>
      </c>
      <c r="D858" s="1859"/>
      <c r="E858" s="1859"/>
      <c r="F858" s="779"/>
      <c r="G858" s="778" t="str">
        <f>'Rekap Panjang Per Prog Per Prov'!F11</f>
        <v>BADAN DIKLAT</v>
      </c>
      <c r="H858" s="1254"/>
      <c r="I858" s="753"/>
      <c r="J858" s="781"/>
    </row>
    <row r="859" spans="1:10" s="355" customFormat="1" ht="36" customHeight="1">
      <c r="A859" s="754"/>
      <c r="B859" s="830"/>
      <c r="C859" s="393" t="s">
        <v>381</v>
      </c>
      <c r="D859" s="1862" t="str">
        <f>'Rekap Panjang Per Prog Per Prov'!F8</f>
        <v xml:space="preserve">Kegiatan Dukungan Manajemen Dan Pelayanan Teknis Lainnya Badan Pendidikan Dan Pelatihan </v>
      </c>
      <c r="E859" s="1862"/>
      <c r="F859" s="776"/>
      <c r="G859" s="782"/>
      <c r="H859" s="1263"/>
      <c r="I859" s="753"/>
      <c r="J859" s="758"/>
    </row>
    <row r="860" spans="1:10" s="344" customFormat="1" ht="23.25" customHeight="1">
      <c r="A860" s="801"/>
      <c r="B860" s="830"/>
      <c r="C860" s="393"/>
      <c r="D860" s="393" t="s">
        <v>382</v>
      </c>
      <c r="E860" s="841" t="str">
        <f>'Rekap Panjang Per Prog Per Prov'!F10</f>
        <v>Koordinasi Pembinaan Program Kediklatan</v>
      </c>
      <c r="F860" s="776">
        <f>'Rekap Panjang Per Prog Per Prov'!F92</f>
        <v>212800000</v>
      </c>
      <c r="G860" s="782"/>
      <c r="H860" s="1263"/>
      <c r="I860" s="753" t="s">
        <v>743</v>
      </c>
      <c r="J860" s="753" t="s">
        <v>604</v>
      </c>
    </row>
    <row r="861" spans="1:10" s="344" customFormat="1" ht="16.5" customHeight="1">
      <c r="A861" s="801"/>
      <c r="B861" s="830" t="s">
        <v>393</v>
      </c>
      <c r="C861" s="1863" t="str">
        <f>'Rekap Panjang Per Prog Per Prov'!G7</f>
        <v xml:space="preserve">PROGRAM PENGELOLAAN DESENTRALISASI DAN OTONOMI DAERAH </v>
      </c>
      <c r="D861" s="1863"/>
      <c r="E861" s="1863"/>
      <c r="F861" s="776"/>
      <c r="G861" s="856" t="str">
        <f>'Rekap Panjang Per Prog Per Prov'!G11</f>
        <v>DITJEN OTDA</v>
      </c>
      <c r="H861" s="1265"/>
      <c r="I861" s="753"/>
      <c r="J861" s="784"/>
    </row>
    <row r="862" spans="1:10" s="344" customFormat="1" ht="16.5">
      <c r="A862" s="801"/>
      <c r="B862" s="830"/>
      <c r="C862" s="393" t="s">
        <v>381</v>
      </c>
      <c r="D862" s="1862" t="str">
        <f>'Rekap Panjang Per Prog Per Prov'!G8</f>
        <v>Kegiatan Penataan Urusan Pemerintahan Daerah Lingkup I</v>
      </c>
      <c r="E862" s="1862"/>
      <c r="F862" s="776"/>
      <c r="G862" s="777"/>
      <c r="H862" s="754"/>
      <c r="I862" s="753"/>
      <c r="J862" s="758"/>
    </row>
    <row r="863" spans="1:10" s="344" customFormat="1" ht="37.5" customHeight="1">
      <c r="A863" s="801"/>
      <c r="B863" s="830"/>
      <c r="C863" s="393"/>
      <c r="D863" s="393" t="s">
        <v>382</v>
      </c>
      <c r="E863" s="841" t="str">
        <f>'Rekap Panjang Per Prog Per Prov'!G10</f>
        <v xml:space="preserve">Fasilitasi Percepatan Penerapan Standar Pelayanan Minimal (SPM) di Daerah </v>
      </c>
      <c r="F863" s="776">
        <f>'Rekap Panjang Per Prog Per Prov'!G92</f>
        <v>566800000</v>
      </c>
      <c r="G863" s="778"/>
      <c r="H863" s="1254"/>
      <c r="I863" s="753" t="s">
        <v>716</v>
      </c>
      <c r="J863" s="761" t="s">
        <v>662</v>
      </c>
    </row>
    <row r="864" spans="1:10" s="344" customFormat="1" ht="16.5" customHeight="1">
      <c r="A864" s="801"/>
      <c r="B864" s="830" t="s">
        <v>396</v>
      </c>
      <c r="C864" s="1863" t="str">
        <f>'Rekap Panjang Per Prog Per Prov'!J7</f>
        <v xml:space="preserve">PROGRAM BINA PEMBANGUNAN DAERAH </v>
      </c>
      <c r="D864" s="1863"/>
      <c r="E864" s="1863"/>
      <c r="F864" s="776"/>
      <c r="G864" s="1865" t="str">
        <f>'Rekap Panjang Per Prog Per Prov'!J11</f>
        <v>DITJEN BINA BANGDA</v>
      </c>
      <c r="H864" s="1256"/>
      <c r="I864" s="753"/>
      <c r="J864" s="784"/>
    </row>
    <row r="865" spans="1:10" s="344" customFormat="1" ht="31.5" customHeight="1">
      <c r="A865" s="801"/>
      <c r="B865" s="830"/>
      <c r="C865" s="393" t="s">
        <v>381</v>
      </c>
      <c r="D865" s="1862" t="str">
        <f>'Rekap Panjang Per Prog Per Prov'!J8</f>
        <v>Kegiatan Dukungan Manajemen dan Pelaksanaan Tugas Teknis Lainnya Ditjen Bina Bangda</v>
      </c>
      <c r="E865" s="1862"/>
      <c r="F865" s="776"/>
      <c r="G865" s="1866"/>
      <c r="H865" s="1257"/>
      <c r="I865" s="753"/>
      <c r="J865" s="758"/>
    </row>
    <row r="866" spans="1:10" s="344" customFormat="1" ht="33.75" customHeight="1">
      <c r="A866" s="890"/>
      <c r="B866" s="879"/>
      <c r="C866" s="883"/>
      <c r="D866" s="883" t="s">
        <v>382</v>
      </c>
      <c r="E866" s="887" t="str">
        <f>'Rekap Panjang Per Prog Per Prov'!J10</f>
        <v>Penyusunan, Pengkajian dan Pengembangan Data dan Informasi SIPD di Daerah</v>
      </c>
      <c r="F866" s="880">
        <f>'Rekap Panjang Per Prog Per Prov'!J92</f>
        <v>590000000</v>
      </c>
      <c r="G866" s="821"/>
      <c r="H866" s="1268"/>
      <c r="I866" s="884" t="s">
        <v>698</v>
      </c>
      <c r="J866" s="1793" t="s">
        <v>594</v>
      </c>
    </row>
    <row r="867" spans="1:10" s="344" customFormat="1" ht="39" customHeight="1">
      <c r="A867" s="801"/>
      <c r="B867" s="829"/>
      <c r="C867" s="372"/>
      <c r="D867" s="394" t="s">
        <v>386</v>
      </c>
      <c r="E867" s="848" t="str">
        <f>'Rekap Panjang Per Prog Per Prov'!K10</f>
        <v xml:space="preserve">Penguatan Peran Provinsi dalam Pengendalian, Pelaporan dan Evaluasi Pemanfaatan Program Dana Alokasi Khusus (DAK) </v>
      </c>
      <c r="F867" s="779">
        <f>'Rekap Panjang Per Prog Per Prov'!K92</f>
        <v>600000000</v>
      </c>
      <c r="G867" s="777"/>
      <c r="H867" s="754"/>
      <c r="I867" s="1194" t="s">
        <v>698</v>
      </c>
      <c r="J867" s="1794"/>
    </row>
    <row r="868" spans="1:10" s="344" customFormat="1" ht="17.25" customHeight="1">
      <c r="A868" s="801"/>
      <c r="B868" s="830"/>
      <c r="C868" s="393" t="s">
        <v>387</v>
      </c>
      <c r="D868" s="1867" t="str">
        <f>'Rekap Panjang Per Prog Per Prov'!O8</f>
        <v>Kegiatan Fasilitasi Peningkatan Pertumbuhan Ekonomi Daerah</v>
      </c>
      <c r="E868" s="1862"/>
      <c r="F868" s="776"/>
      <c r="G868" s="777"/>
      <c r="H868" s="754"/>
      <c r="I868" s="753"/>
      <c r="J868" s="758"/>
    </row>
    <row r="869" spans="1:10" s="344" customFormat="1" ht="21" customHeight="1">
      <c r="A869" s="801"/>
      <c r="B869" s="830"/>
      <c r="C869" s="366"/>
      <c r="D869" s="393" t="s">
        <v>382</v>
      </c>
      <c r="E869" s="842" t="str">
        <f>'Rekap Panjang Per Prog Per Prov'!O10</f>
        <v xml:space="preserve">Dukungan Operasional  Penyelenggaraan PTSP  </v>
      </c>
      <c r="F869" s="776">
        <f>'Rekap Panjang Per Prog Per Prov'!O92</f>
        <v>500000000</v>
      </c>
      <c r="G869" s="777"/>
      <c r="H869" s="754"/>
      <c r="I869" s="753" t="s">
        <v>716</v>
      </c>
      <c r="J869" s="753" t="s">
        <v>602</v>
      </c>
    </row>
    <row r="870" spans="1:10" s="344" customFormat="1" ht="16.5">
      <c r="A870" s="801"/>
      <c r="B870" s="830"/>
      <c r="C870" s="393" t="s">
        <v>388</v>
      </c>
      <c r="D870" s="1862" t="str">
        <f>'Rekap Panjang Per Prog Per Prov'!Q8</f>
        <v>Kegiatan Fasilitasi Pengembangan Wilayah Terpadu</v>
      </c>
      <c r="E870" s="1862"/>
      <c r="F870" s="776"/>
      <c r="G870" s="777"/>
      <c r="H870" s="754"/>
      <c r="I870" s="753"/>
      <c r="J870" s="758"/>
    </row>
    <row r="871" spans="1:10" s="344" customFormat="1" ht="37.5" customHeight="1">
      <c r="A871" s="801"/>
      <c r="B871" s="835"/>
      <c r="C871" s="367"/>
      <c r="D871" s="392" t="s">
        <v>382</v>
      </c>
      <c r="E871" s="846" t="str">
        <f>'Rekap Panjang Per Prog Per Prov'!Q10</f>
        <v>Penguatan Kelembagaan dalam Pengelolaan dan Pengembangan Wilayah Pesisir, Laut dan Pulau-pulau kecil</v>
      </c>
      <c r="F871" s="802">
        <f>'Rekap Panjang Per Prog Per Prov'!Q92</f>
        <v>400000000</v>
      </c>
      <c r="G871" s="777"/>
      <c r="H871" s="754"/>
      <c r="I871" s="753" t="s">
        <v>698</v>
      </c>
      <c r="J871" s="1193" t="s">
        <v>594</v>
      </c>
    </row>
    <row r="872" spans="1:10" s="344" customFormat="1" ht="33" customHeight="1">
      <c r="A872" s="801"/>
      <c r="B872" s="830"/>
      <c r="C872" s="393" t="s">
        <v>389</v>
      </c>
      <c r="D872" s="1867" t="str">
        <f>'Rekap Panjang Per Prog Per Prov'!L8</f>
        <v>Kegiatan Fasilitasi Penataan Ruang Daerah dan Lingkungan Hidup di Daerah</v>
      </c>
      <c r="E872" s="1862"/>
      <c r="F872" s="776"/>
      <c r="G872" s="777"/>
      <c r="H872" s="754"/>
      <c r="I872" s="753"/>
      <c r="J872" s="758"/>
    </row>
    <row r="873" spans="1:10" s="344" customFormat="1" ht="40.5" customHeight="1">
      <c r="A873" s="801"/>
      <c r="B873" s="835"/>
      <c r="C873" s="367"/>
      <c r="D873" s="392" t="s">
        <v>382</v>
      </c>
      <c r="E873" s="851" t="str">
        <f>'Rekap Panjang Per Prog Per Prov'!M10</f>
        <v>Dekonsentrasi Dalam Rangka Penguatan Kelembagaan Penataan Ruang</v>
      </c>
      <c r="F873" s="802">
        <f>'Rekap Panjang Per Prog Per Prov'!M92</f>
        <v>450000000</v>
      </c>
      <c r="G873" s="778"/>
      <c r="H873" s="1254"/>
      <c r="I873" s="753" t="s">
        <v>698</v>
      </c>
      <c r="J873" s="1193" t="s">
        <v>594</v>
      </c>
    </row>
    <row r="874" spans="1:10" s="362" customFormat="1" ht="15.75" hidden="1" customHeight="1">
      <c r="A874" s="777"/>
      <c r="B874" s="830" t="s">
        <v>519</v>
      </c>
      <c r="C874" s="1863" t="str">
        <f>'Rekap Panjang Per Prog Per Prov'!U7</f>
        <v xml:space="preserve">PROGRAM PEMBERDAYAAN MASYARAKAT DAN PEMERINTAHAN DESA </v>
      </c>
      <c r="D874" s="1863"/>
      <c r="E874" s="1863"/>
      <c r="F874" s="793"/>
      <c r="G874" s="777" t="str">
        <f>'Rekap Panjang Per Prog Per Prov'!U11</f>
        <v>DITJEN PMD</v>
      </c>
      <c r="H874" s="754"/>
      <c r="I874" s="753"/>
      <c r="J874" s="758"/>
    </row>
    <row r="875" spans="1:10" ht="30" hidden="1" customHeight="1">
      <c r="A875" s="777"/>
      <c r="B875" s="831"/>
      <c r="C875" s="393" t="s">
        <v>381</v>
      </c>
      <c r="D875" s="1862" t="str">
        <f>'Rekap Panjang Per Prog Per Prov'!U8</f>
        <v>Kegiatan Dukungan Manajemen dan Dukungan Teknis Lainnya Ditjen PMD</v>
      </c>
      <c r="E875" s="1862"/>
      <c r="F875" s="794"/>
      <c r="G875" s="777"/>
      <c r="H875" s="754"/>
      <c r="I875" s="753"/>
      <c r="J875" s="758"/>
    </row>
    <row r="876" spans="1:10" ht="31.5" hidden="1" customHeight="1">
      <c r="A876" s="777"/>
      <c r="B876" s="834"/>
      <c r="C876" s="394"/>
      <c r="D876" s="394" t="s">
        <v>382</v>
      </c>
      <c r="E876" s="841" t="str">
        <f>'Rekap Panjang Per Prog Per Prov'!U10</f>
        <v>Penguatan Program dan Kelembagaan Pemberdayaan Masyarakat dan Pemerintahan Desa</v>
      </c>
      <c r="F876" s="797">
        <f>'Rekap Panjang Per Prog Per Prov'!U92</f>
        <v>153950000</v>
      </c>
      <c r="G876" s="777"/>
      <c r="H876" s="754"/>
      <c r="I876" s="753"/>
      <c r="J876" s="781"/>
    </row>
    <row r="877" spans="1:10" ht="30" hidden="1" customHeight="1">
      <c r="A877" s="777"/>
      <c r="B877" s="831"/>
      <c r="C877" s="393" t="s">
        <v>387</v>
      </c>
      <c r="D877" s="1862" t="str">
        <f>'Rekap Panjang Per Prog Per Prov'!V8</f>
        <v>Kegiatan Peningkatan Kapasitas Penyelenggaraan Pemerintahan Desa dan Kelurahan</v>
      </c>
      <c r="E877" s="1862"/>
      <c r="F877" s="794"/>
      <c r="G877" s="777"/>
      <c r="H877" s="754"/>
      <c r="I877" s="753"/>
      <c r="J877" s="758"/>
    </row>
    <row r="878" spans="1:10" ht="15.75" hidden="1" customHeight="1">
      <c r="A878" s="777"/>
      <c r="B878" s="834"/>
      <c r="C878" s="394"/>
      <c r="D878" s="394" t="s">
        <v>382</v>
      </c>
      <c r="E878" s="841" t="str">
        <f>'Rekap Panjang Per Prog Per Prov'!V10</f>
        <v>Pelatihan Manajemen Pemerintahan Desa bagi Kepala Desa</v>
      </c>
      <c r="F878" s="797">
        <f>'Rekap Panjang Per Prog Per Prov'!V92</f>
        <v>171647000</v>
      </c>
      <c r="G878" s="777"/>
      <c r="H878" s="754"/>
      <c r="I878" s="753"/>
      <c r="J878" s="781"/>
    </row>
    <row r="879" spans="1:10" ht="15.75" hidden="1" customHeight="1">
      <c r="A879" s="777"/>
      <c r="B879" s="831"/>
      <c r="C879" s="393" t="s">
        <v>388</v>
      </c>
      <c r="D879" s="1862" t="str">
        <f>'Rekap Panjang Per Prog Per Prov'!W8</f>
        <v>Kegiatan Peningkatan Kapasitas Kelembagaan dan Pelatihan Masyarakat</v>
      </c>
      <c r="E879" s="1862"/>
      <c r="F879" s="794"/>
      <c r="G879" s="777"/>
      <c r="H879" s="754"/>
      <c r="I879" s="753"/>
      <c r="J879" s="758"/>
    </row>
    <row r="880" spans="1:10" ht="15.75" hidden="1" customHeight="1">
      <c r="A880" s="777"/>
      <c r="B880" s="834"/>
      <c r="C880" s="394"/>
      <c r="D880" s="394" t="s">
        <v>382</v>
      </c>
      <c r="E880" s="841" t="str">
        <f>'Rekap Panjang Per Prog Per Prov'!W10</f>
        <v>Fasilitasi Penyusunan Profil Desa dan Kelurahan</v>
      </c>
      <c r="F880" s="797">
        <f>'Rekap Panjang Per Prog Per Prov'!W92</f>
        <v>460595000</v>
      </c>
      <c r="G880" s="777"/>
      <c r="H880" s="754"/>
      <c r="I880" s="753"/>
      <c r="J880" s="781"/>
    </row>
    <row r="881" spans="1:10" ht="15.75" hidden="1" customHeight="1">
      <c r="A881" s="777"/>
      <c r="B881" s="831"/>
      <c r="C881" s="393" t="s">
        <v>389</v>
      </c>
      <c r="D881" s="1862" t="str">
        <f>'Rekap Panjang Per Prog Per Prov'!X8</f>
        <v>Kegiatan Peningkatan Kemandirian Masyarakat Perdesaan</v>
      </c>
      <c r="E881" s="1862"/>
      <c r="F881" s="794"/>
      <c r="G881" s="777"/>
      <c r="H881" s="754"/>
      <c r="I881" s="753"/>
      <c r="J881" s="758"/>
    </row>
    <row r="882" spans="1:10" ht="15.75" hidden="1" customHeight="1">
      <c r="A882" s="777"/>
      <c r="B882" s="834"/>
      <c r="C882" s="394"/>
      <c r="D882" s="394" t="s">
        <v>382</v>
      </c>
      <c r="E882" s="841" t="str">
        <f>'Rekap Panjang Per Prog Per Prov'!X10</f>
        <v>PNPM-Mandiri Perdesaan</v>
      </c>
      <c r="F882" s="797">
        <f>'Rekap Panjang Per Prog Per Prov'!X92</f>
        <v>27649064000</v>
      </c>
      <c r="G882" s="777"/>
      <c r="H882" s="754"/>
      <c r="I882" s="753"/>
      <c r="J882" s="781"/>
    </row>
    <row r="883" spans="1:10" ht="15.75" hidden="1" customHeight="1">
      <c r="A883" s="777"/>
      <c r="B883" s="831"/>
      <c r="C883" s="393" t="s">
        <v>391</v>
      </c>
      <c r="D883" s="1862" t="str">
        <f>'Rekap Panjang Per Prog Per Prov'!Y8</f>
        <v>Kegiatan Fasilitasi Pemberdayaan Adat dan Sosial Budaya Masyarakat</v>
      </c>
      <c r="E883" s="1862"/>
      <c r="F883" s="794"/>
      <c r="G883" s="777"/>
      <c r="H883" s="754"/>
      <c r="I883" s="753"/>
      <c r="J883" s="758"/>
    </row>
    <row r="884" spans="1:10" ht="31.5" hidden="1" customHeight="1">
      <c r="A884" s="777"/>
      <c r="B884" s="834"/>
      <c r="C884" s="394"/>
      <c r="D884" s="394" t="s">
        <v>382</v>
      </c>
      <c r="E884" s="841" t="str">
        <f>'Rekap Panjang Per Prog Per Prov'!Y10</f>
        <v>Fasilitasi Penguatan Kelembagaan Komisi Penanggulangan HIV/AIDS di daerah</v>
      </c>
      <c r="F884" s="797">
        <f>'Rekap Panjang Per Prog Per Prov'!Y92</f>
        <v>86680000</v>
      </c>
      <c r="G884" s="777"/>
      <c r="H884" s="754"/>
      <c r="I884" s="753"/>
      <c r="J884" s="781"/>
    </row>
    <row r="885" spans="1:10" ht="31.5" hidden="1" customHeight="1">
      <c r="A885" s="777"/>
      <c r="B885" s="834"/>
      <c r="C885" s="394"/>
      <c r="D885" s="394" t="s">
        <v>386</v>
      </c>
      <c r="E885" s="841" t="str">
        <f>'Rekap Panjang Per Prog Per Prov'!AA10</f>
        <v xml:space="preserve">Fasilitasi Penguatan Sistem Informasi Posyandu di Daerah melalui Koordinasi dan Pelatihan Ulang </v>
      </c>
      <c r="F885" s="797">
        <f>'Rekap Panjang Per Prog Per Prov'!AA92</f>
        <v>69675000</v>
      </c>
      <c r="G885" s="777"/>
      <c r="H885" s="754"/>
      <c r="I885" s="753"/>
      <c r="J885" s="781"/>
    </row>
    <row r="886" spans="1:10" ht="15.75" hidden="1" customHeight="1">
      <c r="A886" s="777"/>
      <c r="B886" s="831"/>
      <c r="C886" s="393" t="s">
        <v>392</v>
      </c>
      <c r="D886" s="1862" t="str">
        <f>'Rekap Panjang Per Prog Per Prov'!AB8</f>
        <v>Kegiatan Pengembangan Usaha Ekonomi Masyarakat</v>
      </c>
      <c r="E886" s="1862"/>
      <c r="F886" s="794"/>
      <c r="G886" s="777"/>
      <c r="H886" s="754"/>
      <c r="I886" s="753"/>
      <c r="J886" s="758"/>
    </row>
    <row r="887" spans="1:10" ht="15.75" hidden="1" customHeight="1">
      <c r="A887" s="777"/>
      <c r="B887" s="834"/>
      <c r="C887" s="394"/>
      <c r="D887" s="394" t="s">
        <v>382</v>
      </c>
      <c r="E887" s="841" t="str">
        <f>'Rekap Panjang Per Prog Per Prov'!AB10</f>
        <v xml:space="preserve">Pelatihan Kapasitas Kelembagaan UED SP/BUMDesa </v>
      </c>
      <c r="F887" s="797">
        <f>'Rekap Panjang Per Prog Per Prov'!AB92</f>
        <v>0</v>
      </c>
      <c r="G887" s="777"/>
      <c r="H887" s="754"/>
      <c r="I887" s="753"/>
      <c r="J887" s="781"/>
    </row>
    <row r="888" spans="1:10" ht="31.5" hidden="1" customHeight="1">
      <c r="A888" s="777"/>
      <c r="B888" s="834"/>
      <c r="C888" s="394"/>
      <c r="D888" s="394" t="s">
        <v>386</v>
      </c>
      <c r="E888" s="841" t="str">
        <f>'Rekap Panjang Per Prog Per Prov'!AC10</f>
        <v xml:space="preserve">Penguatan Kelembagaan Tim Koordinasi Penanggulangan Kemiskinan Daerah (TKPKD) </v>
      </c>
      <c r="F888" s="797">
        <f>'Rekap Panjang Per Prog Per Prov'!AC92</f>
        <v>90390000</v>
      </c>
      <c r="G888" s="777"/>
      <c r="H888" s="754"/>
      <c r="I888" s="753"/>
      <c r="J888" s="781"/>
    </row>
    <row r="889" spans="1:10" ht="15.75" hidden="1" customHeight="1">
      <c r="A889" s="777"/>
      <c r="B889" s="834"/>
      <c r="C889" s="394"/>
      <c r="D889" s="394" t="s">
        <v>390</v>
      </c>
      <c r="E889" s="841" t="str">
        <f>'Rekap Panjang Per Prog Per Prov'!AD10</f>
        <v>Fasilitasi Penguatan Kelembagaan Pasar Desa</v>
      </c>
      <c r="F889" s="797">
        <f>'Rekap Panjang Per Prog Per Prov'!AD92</f>
        <v>150000000</v>
      </c>
      <c r="G889" s="777"/>
      <c r="H889" s="754"/>
      <c r="I889" s="753"/>
      <c r="J889" s="781"/>
    </row>
    <row r="890" spans="1:10" s="362" customFormat="1" ht="31.5" customHeight="1">
      <c r="A890" s="777"/>
      <c r="B890" s="830" t="s">
        <v>519</v>
      </c>
      <c r="C890" s="1863" t="str">
        <f>'Rekap Panjang Per Prog Per Prov'!AH7</f>
        <v xml:space="preserve">PROGRAM PENGUATAN PENYELENGGARAAN PEMERINTAHAN UMUM </v>
      </c>
      <c r="D890" s="1863"/>
      <c r="E890" s="1863"/>
      <c r="F890" s="793"/>
      <c r="G890" s="803" t="str">
        <f>'Rekap Panjang Per Prog Per Prov'!AH11</f>
        <v>DITJEN PUM</v>
      </c>
      <c r="H890" s="1255"/>
      <c r="I890" s="753"/>
      <c r="J890" s="758"/>
    </row>
    <row r="891" spans="1:10" ht="30" customHeight="1">
      <c r="A891" s="777"/>
      <c r="B891" s="831"/>
      <c r="C891" s="393" t="s">
        <v>381</v>
      </c>
      <c r="D891" s="1862" t="str">
        <f>'Rekap Panjang Per Prog Per Prov'!AH8</f>
        <v>Kegiatan Penyelenggaraan Hubungan Pusat dan Daerah Serta Kerjasama Daerah</v>
      </c>
      <c r="E891" s="1862"/>
      <c r="F891" s="794"/>
      <c r="G891" s="777"/>
      <c r="H891" s="754"/>
      <c r="I891" s="753"/>
      <c r="J891" s="758"/>
    </row>
    <row r="892" spans="1:10" ht="24.75" customHeight="1">
      <c r="A892" s="777"/>
      <c r="B892" s="834"/>
      <c r="C892" s="394"/>
      <c r="D892" s="394" t="s">
        <v>382</v>
      </c>
      <c r="E892" s="841" t="str">
        <f>'Rekap Panjang Per Prog Per Prov'!AH10</f>
        <v>Pengembangan Kerjasama Daerah</v>
      </c>
      <c r="F892" s="797">
        <f>'Rekap Panjang Per Prog Per Prov'!AH92</f>
        <v>375000000</v>
      </c>
      <c r="G892" s="777"/>
      <c r="H892" s="754"/>
      <c r="I892" s="753" t="s">
        <v>706</v>
      </c>
      <c r="J892" s="781"/>
    </row>
    <row r="893" spans="1:10" ht="39" customHeight="1">
      <c r="A893" s="777"/>
      <c r="B893" s="834"/>
      <c r="C893" s="394"/>
      <c r="D893" s="394" t="s">
        <v>386</v>
      </c>
      <c r="E893" s="841" t="str">
        <f>'Rekap Panjang Per Prog Per Prov'!AI10</f>
        <v>Peningkatan Peran Gubernur sebagai Wakil Pemerintah Pusat di Wilayah Provinsi</v>
      </c>
      <c r="F893" s="797">
        <f>'Rekap Panjang Per Prog Per Prov'!AI92</f>
        <v>3467476000</v>
      </c>
      <c r="G893" s="777"/>
      <c r="H893" s="754"/>
      <c r="I893" s="753" t="s">
        <v>706</v>
      </c>
      <c r="J893" s="761" t="s">
        <v>595</v>
      </c>
    </row>
    <row r="894" spans="1:10" ht="30" customHeight="1">
      <c r="A894" s="777"/>
      <c r="B894" s="831"/>
      <c r="C894" s="393" t="s">
        <v>387</v>
      </c>
      <c r="D894" s="1862" t="str">
        <f>'Rekap Panjang Per Prog Per Prov'!AJ8</f>
        <v>Kegiatan Pengembangan dan Penataan Wilayah Administrasi dan Perbatasan</v>
      </c>
      <c r="E894" s="1862"/>
      <c r="F894" s="794"/>
      <c r="G894" s="777"/>
      <c r="H894" s="754"/>
      <c r="I894" s="753"/>
      <c r="J894" s="758"/>
    </row>
    <row r="895" spans="1:10" ht="44.25" customHeight="1">
      <c r="A895" s="777"/>
      <c r="B895" s="834"/>
      <c r="C895" s="394"/>
      <c r="D895" s="394" t="s">
        <v>382</v>
      </c>
      <c r="E895" s="841" t="str">
        <f>'Rekap Panjang Per Prog Per Prov'!AJ10</f>
        <v>Koordinasi dan Fasilitasi Penegasan Batas Daerah secara Pasti di Lapangan antar Daerah Provinsi, Kab/Kota</v>
      </c>
      <c r="F895" s="797">
        <f>'Rekap Panjang Per Prog Per Prov'!AJ92</f>
        <v>350000000</v>
      </c>
      <c r="G895" s="777"/>
      <c r="H895" s="754"/>
      <c r="I895" s="753" t="s">
        <v>706</v>
      </c>
      <c r="J895" s="1194" t="s">
        <v>605</v>
      </c>
    </row>
    <row r="896" spans="1:10" ht="26.25" customHeight="1">
      <c r="A896" s="777"/>
      <c r="B896" s="834"/>
      <c r="C896" s="394"/>
      <c r="D896" s="394" t="s">
        <v>386</v>
      </c>
      <c r="E896" s="841" t="str">
        <f>'Rekap Panjang Per Prog Per Prov'!AL10</f>
        <v>Pembakuan dan Pembinaan Nama Rupabumi Unsur Alami</v>
      </c>
      <c r="F896" s="797">
        <f>'Rekap Panjang Per Prog Per Prov'!AL92</f>
        <v>476310000</v>
      </c>
      <c r="G896" s="777"/>
      <c r="H896" s="754"/>
      <c r="I896" s="753" t="s">
        <v>706</v>
      </c>
      <c r="J896" s="1194" t="s">
        <v>612</v>
      </c>
    </row>
    <row r="897" spans="1:11" ht="51.75" customHeight="1">
      <c r="A897" s="777"/>
      <c r="B897" s="834"/>
      <c r="C897" s="394"/>
      <c r="D897" s="394" t="s">
        <v>390</v>
      </c>
      <c r="E897" s="841" t="str">
        <f>'Rekap Panjang Per Prog Per Prov'!AM10</f>
        <v>Fasilitasi Penegasan Status Hukum Batas antar Negara, Peningkatan Kapasitas Aparat, dan Peningkatan Kegiatan Sosekbud dengan Negara Tetangga</v>
      </c>
      <c r="F897" s="797">
        <f>'Rekap Panjang Per Prog Per Prov'!AM92</f>
        <v>450000000</v>
      </c>
      <c r="G897" s="777"/>
      <c r="H897" s="754"/>
      <c r="I897" s="753" t="s">
        <v>744</v>
      </c>
      <c r="J897" s="1194" t="s">
        <v>609</v>
      </c>
    </row>
    <row r="898" spans="1:11" ht="32.25" customHeight="1">
      <c r="A898" s="777"/>
      <c r="B898" s="831"/>
      <c r="C898" s="393" t="s">
        <v>388</v>
      </c>
      <c r="D898" s="1862" t="str">
        <f>'Rekap Panjang Per Prog Per Prov'!AN8</f>
        <v>Kegiatan Pembinaan Ketenteraman, Ketertiban dan Perlindungan Masyarakat</v>
      </c>
      <c r="E898" s="1862"/>
      <c r="F898" s="794"/>
      <c r="G898" s="777"/>
      <c r="H898" s="754"/>
      <c r="I898" s="753"/>
      <c r="J898" s="758"/>
    </row>
    <row r="899" spans="1:11" ht="43.5" customHeight="1">
      <c r="A899" s="777"/>
      <c r="B899" s="833"/>
      <c r="C899" s="364"/>
      <c r="D899" s="364" t="s">
        <v>382</v>
      </c>
      <c r="E899" s="846" t="str">
        <f>'Rekap Panjang Per Prog Per Prov'!AO10</f>
        <v xml:space="preserve">Peningkatan Kapasitas SDM Polisi Pamong Praja  dalam Penyelenggaraan Ketertiban Umum dan Ketenteraman Masyarakat </v>
      </c>
      <c r="F899" s="796">
        <f>'Rekap Panjang Per Prog Per Prov'!AO92</f>
        <v>453782000</v>
      </c>
      <c r="G899" s="777"/>
      <c r="H899" s="754"/>
      <c r="I899" s="753" t="s">
        <v>702</v>
      </c>
      <c r="J899" s="889" t="s">
        <v>597</v>
      </c>
    </row>
    <row r="900" spans="1:11">
      <c r="A900" s="777"/>
      <c r="B900" s="831"/>
      <c r="C900" s="393" t="s">
        <v>389</v>
      </c>
      <c r="D900" s="1862" t="str">
        <f>'Rekap Panjang Per Prog Per Prov'!AP8</f>
        <v>Kegiatan Pembinaan dan Pengembangan Kawasan dan Pertanahan</v>
      </c>
      <c r="E900" s="1862"/>
      <c r="F900" s="794"/>
      <c r="G900" s="777"/>
      <c r="H900" s="754"/>
      <c r="I900" s="753"/>
      <c r="J900" s="781"/>
    </row>
    <row r="901" spans="1:11" ht="37.5" customHeight="1">
      <c r="A901" s="777"/>
      <c r="B901" s="834"/>
      <c r="C901" s="394"/>
      <c r="D901" s="394" t="s">
        <v>382</v>
      </c>
      <c r="E901" s="841" t="str">
        <f>'Rekap Panjang Per Prog Per Prov'!AQ10</f>
        <v>Fasilitasi Gubernur terhadap Kabupaten/Kota di Bidang Ekonomi, Industri dan Perdagangan Bebas</v>
      </c>
      <c r="F901" s="797">
        <f>'Rekap Panjang Per Prog Per Prov'!AQ92</f>
        <v>300000000</v>
      </c>
      <c r="G901" s="777"/>
      <c r="H901" s="754"/>
      <c r="I901" s="753" t="s">
        <v>745</v>
      </c>
      <c r="J901" s="1194" t="s">
        <v>610</v>
      </c>
    </row>
    <row r="902" spans="1:11" ht="20.25" customHeight="1">
      <c r="A902" s="777"/>
      <c r="B902" s="831"/>
      <c r="C902" s="393" t="s">
        <v>391</v>
      </c>
      <c r="D902" s="1862" t="str">
        <f>'Rekap Panjang Per Prog Per Prov'!AR8</f>
        <v>Kegiatan Fasilitasi Pencegahan dan Penanggulangan Bencana</v>
      </c>
      <c r="E902" s="1862"/>
      <c r="F902" s="794"/>
      <c r="G902" s="777"/>
      <c r="H902" s="754"/>
      <c r="I902" s="753"/>
      <c r="J902" s="758"/>
    </row>
    <row r="903" spans="1:11" ht="55.5" customHeight="1">
      <c r="A903" s="777"/>
      <c r="B903" s="834"/>
      <c r="C903" s="394"/>
      <c r="D903" s="394" t="s">
        <v>382</v>
      </c>
      <c r="E903" s="842" t="str">
        <f>'Rekap Panjang Per Prog Per Prov'!AR10</f>
        <v>Fasilitasi Peningkatan Kapasitas Pemerintahan Kabupaten/Kota dalam Penyelenggaraan Pencegahan dan Penanggulangan Kebakaran untuk Mendukung Pengurangan Resiko Kebakaran</v>
      </c>
      <c r="F903" s="797">
        <f>'Rekap Panjang Per Prog Per Prov'!AR92</f>
        <v>300000000</v>
      </c>
      <c r="G903" s="777"/>
      <c r="H903" s="754"/>
      <c r="I903" s="753" t="s">
        <v>720</v>
      </c>
      <c r="J903" s="761" t="s">
        <v>607</v>
      </c>
    </row>
    <row r="904" spans="1:11" ht="72.75" customHeight="1">
      <c r="A904" s="777"/>
      <c r="B904" s="834"/>
      <c r="C904" s="394"/>
      <c r="D904" s="394" t="s">
        <v>386</v>
      </c>
      <c r="E904" s="841" t="str">
        <f>'Rekap Panjang Per Prog Per Prov'!AS10</f>
        <v>Fasilitasi dan Sosialisasi Pelaksanaan Perpres Nomor 30 Tahun 2011, Pembentukan Kelembagaan Komisi Provinsi Pengendalian Zoonosis dan Komisi Kabupaten/Kota Pengendalian Zoonosis, dan Percepatan Pengendalian Zoonosis</v>
      </c>
      <c r="F904" s="797">
        <f>'Rekap Panjang Per Prog Per Prov'!AS92</f>
        <v>300000000</v>
      </c>
      <c r="G904" s="778"/>
      <c r="H904" s="1254"/>
      <c r="I904" s="753" t="s">
        <v>745</v>
      </c>
      <c r="J904" s="761" t="s">
        <v>611</v>
      </c>
    </row>
    <row r="905" spans="1:11" ht="48.75" customHeight="1">
      <c r="A905" s="777"/>
      <c r="B905" s="834"/>
      <c r="C905" s="394"/>
      <c r="D905" s="394" t="s">
        <v>390</v>
      </c>
      <c r="E905" s="848" t="str">
        <f>'Rekap Panjang Per Prog Per Prov'!AT10</f>
        <v>Peningkatan Kapasitas Aparat dalam Pengurangan Resiko Bencana di Daerah</v>
      </c>
      <c r="F905" s="797">
        <f>'Rekap Panjang Per Prog Per Prov'!AT92</f>
        <v>350000000</v>
      </c>
      <c r="G905" s="778"/>
      <c r="H905" s="1254"/>
      <c r="I905" s="753" t="s">
        <v>720</v>
      </c>
      <c r="J905" s="1192" t="s">
        <v>607</v>
      </c>
    </row>
    <row r="906" spans="1:11" s="355" customFormat="1" ht="11.25" customHeight="1" thickBot="1">
      <c r="A906" s="777"/>
      <c r="B906" s="951"/>
      <c r="C906" s="1277"/>
      <c r="D906" s="1277"/>
      <c r="E906" s="846"/>
      <c r="F906" s="802"/>
      <c r="G906" s="803"/>
      <c r="H906" s="1255"/>
      <c r="I906" s="1193"/>
      <c r="J906" s="768"/>
    </row>
    <row r="907" spans="1:11" s="356" customFormat="1" ht="51.75" customHeight="1">
      <c r="A907" s="1307">
        <v>17</v>
      </c>
      <c r="B907" s="1797" t="s">
        <v>429</v>
      </c>
      <c r="C907" s="1797"/>
      <c r="D907" s="1797"/>
      <c r="E907" s="1797"/>
      <c r="F907" s="1283">
        <f>SUM(F908:F959)</f>
        <v>36378449000</v>
      </c>
      <c r="G907" s="1273"/>
      <c r="H907" s="1869" t="s">
        <v>854</v>
      </c>
      <c r="I907" s="1100" t="s">
        <v>872</v>
      </c>
      <c r="J907" s="781"/>
      <c r="K907" s="1175">
        <f>'Rekap Panjang Per Prog Per Prov'!AV100</f>
        <v>36378449000</v>
      </c>
    </row>
    <row r="908" spans="1:11">
      <c r="A908" s="777"/>
      <c r="B908" s="830" t="s">
        <v>380</v>
      </c>
      <c r="C908" s="1863" t="str">
        <f>'Rekap Panjang Per Prog Per Prov'!C7</f>
        <v xml:space="preserve">PROGRAM PENATAAN ADMINISTRASI KEPENDUDUKAN </v>
      </c>
      <c r="D908" s="1863"/>
      <c r="E908" s="1863"/>
      <c r="F908" s="776"/>
      <c r="G908" s="803" t="str">
        <f>'Rekap Panjang Per Prog Per Prov'!C11</f>
        <v>DITJEN DUKCAPIL</v>
      </c>
      <c r="H908" s="1870"/>
      <c r="I908" s="753"/>
      <c r="J908" s="758"/>
    </row>
    <row r="909" spans="1:11" ht="33" customHeight="1">
      <c r="A909" s="777"/>
      <c r="B909" s="830"/>
      <c r="C909" s="393" t="s">
        <v>381</v>
      </c>
      <c r="D909" s="1862" t="str">
        <f>'Rekap Panjang Per Prog Per Prov'!C8</f>
        <v>Kegiatan Dukungan Manajemen dan Dukungan Teknis Lainnya Ditjen Kependudukan dan Pencatatan Sipil</v>
      </c>
      <c r="E909" s="1862"/>
      <c r="F909" s="776"/>
      <c r="G909" s="777"/>
      <c r="H909" s="1870"/>
      <c r="I909" s="753"/>
      <c r="J909" s="758"/>
    </row>
    <row r="910" spans="1:11" ht="38.25" customHeight="1">
      <c r="A910" s="777"/>
      <c r="B910" s="830"/>
      <c r="C910" s="365"/>
      <c r="D910" s="393" t="s">
        <v>382</v>
      </c>
      <c r="E910" s="841" t="str">
        <f>'Rekap Panjang Per Prog Per Prov'!C10</f>
        <v xml:space="preserve">Fasilitasi Koordinasi Penyelenggaraan Kependudukan dan Pencatatan Sipil </v>
      </c>
      <c r="F910" s="776">
        <f>'Rekap Panjang Per Prog Per Prov'!C100</f>
        <v>268817000</v>
      </c>
      <c r="G910" s="778"/>
      <c r="H910" s="1254"/>
      <c r="I910" s="753" t="s">
        <v>717</v>
      </c>
      <c r="J910" s="753" t="s">
        <v>600</v>
      </c>
    </row>
    <row r="911" spans="1:11" ht="33.75" customHeight="1">
      <c r="A911" s="801"/>
      <c r="B911" s="830" t="s">
        <v>383</v>
      </c>
      <c r="C911" s="1863" t="str">
        <f>'Rekap Panjang Per Prog Per Prov'!D7</f>
        <v xml:space="preserve">PROGRAM PENGAWASAN DAN PENINGKATAN AKUNTABILITAS APARATUR KEMENTERIAN DALAM NEGERI </v>
      </c>
      <c r="D911" s="1863"/>
      <c r="E911" s="1874"/>
      <c r="F911" s="776"/>
      <c r="G911" s="803" t="str">
        <f>'Rekap Panjang Per Prog Per Prov'!D11</f>
        <v>ITJEN</v>
      </c>
      <c r="H911" s="1255"/>
      <c r="I911" s="753"/>
      <c r="J911" s="758"/>
    </row>
    <row r="912" spans="1:11" ht="33.75" customHeight="1">
      <c r="A912" s="801"/>
      <c r="B912" s="830"/>
      <c r="C912" s="393" t="s">
        <v>381</v>
      </c>
      <c r="D912" s="1862" t="str">
        <f>'Rekap Panjang Per Prog Per Prov'!D8</f>
        <v xml:space="preserve">Kegiatan Dukungan Manajemen dan Dukungan Teknis Lainnya  Inspektorat Jenderal </v>
      </c>
      <c r="E912" s="1862"/>
      <c r="F912" s="776"/>
      <c r="G912" s="777"/>
      <c r="H912" s="754"/>
      <c r="I912" s="753"/>
      <c r="J912" s="758"/>
    </row>
    <row r="913" spans="1:10" ht="40.5" customHeight="1">
      <c r="A913" s="801"/>
      <c r="B913" s="830"/>
      <c r="C913" s="365"/>
      <c r="D913" s="393" t="s">
        <v>382</v>
      </c>
      <c r="E913" s="841" t="str">
        <f>'Rekap Panjang Per Prog Per Prov'!D10</f>
        <v xml:space="preserve">Koordinasi Pembinaan dan Pengawasan Penyelenggaraan Pemerintahan Daerah </v>
      </c>
      <c r="F913" s="776">
        <f>'Rekap Panjang Per Prog Per Prov'!D100</f>
        <v>270000000</v>
      </c>
      <c r="G913" s="778"/>
      <c r="H913" s="1254"/>
      <c r="I913" s="753" t="s">
        <v>755</v>
      </c>
      <c r="J913" s="753" t="s">
        <v>603</v>
      </c>
    </row>
    <row r="914" spans="1:10" ht="16.5">
      <c r="A914" s="801"/>
      <c r="B914" s="829" t="s">
        <v>384</v>
      </c>
      <c r="C914" s="1873" t="str">
        <f>'Rekap Panjang Per Prog Per Prov'!E7</f>
        <v xml:space="preserve">PROGRAM PEMBINAAN KESATUAN BANGSA DAN POLITIK </v>
      </c>
      <c r="D914" s="1873"/>
      <c r="E914" s="1873"/>
      <c r="F914" s="779"/>
      <c r="G914" s="1861" t="str">
        <f>'Rekap Panjang Per Prog Per Prov'!E11</f>
        <v>DITJEN KESBANGPOL</v>
      </c>
      <c r="H914" s="1253"/>
      <c r="I914" s="1194"/>
      <c r="J914" s="758"/>
    </row>
    <row r="915" spans="1:10" ht="16.5">
      <c r="A915" s="801"/>
      <c r="B915" s="830"/>
      <c r="C915" s="393" t="s">
        <v>381</v>
      </c>
      <c r="D915" s="1862" t="str">
        <f>'Rekap Panjang Per Prog Per Prov'!E8</f>
        <v>Kegiatan Fasilitasi Kewaspadaan Nasional</v>
      </c>
      <c r="E915" s="1862"/>
      <c r="F915" s="776"/>
      <c r="G915" s="1861"/>
      <c r="H915" s="1253"/>
      <c r="I915" s="753"/>
      <c r="J915" s="758"/>
    </row>
    <row r="916" spans="1:10" ht="38.25" customHeight="1">
      <c r="A916" s="801"/>
      <c r="B916" s="830"/>
      <c r="C916" s="365"/>
      <c r="D916" s="393" t="s">
        <v>382</v>
      </c>
      <c r="E916" s="841" t="str">
        <f>'Rekap Panjang Per Prog Per Prov'!E10</f>
        <v xml:space="preserve">Penguatan dan Pemberdayaan Forum Kewaspadaan Dini Masyarakat (FKDM) </v>
      </c>
      <c r="F916" s="776">
        <f>'Rekap Panjang Per Prog Per Prov'!E100</f>
        <v>1956319000</v>
      </c>
      <c r="G916" s="778"/>
      <c r="H916" s="1254"/>
      <c r="I916" s="753" t="s">
        <v>724</v>
      </c>
      <c r="J916" s="753" t="s">
        <v>601</v>
      </c>
    </row>
    <row r="917" spans="1:10" ht="33.75" customHeight="1">
      <c r="A917" s="801"/>
      <c r="B917" s="830" t="s">
        <v>385</v>
      </c>
      <c r="C917" s="1863" t="str">
        <f>'Rekap Panjang Per Prog Per Prov'!F7</f>
        <v xml:space="preserve">PROGRAM PENDIDIKAN DAN PELATIHAN APARATUR KEMENTERIAN DALAM NEGERI </v>
      </c>
      <c r="D917" s="1863"/>
      <c r="E917" s="1863"/>
      <c r="F917" s="776"/>
      <c r="G917" s="803" t="str">
        <f>'Rekap Panjang Per Prog Per Prov'!F11</f>
        <v>BADAN DIKLAT</v>
      </c>
      <c r="H917" s="1255"/>
      <c r="I917" s="753"/>
      <c r="J917" s="758"/>
    </row>
    <row r="918" spans="1:10" s="355" customFormat="1" ht="32.25" customHeight="1">
      <c r="A918" s="754"/>
      <c r="B918" s="830"/>
      <c r="C918" s="393" t="s">
        <v>381</v>
      </c>
      <c r="D918" s="1862" t="str">
        <f>'Rekap Panjang Per Prog Per Prov'!F8</f>
        <v xml:space="preserve">Kegiatan Dukungan Manajemen Dan Pelayanan Teknis Lainnya Badan Pendidikan Dan Pelatihan </v>
      </c>
      <c r="E918" s="1862"/>
      <c r="F918" s="776"/>
      <c r="G918" s="777"/>
      <c r="H918" s="754"/>
      <c r="I918" s="753"/>
      <c r="J918" s="758"/>
    </row>
    <row r="919" spans="1:10" s="344" customFormat="1" ht="23.25" customHeight="1">
      <c r="A919" s="801"/>
      <c r="B919" s="830"/>
      <c r="C919" s="393"/>
      <c r="D919" s="393" t="s">
        <v>382</v>
      </c>
      <c r="E919" s="841" t="str">
        <f>'Rekap Panjang Per Prog Per Prov'!F10</f>
        <v>Koordinasi Pembinaan Program Kediklatan</v>
      </c>
      <c r="F919" s="776">
        <f>'Rekap Panjang Per Prog Per Prov'!F100</f>
        <v>205900000</v>
      </c>
      <c r="G919" s="778"/>
      <c r="H919" s="1254"/>
      <c r="I919" s="753" t="s">
        <v>725</v>
      </c>
      <c r="J919" s="753" t="s">
        <v>604</v>
      </c>
    </row>
    <row r="920" spans="1:10" ht="33" customHeight="1">
      <c r="A920" s="801"/>
      <c r="B920" s="830" t="s">
        <v>393</v>
      </c>
      <c r="C920" s="1863" t="str">
        <f>'Rekap Panjang Per Prog Per Prov'!G7</f>
        <v xml:space="preserve">PROGRAM PENGELOLAAN DESENTRALISASI DAN OTONOMI DAERAH </v>
      </c>
      <c r="D920" s="1863"/>
      <c r="E920" s="1863"/>
      <c r="F920" s="776"/>
      <c r="G920" s="803" t="str">
        <f>'Rekap Panjang Per Prog Per Prov'!G11</f>
        <v>DITJEN OTDA</v>
      </c>
      <c r="H920" s="1255"/>
      <c r="I920" s="753"/>
      <c r="J920" s="758"/>
    </row>
    <row r="921" spans="1:10" s="355" customFormat="1">
      <c r="A921" s="754"/>
      <c r="B921" s="830"/>
      <c r="C921" s="393" t="s">
        <v>381</v>
      </c>
      <c r="D921" s="1862" t="str">
        <f>'Rekap Panjang Per Prog Per Prov'!G8</f>
        <v>Kegiatan Penataan Urusan Pemerintahan Daerah Lingkup I</v>
      </c>
      <c r="E921" s="1862"/>
      <c r="F921" s="776"/>
      <c r="G921" s="777"/>
      <c r="H921" s="754"/>
      <c r="I921" s="753"/>
      <c r="J921" s="758"/>
    </row>
    <row r="922" spans="1:10" s="344" customFormat="1" ht="31.5" customHeight="1">
      <c r="A922" s="890"/>
      <c r="B922" s="879"/>
      <c r="C922" s="883"/>
      <c r="D922" s="883" t="s">
        <v>382</v>
      </c>
      <c r="E922" s="887" t="str">
        <f>'Rekap Panjang Per Prog Per Prov'!G10</f>
        <v xml:space="preserve">Fasilitasi Percepatan Penerapan Standar Pelayanan Minimal (SPM) di Daerah </v>
      </c>
      <c r="F922" s="880">
        <f>'Rekap Panjang Per Prog Per Prov'!G100</f>
        <v>595150000</v>
      </c>
      <c r="G922" s="821"/>
      <c r="H922" s="1268"/>
      <c r="I922" s="884" t="s">
        <v>716</v>
      </c>
      <c r="J922" s="761" t="s">
        <v>662</v>
      </c>
    </row>
    <row r="923" spans="1:10" s="344" customFormat="1" ht="16.5" customHeight="1">
      <c r="A923" s="801"/>
      <c r="B923" s="829" t="s">
        <v>396</v>
      </c>
      <c r="C923" s="1859" t="str">
        <f>'Rekap Panjang Per Prog Per Prov'!J7</f>
        <v xml:space="preserve">PROGRAM BINA PEMBANGUNAN DAERAH </v>
      </c>
      <c r="D923" s="1859"/>
      <c r="E923" s="1859"/>
      <c r="F923" s="779"/>
      <c r="G923" s="1866" t="str">
        <f>'Rekap Panjang Per Prog Per Prov'!J11</f>
        <v>DITJEN BINA BANGDA</v>
      </c>
      <c r="H923" s="1257"/>
      <c r="I923" s="1235"/>
      <c r="J923" s="784"/>
    </row>
    <row r="924" spans="1:10" s="344" customFormat="1" ht="32.25" customHeight="1">
      <c r="A924" s="801"/>
      <c r="B924" s="830"/>
      <c r="C924" s="393" t="s">
        <v>381</v>
      </c>
      <c r="D924" s="1862" t="str">
        <f>'Rekap Panjang Per Prog Per Prov'!J8</f>
        <v>Kegiatan Dukungan Manajemen dan Pelaksanaan Tugas Teknis Lainnya Ditjen Bina Bangda</v>
      </c>
      <c r="E924" s="1862"/>
      <c r="F924" s="776"/>
      <c r="G924" s="1866"/>
      <c r="H924" s="1257"/>
      <c r="I924" s="753"/>
      <c r="J924" s="758"/>
    </row>
    <row r="925" spans="1:10" s="344" customFormat="1" ht="35.25" customHeight="1">
      <c r="A925" s="801"/>
      <c r="B925" s="830"/>
      <c r="C925" s="393"/>
      <c r="D925" s="393" t="s">
        <v>382</v>
      </c>
      <c r="E925" s="841" t="str">
        <f>'Rekap Panjang Per Prog Per Prov'!J10</f>
        <v>Penyusunan, Pengkajian dan Pengembangan Data dan Informasi SIPD di Daerah</v>
      </c>
      <c r="F925" s="776">
        <f>'Rekap Panjang Per Prog Per Prov'!J100</f>
        <v>520000000</v>
      </c>
      <c r="G925" s="777"/>
      <c r="H925" s="754"/>
      <c r="I925" s="753" t="s">
        <v>698</v>
      </c>
      <c r="J925" s="1793" t="s">
        <v>594</v>
      </c>
    </row>
    <row r="926" spans="1:10" s="344" customFormat="1" ht="36.75" customHeight="1">
      <c r="A926" s="801"/>
      <c r="B926" s="830"/>
      <c r="C926" s="366"/>
      <c r="D926" s="393" t="s">
        <v>386</v>
      </c>
      <c r="E926" s="841" t="str">
        <f>'Rekap Panjang Per Prog Per Prov'!K10</f>
        <v xml:space="preserve">Penguatan Peran Provinsi dalam Pengendalian, Pelaporan dan Evaluasi Pemanfaatan Program Dana Alokasi Khusus (DAK) </v>
      </c>
      <c r="F926" s="776">
        <f>'Rekap Panjang Per Prog Per Prov'!K100</f>
        <v>700000000</v>
      </c>
      <c r="G926" s="777"/>
      <c r="H926" s="754"/>
      <c r="I926" s="753" t="s">
        <v>698</v>
      </c>
      <c r="J926" s="1794"/>
    </row>
    <row r="927" spans="1:10" s="344" customFormat="1" ht="16.5">
      <c r="A927" s="801"/>
      <c r="B927" s="830"/>
      <c r="C927" s="393" t="s">
        <v>387</v>
      </c>
      <c r="D927" s="1867" t="str">
        <f>'Rekap Panjang Per Prog Per Prov'!O8</f>
        <v>Kegiatan Fasilitasi Peningkatan Pertumbuhan Ekonomi Daerah</v>
      </c>
      <c r="E927" s="1862"/>
      <c r="F927" s="776"/>
      <c r="G927" s="777"/>
      <c r="H927" s="754"/>
      <c r="I927" s="753"/>
      <c r="J927" s="758"/>
    </row>
    <row r="928" spans="1:10" s="344" customFormat="1" ht="26.25" customHeight="1">
      <c r="A928" s="801"/>
      <c r="B928" s="830"/>
      <c r="C928" s="366"/>
      <c r="D928" s="393" t="s">
        <v>382</v>
      </c>
      <c r="E928" s="842" t="str">
        <f>'Rekap Panjang Per Prog Per Prov'!O10</f>
        <v xml:space="preserve">Dukungan Operasional  Penyelenggaraan PTSP  </v>
      </c>
      <c r="F928" s="776">
        <f>'Rekap Panjang Per Prog Per Prov'!O100</f>
        <v>500000000</v>
      </c>
      <c r="G928" s="777"/>
      <c r="H928" s="754"/>
      <c r="I928" s="753" t="s">
        <v>726</v>
      </c>
      <c r="J928" s="753" t="s">
        <v>602</v>
      </c>
    </row>
    <row r="929" spans="1:10" s="344" customFormat="1" ht="16.5">
      <c r="A929" s="801"/>
      <c r="B929" s="830"/>
      <c r="C929" s="393" t="s">
        <v>388</v>
      </c>
      <c r="D929" s="1862" t="str">
        <f>'Rekap Panjang Per Prog Per Prov'!P8</f>
        <v>Kegiatan Fasilitasi  Perencanaan Pembangunan Daerah</v>
      </c>
      <c r="E929" s="1862"/>
      <c r="F929" s="776"/>
      <c r="G929" s="777"/>
      <c r="H929" s="754"/>
      <c r="I929" s="753"/>
      <c r="J929" s="758"/>
    </row>
    <row r="930" spans="1:10" s="344" customFormat="1" ht="34.5" customHeight="1">
      <c r="A930" s="801"/>
      <c r="B930" s="836"/>
      <c r="C930" s="366"/>
      <c r="D930" s="393" t="s">
        <v>382</v>
      </c>
      <c r="E930" s="841" t="str">
        <f>'Rekap Panjang Per Prog Per Prov'!P10</f>
        <v>Pengendalian dan Evaluasi Rencana Pembangunan Tahunan Kabupaten/Kota TA. 2013</v>
      </c>
      <c r="F930" s="776">
        <f>'Rekap Panjang Per Prog Per Prov'!P100</f>
        <v>1064751000</v>
      </c>
      <c r="G930" s="778"/>
      <c r="H930" s="754"/>
      <c r="I930" s="753" t="s">
        <v>698</v>
      </c>
      <c r="J930" s="884" t="s">
        <v>594</v>
      </c>
    </row>
    <row r="931" spans="1:10" s="362" customFormat="1" ht="15.75" hidden="1" customHeight="1">
      <c r="A931" s="777"/>
      <c r="B931" s="829" t="s">
        <v>396</v>
      </c>
      <c r="C931" s="1859" t="str">
        <f>'Rekap Panjang Per Prog Per Prov'!U7</f>
        <v xml:space="preserve">PROGRAM PEMBERDAYAAN MASYARAKAT DAN PEMERINTAHAN DESA </v>
      </c>
      <c r="D931" s="1859"/>
      <c r="E931" s="1859"/>
      <c r="F931" s="795"/>
      <c r="G931" s="778" t="str">
        <f>'Rekap Panjang Per Prog Per Prov'!U11</f>
        <v>DITJEN PMD</v>
      </c>
      <c r="H931" s="1254"/>
      <c r="I931" s="753"/>
      <c r="J931" s="781"/>
    </row>
    <row r="932" spans="1:10" ht="30" hidden="1" customHeight="1">
      <c r="A932" s="777"/>
      <c r="B932" s="831"/>
      <c r="C932" s="393" t="s">
        <v>381</v>
      </c>
      <c r="D932" s="1862" t="str">
        <f>'Rekap Panjang Per Prog Per Prov'!U8</f>
        <v>Kegiatan Dukungan Manajemen dan Dukungan Teknis Lainnya Ditjen PMD</v>
      </c>
      <c r="E932" s="1862"/>
      <c r="F932" s="794"/>
      <c r="G932" s="782"/>
      <c r="H932" s="1263"/>
      <c r="I932" s="753"/>
      <c r="J932" s="758"/>
    </row>
    <row r="933" spans="1:10" ht="31.5" hidden="1" customHeight="1">
      <c r="A933" s="777"/>
      <c r="B933" s="834"/>
      <c r="C933" s="394"/>
      <c r="D933" s="394" t="s">
        <v>382</v>
      </c>
      <c r="E933" s="841" t="str">
        <f>'Rekap Panjang Per Prog Per Prov'!U10</f>
        <v>Penguatan Program dan Kelembagaan Pemberdayaan Masyarakat dan Pemerintahan Desa</v>
      </c>
      <c r="F933" s="797">
        <f>'Rekap Panjang Per Prog Per Prov'!U100</f>
        <v>153570000</v>
      </c>
      <c r="G933" s="778"/>
      <c r="H933" s="1254"/>
      <c r="I933" s="753"/>
      <c r="J933" s="781"/>
    </row>
    <row r="934" spans="1:10" ht="30" hidden="1" customHeight="1">
      <c r="A934" s="777"/>
      <c r="B934" s="831"/>
      <c r="C934" s="393" t="s">
        <v>387</v>
      </c>
      <c r="D934" s="1862" t="str">
        <f>'Rekap Panjang Per Prog Per Prov'!V8</f>
        <v>Kegiatan Peningkatan Kapasitas Penyelenggaraan Pemerintahan Desa dan Kelurahan</v>
      </c>
      <c r="E934" s="1862"/>
      <c r="F934" s="794"/>
      <c r="G934" s="782"/>
      <c r="H934" s="1263"/>
      <c r="I934" s="753"/>
      <c r="J934" s="758"/>
    </row>
    <row r="935" spans="1:10" ht="15.75" hidden="1" customHeight="1">
      <c r="A935" s="777"/>
      <c r="B935" s="834"/>
      <c r="C935" s="394"/>
      <c r="D935" s="394" t="s">
        <v>382</v>
      </c>
      <c r="E935" s="841" t="str">
        <f>'Rekap Panjang Per Prog Per Prov'!V10</f>
        <v>Pelatihan Manajemen Pemerintahan Desa bagi Kepala Desa</v>
      </c>
      <c r="F935" s="797">
        <f>'Rekap Panjang Per Prog Per Prov'!V100</f>
        <v>186733000</v>
      </c>
      <c r="G935" s="778"/>
      <c r="H935" s="1254"/>
      <c r="I935" s="753"/>
      <c r="J935" s="781"/>
    </row>
    <row r="936" spans="1:10" ht="15.75" hidden="1" customHeight="1">
      <c r="A936" s="777"/>
      <c r="B936" s="831"/>
      <c r="C936" s="393" t="s">
        <v>388</v>
      </c>
      <c r="D936" s="1862" t="str">
        <f>'Rekap Panjang Per Prog Per Prov'!W8</f>
        <v>Kegiatan Peningkatan Kapasitas Kelembagaan dan Pelatihan Masyarakat</v>
      </c>
      <c r="E936" s="1862"/>
      <c r="F936" s="794"/>
      <c r="G936" s="782"/>
      <c r="H936" s="1263"/>
      <c r="I936" s="753"/>
      <c r="J936" s="758"/>
    </row>
    <row r="937" spans="1:10" ht="15.75" hidden="1" customHeight="1">
      <c r="A937" s="777"/>
      <c r="B937" s="834"/>
      <c r="C937" s="394"/>
      <c r="D937" s="394" t="s">
        <v>382</v>
      </c>
      <c r="E937" s="841" t="str">
        <f>'Rekap Panjang Per Prog Per Prov'!W10</f>
        <v>Fasilitasi Penyusunan Profil Desa dan Kelurahan</v>
      </c>
      <c r="F937" s="797">
        <f>'Rekap Panjang Per Prog Per Prov'!W100</f>
        <v>352119000</v>
      </c>
      <c r="G937" s="778"/>
      <c r="H937" s="1254"/>
      <c r="I937" s="753"/>
      <c r="J937" s="781"/>
    </row>
    <row r="938" spans="1:10" ht="15.75" hidden="1" customHeight="1">
      <c r="A938" s="777"/>
      <c r="B938" s="831"/>
      <c r="C938" s="393" t="s">
        <v>389</v>
      </c>
      <c r="D938" s="1862" t="str">
        <f>'Rekap Panjang Per Prog Per Prov'!X8</f>
        <v>Kegiatan Peningkatan Kemandirian Masyarakat Perdesaan</v>
      </c>
      <c r="E938" s="1862"/>
      <c r="F938" s="794"/>
      <c r="G938" s="782"/>
      <c r="H938" s="1263"/>
      <c r="I938" s="753"/>
      <c r="J938" s="758"/>
    </row>
    <row r="939" spans="1:10" ht="15.75" hidden="1" customHeight="1">
      <c r="A939" s="777"/>
      <c r="B939" s="834"/>
      <c r="C939" s="394"/>
      <c r="D939" s="394" t="s">
        <v>382</v>
      </c>
      <c r="E939" s="841" t="str">
        <f>'Rekap Panjang Per Prog Per Prov'!X10</f>
        <v>PNPM-Mandiri Perdesaan</v>
      </c>
      <c r="F939" s="797">
        <f>'Rekap Panjang Per Prog Per Prov'!X100</f>
        <v>24727849000</v>
      </c>
      <c r="G939" s="778"/>
      <c r="H939" s="1254"/>
      <c r="I939" s="753"/>
      <c r="J939" s="781"/>
    </row>
    <row r="940" spans="1:10" ht="15.75" hidden="1" customHeight="1">
      <c r="A940" s="777"/>
      <c r="B940" s="831"/>
      <c r="C940" s="393" t="s">
        <v>391</v>
      </c>
      <c r="D940" s="1862" t="str">
        <f>'Rekap Panjang Per Prog Per Prov'!Y8</f>
        <v>Kegiatan Fasilitasi Pemberdayaan Adat dan Sosial Budaya Masyarakat</v>
      </c>
      <c r="E940" s="1862"/>
      <c r="F940" s="794"/>
      <c r="G940" s="782"/>
      <c r="H940" s="1263"/>
      <c r="I940" s="753"/>
      <c r="J940" s="758"/>
    </row>
    <row r="941" spans="1:10" ht="31.5" hidden="1" customHeight="1">
      <c r="A941" s="777"/>
      <c r="B941" s="834"/>
      <c r="C941" s="394"/>
      <c r="D941" s="394" t="s">
        <v>382</v>
      </c>
      <c r="E941" s="842" t="str">
        <f>'Rekap Panjang Per Prog Per Prov'!Y10</f>
        <v>Fasilitasi Penguatan Kelembagaan Komisi Penanggulangan HIV/AIDS di daerah</v>
      </c>
      <c r="F941" s="797">
        <f>'Rekap Panjang Per Prog Per Prov'!Y100</f>
        <v>79860000</v>
      </c>
      <c r="G941" s="778"/>
      <c r="H941" s="1254"/>
      <c r="I941" s="753"/>
      <c r="J941" s="781"/>
    </row>
    <row r="942" spans="1:10" ht="31.5" hidden="1" customHeight="1">
      <c r="A942" s="777"/>
      <c r="B942" s="834"/>
      <c r="C942" s="394"/>
      <c r="D942" s="394" t="s">
        <v>386</v>
      </c>
      <c r="E942" s="841" t="str">
        <f>'Rekap Panjang Per Prog Per Prov'!AA10</f>
        <v xml:space="preserve">Fasilitasi Penguatan Sistem Informasi Posyandu di Daerah melalui Koordinasi dan Pelatihan Ulang </v>
      </c>
      <c r="F942" s="797">
        <f>'Rekap Panjang Per Prog Per Prov'!AA100</f>
        <v>72079000</v>
      </c>
      <c r="G942" s="778"/>
      <c r="H942" s="1254"/>
      <c r="I942" s="753"/>
      <c r="J942" s="781"/>
    </row>
    <row r="943" spans="1:10" ht="15.75" hidden="1" customHeight="1">
      <c r="A943" s="777"/>
      <c r="B943" s="831"/>
      <c r="C943" s="393" t="s">
        <v>392</v>
      </c>
      <c r="D943" s="1862" t="str">
        <f>'Rekap Panjang Per Prog Per Prov'!AB8</f>
        <v>Kegiatan Pengembangan Usaha Ekonomi Masyarakat</v>
      </c>
      <c r="E943" s="1862"/>
      <c r="F943" s="794"/>
      <c r="G943" s="782"/>
      <c r="H943" s="1263"/>
      <c r="I943" s="753"/>
      <c r="J943" s="758"/>
    </row>
    <row r="944" spans="1:10" ht="15.75" hidden="1" customHeight="1">
      <c r="A944" s="777"/>
      <c r="B944" s="834"/>
      <c r="C944" s="394"/>
      <c r="D944" s="394" t="s">
        <v>382</v>
      </c>
      <c r="E944" s="841" t="str">
        <f>'Rekap Panjang Per Prog Per Prov'!AB10</f>
        <v xml:space="preserve">Pelatihan Kapasitas Kelembagaan UED SP/BUMDesa </v>
      </c>
      <c r="F944" s="797">
        <f>'Rekap Panjang Per Prog Per Prov'!AB100</f>
        <v>0</v>
      </c>
      <c r="G944" s="778"/>
      <c r="H944" s="1254"/>
      <c r="I944" s="753"/>
      <c r="J944" s="781"/>
    </row>
    <row r="945" spans="1:11" ht="31.5" hidden="1" customHeight="1">
      <c r="A945" s="777"/>
      <c r="B945" s="834"/>
      <c r="C945" s="394"/>
      <c r="D945" s="394" t="s">
        <v>386</v>
      </c>
      <c r="E945" s="841" t="str">
        <f>'Rekap Panjang Per Prog Per Prov'!AC10</f>
        <v xml:space="preserve">Penguatan Kelembagaan Tim Koordinasi Penanggulangan Kemiskinan Daerah (TKPKD) </v>
      </c>
      <c r="F945" s="797">
        <f>'Rekap Panjang Per Prog Per Prov'!AC100</f>
        <v>56200000</v>
      </c>
      <c r="G945" s="778"/>
      <c r="H945" s="1254"/>
      <c r="I945" s="753"/>
      <c r="J945" s="781"/>
    </row>
    <row r="946" spans="1:11" ht="15.75" hidden="1" customHeight="1">
      <c r="A946" s="777"/>
      <c r="B946" s="833"/>
      <c r="C946" s="364"/>
      <c r="D946" s="364" t="s">
        <v>390</v>
      </c>
      <c r="E946" s="846" t="str">
        <f>'Rekap Panjang Per Prog Per Prov'!AD10</f>
        <v>Fasilitasi Penguatan Kelembagaan Pasar Desa</v>
      </c>
      <c r="F946" s="796">
        <f>'Rekap Panjang Per Prog Per Prov'!AD100</f>
        <v>150000000</v>
      </c>
      <c r="G946" s="777"/>
      <c r="H946" s="1254"/>
      <c r="I946" s="753"/>
      <c r="J946" s="781"/>
    </row>
    <row r="947" spans="1:11" s="362" customFormat="1" ht="30" customHeight="1">
      <c r="A947" s="777"/>
      <c r="B947" s="830" t="s">
        <v>519</v>
      </c>
      <c r="C947" s="1863" t="str">
        <f>'Rekap Panjang Per Prog Per Prov'!AH7</f>
        <v xml:space="preserve">PROGRAM PENGUATAN PENYELENGGARAAN PEMERINTAHAN UMUM </v>
      </c>
      <c r="D947" s="1863"/>
      <c r="E947" s="1863"/>
      <c r="F947" s="793"/>
      <c r="G947" s="803" t="str">
        <f>'Rekap Panjang Per Prog Per Prov'!AH11</f>
        <v>DITJEN PUM</v>
      </c>
      <c r="H947" s="1255"/>
      <c r="I947" s="753"/>
      <c r="J947" s="758"/>
    </row>
    <row r="948" spans="1:11" ht="30" customHeight="1">
      <c r="A948" s="777"/>
      <c r="B948" s="831"/>
      <c r="C948" s="393" t="s">
        <v>381</v>
      </c>
      <c r="D948" s="1862" t="str">
        <f>'Rekap Panjang Per Prog Per Prov'!AH8</f>
        <v>Kegiatan Penyelenggaraan Hubungan Pusat dan Daerah Serta Kerjasama Daerah</v>
      </c>
      <c r="E948" s="1862"/>
      <c r="F948" s="794"/>
      <c r="G948" s="777"/>
      <c r="H948" s="754"/>
      <c r="I948" s="753"/>
      <c r="J948" s="758"/>
    </row>
    <row r="949" spans="1:11" ht="37.5" customHeight="1">
      <c r="A949" s="777"/>
      <c r="B949" s="834"/>
      <c r="C949" s="394"/>
      <c r="D949" s="394" t="s">
        <v>382</v>
      </c>
      <c r="E949" s="841" t="str">
        <f>'Rekap Panjang Per Prog Per Prov'!AI10</f>
        <v>Peningkatan Peran Gubernur sebagai Wakil Pemerintah Pusat di Wilayah Provinsi</v>
      </c>
      <c r="F949" s="797">
        <f>'Rekap Panjang Per Prog Per Prov'!AI100</f>
        <v>3019102000</v>
      </c>
      <c r="G949" s="777"/>
      <c r="H949" s="754"/>
      <c r="I949" s="753" t="s">
        <v>717</v>
      </c>
      <c r="J949" s="761" t="s">
        <v>595</v>
      </c>
    </row>
    <row r="950" spans="1:11" ht="30" customHeight="1">
      <c r="A950" s="777"/>
      <c r="B950" s="831"/>
      <c r="C950" s="393" t="s">
        <v>387</v>
      </c>
      <c r="D950" s="1862" t="str">
        <f>'Rekap Panjang Per Prog Per Prov'!AJ8</f>
        <v>Kegiatan Pengembangan dan Penataan Wilayah Administrasi dan Perbatasan</v>
      </c>
      <c r="E950" s="1862"/>
      <c r="F950" s="794"/>
      <c r="G950" s="777"/>
      <c r="H950" s="754"/>
      <c r="I950" s="753"/>
      <c r="J950" s="758"/>
    </row>
    <row r="951" spans="1:11" ht="34.5" customHeight="1">
      <c r="A951" s="777"/>
      <c r="B951" s="834"/>
      <c r="C951" s="394"/>
      <c r="D951" s="394" t="s">
        <v>382</v>
      </c>
      <c r="E951" s="841" t="str">
        <f>'Rekap Panjang Per Prog Per Prov'!AJ10</f>
        <v>Koordinasi dan Fasilitasi Penegasan Batas Daerah secara Pasti di Lapangan antar Daerah Provinsi, Kab/Kota</v>
      </c>
      <c r="F951" s="797">
        <f>'Rekap Panjang Per Prog Per Prov'!AJ100</f>
        <v>350000000</v>
      </c>
      <c r="G951" s="777"/>
      <c r="H951" s="754"/>
      <c r="I951" s="753" t="s">
        <v>717</v>
      </c>
      <c r="J951" s="1194" t="s">
        <v>605</v>
      </c>
    </row>
    <row r="952" spans="1:11" ht="36.75" customHeight="1">
      <c r="A952" s="777"/>
      <c r="B952" s="831"/>
      <c r="C952" s="393" t="s">
        <v>388</v>
      </c>
      <c r="D952" s="1862" t="str">
        <f>'Rekap Panjang Per Prog Per Prov'!AN8</f>
        <v>Kegiatan Pembinaan Ketenteraman, Ketertiban dan Perlindungan Masyarakat</v>
      </c>
      <c r="E952" s="1862"/>
      <c r="F952" s="794"/>
      <c r="G952" s="777"/>
      <c r="H952" s="754"/>
      <c r="I952" s="753"/>
      <c r="J952" s="758"/>
    </row>
    <row r="953" spans="1:11" ht="41.25" customHeight="1">
      <c r="A953" s="777"/>
      <c r="B953" s="834"/>
      <c r="C953" s="394"/>
      <c r="D953" s="394" t="s">
        <v>382</v>
      </c>
      <c r="E953" s="841" t="str">
        <f>'Rekap Panjang Per Prog Per Prov'!AO10</f>
        <v xml:space="preserve">Peningkatan Kapasitas SDM Polisi Pamong Praja  dalam Penyelenggaraan Ketertiban Umum dan Ketenteraman Masyarakat </v>
      </c>
      <c r="F953" s="797">
        <f>'Rekap Panjang Per Prog Per Prov'!AO100</f>
        <v>0</v>
      </c>
      <c r="G953" s="777"/>
      <c r="H953" s="754"/>
      <c r="I953" s="753" t="s">
        <v>727</v>
      </c>
      <c r="J953" s="761" t="s">
        <v>597</v>
      </c>
    </row>
    <row r="954" spans="1:11">
      <c r="A954" s="777"/>
      <c r="B954" s="831"/>
      <c r="C954" s="393" t="s">
        <v>389</v>
      </c>
      <c r="D954" s="1862" t="str">
        <f>'Rekap Panjang Per Prog Per Prov'!AP8</f>
        <v>Kegiatan Pembinaan dan Pengembangan Kawasan dan Pertanahan</v>
      </c>
      <c r="E954" s="1862"/>
      <c r="F954" s="794"/>
      <c r="G954" s="777"/>
      <c r="H954" s="754"/>
      <c r="I954" s="753"/>
      <c r="J954" s="758"/>
    </row>
    <row r="955" spans="1:11" ht="39.75" customHeight="1">
      <c r="A955" s="777"/>
      <c r="B955" s="834"/>
      <c r="C955" s="394"/>
      <c r="D955" s="394" t="s">
        <v>382</v>
      </c>
      <c r="E955" s="841" t="str">
        <f>'Rekap Panjang Per Prog Per Prov'!AP10</f>
        <v xml:space="preserve">Peningkatan Kapasitas Aparat Pemerintah Daerah dalam Pengelolaan Kawasan Sumber Daya Alam </v>
      </c>
      <c r="F955" s="797">
        <f>'Rekap Panjang Per Prog Per Prov'!AP100</f>
        <v>400000000</v>
      </c>
      <c r="G955" s="777"/>
      <c r="H955" s="754"/>
      <c r="I955" s="753" t="s">
        <v>728</v>
      </c>
      <c r="J955" s="1194" t="s">
        <v>608</v>
      </c>
    </row>
    <row r="956" spans="1:11" ht="42" customHeight="1">
      <c r="A956" s="777"/>
      <c r="B956" s="834"/>
      <c r="C956" s="394"/>
      <c r="D956" s="394" t="s">
        <v>386</v>
      </c>
      <c r="E956" s="841" t="str">
        <f>'Rekap Panjang Per Prog Per Prov'!AQ10</f>
        <v>Fasilitasi Gubernur terhadap Kabupaten/Kota di Bidang Ekonomi, Industri dan Perdagangan Bebas</v>
      </c>
      <c r="F956" s="797">
        <f>'Rekap Panjang Per Prog Per Prov'!AQ100</f>
        <v>400000000</v>
      </c>
      <c r="G956" s="778"/>
      <c r="H956" s="1254"/>
      <c r="I956" s="753" t="s">
        <v>728</v>
      </c>
      <c r="J956" s="1194" t="s">
        <v>610</v>
      </c>
    </row>
    <row r="957" spans="1:11" ht="19.5" customHeight="1">
      <c r="A957" s="777"/>
      <c r="B957" s="834"/>
      <c r="C957" s="394" t="s">
        <v>391</v>
      </c>
      <c r="D957" s="1872" t="str">
        <f>'Rekap Panjang Per Prog Per Prov'!AR8</f>
        <v>Kegiatan Fasilitasi Pencegahan dan Penanggulangan Bencana</v>
      </c>
      <c r="E957" s="1872"/>
      <c r="F957" s="797"/>
      <c r="G957" s="777"/>
      <c r="H957" s="754"/>
      <c r="I957" s="753"/>
      <c r="J957" s="781"/>
    </row>
    <row r="958" spans="1:11" ht="32.25" customHeight="1">
      <c r="A958" s="777"/>
      <c r="B958" s="834"/>
      <c r="C958" s="394"/>
      <c r="D958" s="394" t="s">
        <v>382</v>
      </c>
      <c r="E958" s="842" t="str">
        <f>'Rekap Panjang Per Prog Per Prov'!AT10</f>
        <v>Peningkatan Kapasitas Aparat dalam Pengurangan Resiko Bencana di Daerah</v>
      </c>
      <c r="F958" s="797">
        <f>'Rekap Panjang Per Prog Per Prov'!AT100</f>
        <v>350000000</v>
      </c>
      <c r="G958" s="778"/>
      <c r="H958" s="1254"/>
      <c r="I958" s="753" t="s">
        <v>720</v>
      </c>
      <c r="J958" s="761" t="s">
        <v>607</v>
      </c>
    </row>
    <row r="959" spans="1:11" s="355" customFormat="1" ht="16.5" thickBot="1">
      <c r="A959" s="777"/>
      <c r="B959" s="951"/>
      <c r="C959" s="1277"/>
      <c r="D959" s="1277"/>
      <c r="E959" s="846"/>
      <c r="F959" s="802"/>
      <c r="G959" s="803"/>
      <c r="H959" s="1255"/>
      <c r="I959" s="1193"/>
      <c r="J959" s="768"/>
    </row>
    <row r="960" spans="1:11" s="356" customFormat="1" ht="51" customHeight="1">
      <c r="A960" s="1307">
        <v>18</v>
      </c>
      <c r="B960" s="1797" t="s">
        <v>431</v>
      </c>
      <c r="C960" s="1797"/>
      <c r="D960" s="1797"/>
      <c r="E960" s="1797"/>
      <c r="F960" s="1283">
        <f>SUM(F961:F1010)</f>
        <v>34519822000</v>
      </c>
      <c r="G960" s="1273"/>
      <c r="H960" s="1869" t="s">
        <v>827</v>
      </c>
      <c r="I960" s="1100" t="s">
        <v>873</v>
      </c>
      <c r="J960" s="820"/>
      <c r="K960" s="1175">
        <f>'Rekap Panjang Per Prog Per Prov'!AV101</f>
        <v>34519822000</v>
      </c>
    </row>
    <row r="961" spans="1:10">
      <c r="A961" s="777"/>
      <c r="B961" s="830" t="s">
        <v>380</v>
      </c>
      <c r="C961" s="1863" t="str">
        <f>'Rekap Panjang Per Prog Per Prov'!C7</f>
        <v xml:space="preserve">PROGRAM PENATAAN ADMINISTRASI KEPENDUDUKAN </v>
      </c>
      <c r="D961" s="1863"/>
      <c r="E961" s="1863"/>
      <c r="F961" s="776"/>
      <c r="G961" s="803" t="str">
        <f>'Rekap Panjang Per Prog Per Prov'!C11</f>
        <v>DITJEN DUKCAPIL</v>
      </c>
      <c r="H961" s="1870"/>
      <c r="I961" s="753"/>
      <c r="J961" s="758"/>
    </row>
    <row r="962" spans="1:10" ht="30" customHeight="1">
      <c r="A962" s="777"/>
      <c r="B962" s="830"/>
      <c r="C962" s="393" t="s">
        <v>381</v>
      </c>
      <c r="D962" s="1862" t="str">
        <f>'Rekap Panjang Per Prog Per Prov'!C8</f>
        <v>Kegiatan Dukungan Manajemen dan Dukungan Teknis Lainnya Ditjen Kependudukan dan Pencatatan Sipil</v>
      </c>
      <c r="E962" s="1862"/>
      <c r="F962" s="776"/>
      <c r="G962" s="777"/>
      <c r="H962" s="1870"/>
      <c r="I962" s="753"/>
      <c r="J962" s="758"/>
    </row>
    <row r="963" spans="1:10" ht="36" customHeight="1">
      <c r="A963" s="777"/>
      <c r="B963" s="830"/>
      <c r="C963" s="365"/>
      <c r="D963" s="393" t="s">
        <v>382</v>
      </c>
      <c r="E963" s="841" t="str">
        <f>'Rekap Panjang Per Prog Per Prov'!C10</f>
        <v xml:space="preserve">Fasilitasi Koordinasi Penyelenggaraan Kependudukan dan Pencatatan Sipil </v>
      </c>
      <c r="F963" s="776">
        <f>'Rekap Panjang Per Prog Per Prov'!C101</f>
        <v>325633000</v>
      </c>
      <c r="G963" s="778"/>
      <c r="H963" s="1892"/>
      <c r="I963" s="753" t="s">
        <v>706</v>
      </c>
      <c r="J963" s="753" t="s">
        <v>600</v>
      </c>
    </row>
    <row r="964" spans="1:10" ht="36" customHeight="1">
      <c r="A964" s="801"/>
      <c r="B964" s="838" t="s">
        <v>383</v>
      </c>
      <c r="C964" s="1863" t="str">
        <f>'Rekap Panjang Per Prog Per Prov'!D7</f>
        <v xml:space="preserve">PROGRAM PENGAWASAN DAN PENINGKATAN AKUNTABILITAS APARATUR KEMENTERIAN DALAM NEGERI </v>
      </c>
      <c r="D964" s="1863"/>
      <c r="E964" s="1863"/>
      <c r="F964" s="776"/>
      <c r="G964" s="803" t="str">
        <f>'Rekap Panjang Per Prog Per Prov'!D11</f>
        <v>ITJEN</v>
      </c>
      <c r="H964" s="1255"/>
      <c r="I964" s="753"/>
      <c r="J964" s="758"/>
    </row>
    <row r="965" spans="1:10" ht="35.25" customHeight="1">
      <c r="A965" s="801"/>
      <c r="B965" s="830"/>
      <c r="C965" s="393" t="s">
        <v>381</v>
      </c>
      <c r="D965" s="1862" t="str">
        <f>'Rekap Panjang Per Prog Per Prov'!D8</f>
        <v xml:space="preserve">Kegiatan Dukungan Manajemen dan Dukungan Teknis Lainnya  Inspektorat Jenderal </v>
      </c>
      <c r="E965" s="1862"/>
      <c r="F965" s="776"/>
      <c r="G965" s="777"/>
      <c r="H965" s="754"/>
      <c r="I965" s="753"/>
      <c r="J965" s="758"/>
    </row>
    <row r="966" spans="1:10" ht="33" customHeight="1">
      <c r="A966" s="801"/>
      <c r="B966" s="830"/>
      <c r="C966" s="365"/>
      <c r="D966" s="393" t="s">
        <v>382</v>
      </c>
      <c r="E966" s="841" t="str">
        <f>'Rekap Panjang Per Prog Per Prov'!D10</f>
        <v xml:space="preserve">Koordinasi Pembinaan dan Pengawasan Penyelenggaraan Pemerintahan Daerah </v>
      </c>
      <c r="F966" s="776">
        <f>'Rekap Panjang Per Prog Per Prov'!D101</f>
        <v>300000000</v>
      </c>
      <c r="G966" s="778"/>
      <c r="H966" s="1254"/>
      <c r="I966" s="753" t="s">
        <v>786</v>
      </c>
      <c r="J966" s="753" t="s">
        <v>603</v>
      </c>
    </row>
    <row r="967" spans="1:10" ht="16.5">
      <c r="A967" s="801"/>
      <c r="B967" s="829" t="s">
        <v>384</v>
      </c>
      <c r="C967" s="1873" t="str">
        <f>'Rekap Panjang Per Prog Per Prov'!E7</f>
        <v xml:space="preserve">PROGRAM PEMBINAAN KESATUAN BANGSA DAN POLITIK </v>
      </c>
      <c r="D967" s="1873"/>
      <c r="E967" s="1873"/>
      <c r="F967" s="779"/>
      <c r="G967" s="1861" t="str">
        <f>'Rekap Panjang Per Prog Per Prov'!E11</f>
        <v>DITJEN KESBANGPOL</v>
      </c>
      <c r="H967" s="1253"/>
      <c r="I967" s="1194"/>
      <c r="J967" s="758"/>
    </row>
    <row r="968" spans="1:10" s="355" customFormat="1">
      <c r="A968" s="754"/>
      <c r="B968" s="830"/>
      <c r="C968" s="393" t="s">
        <v>381</v>
      </c>
      <c r="D968" s="1862" t="str">
        <f>'Rekap Panjang Per Prog Per Prov'!E8</f>
        <v>Kegiatan Fasilitasi Kewaspadaan Nasional</v>
      </c>
      <c r="E968" s="1862"/>
      <c r="F968" s="776"/>
      <c r="G968" s="1861"/>
      <c r="H968" s="1253"/>
      <c r="I968" s="753"/>
      <c r="J968" s="758"/>
    </row>
    <row r="969" spans="1:10" s="344" customFormat="1" ht="33.75" customHeight="1">
      <c r="A969" s="801"/>
      <c r="B969" s="830"/>
      <c r="C969" s="393"/>
      <c r="D969" s="393" t="s">
        <v>382</v>
      </c>
      <c r="E969" s="841" t="str">
        <f>'Rekap Panjang Per Prog Per Prov'!E10</f>
        <v xml:space="preserve">Penguatan dan Pemberdayaan Forum Kewaspadaan Dini Masyarakat (FKDM) </v>
      </c>
      <c r="F969" s="776">
        <f>'Rekap Panjang Per Prog Per Prov'!E101</f>
        <v>1065014000</v>
      </c>
      <c r="G969" s="778"/>
      <c r="H969" s="1254"/>
      <c r="I969" s="753" t="s">
        <v>752</v>
      </c>
      <c r="J969" s="753" t="s">
        <v>601</v>
      </c>
    </row>
    <row r="970" spans="1:10" ht="33" customHeight="1">
      <c r="A970" s="801"/>
      <c r="B970" s="830" t="s">
        <v>385</v>
      </c>
      <c r="C970" s="1863" t="str">
        <f>'Rekap Panjang Per Prog Per Prov'!F7</f>
        <v xml:space="preserve">PROGRAM PENDIDIKAN DAN PELATIHAN APARATUR KEMENTERIAN DALAM NEGERI </v>
      </c>
      <c r="D970" s="1863"/>
      <c r="E970" s="1863"/>
      <c r="F970" s="776"/>
      <c r="G970" s="803" t="str">
        <f>'Rekap Panjang Per Prog Per Prov'!F11</f>
        <v>BADAN DIKLAT</v>
      </c>
      <c r="H970" s="1255"/>
      <c r="I970" s="753"/>
      <c r="J970" s="758"/>
    </row>
    <row r="971" spans="1:10" s="355" customFormat="1" ht="34.5" customHeight="1">
      <c r="A971" s="754"/>
      <c r="B971" s="830"/>
      <c r="C971" s="393" t="s">
        <v>381</v>
      </c>
      <c r="D971" s="1862" t="str">
        <f>'Rekap Panjang Per Prog Per Prov'!F8</f>
        <v xml:space="preserve">Kegiatan Dukungan Manajemen Dan Pelayanan Teknis Lainnya Badan Pendidikan Dan Pelatihan </v>
      </c>
      <c r="E971" s="1862"/>
      <c r="F971" s="776"/>
      <c r="G971" s="777"/>
      <c r="H971" s="754"/>
      <c r="I971" s="753"/>
      <c r="J971" s="758"/>
    </row>
    <row r="972" spans="1:10" s="344" customFormat="1" ht="18.75" customHeight="1">
      <c r="A972" s="801"/>
      <c r="B972" s="830"/>
      <c r="C972" s="393"/>
      <c r="D972" s="393" t="s">
        <v>382</v>
      </c>
      <c r="E972" s="841" t="str">
        <f>'Rekap Panjang Per Prog Per Prov'!F10</f>
        <v>Koordinasi Pembinaan Program Kediklatan</v>
      </c>
      <c r="F972" s="776">
        <f>'Rekap Panjang Per Prog Per Prov'!F101</f>
        <v>201800000</v>
      </c>
      <c r="G972" s="778"/>
      <c r="H972" s="1254"/>
      <c r="I972" s="753" t="s">
        <v>753</v>
      </c>
      <c r="J972" s="753" t="s">
        <v>604</v>
      </c>
    </row>
    <row r="973" spans="1:10" ht="21.75" customHeight="1">
      <c r="A973" s="801"/>
      <c r="B973" s="829" t="s">
        <v>393</v>
      </c>
      <c r="C973" s="1873" t="str">
        <f>'Rekap Panjang Per Prog Per Prov'!G7</f>
        <v xml:space="preserve">PROGRAM PENGELOLAAN DESENTRALISASI DAN OTONOMI DAERAH </v>
      </c>
      <c r="D973" s="1873"/>
      <c r="E973" s="1873"/>
      <c r="F973" s="779"/>
      <c r="G973" s="803" t="str">
        <f>'Rekap Panjang Per Prog Per Prov'!G11</f>
        <v>DITJEN OTDA</v>
      </c>
      <c r="H973" s="1255"/>
      <c r="I973" s="753"/>
      <c r="J973" s="781"/>
    </row>
    <row r="974" spans="1:10" s="355" customFormat="1">
      <c r="A974" s="754"/>
      <c r="B974" s="830"/>
      <c r="C974" s="393" t="s">
        <v>381</v>
      </c>
      <c r="D974" s="1862" t="str">
        <f>'Rekap Panjang Per Prog Per Prov'!G8</f>
        <v>Kegiatan Penataan Urusan Pemerintahan Daerah Lingkup I</v>
      </c>
      <c r="E974" s="1862"/>
      <c r="F974" s="776"/>
      <c r="G974" s="777"/>
      <c r="H974" s="754"/>
      <c r="I974" s="753"/>
      <c r="J974" s="758"/>
    </row>
    <row r="975" spans="1:10" s="344" customFormat="1" ht="36" customHeight="1">
      <c r="A975" s="801"/>
      <c r="B975" s="830"/>
      <c r="C975" s="393"/>
      <c r="D975" s="393" t="s">
        <v>382</v>
      </c>
      <c r="E975" s="841" t="str">
        <f>'Rekap Panjang Per Prog Per Prov'!G10</f>
        <v xml:space="preserve">Fasilitasi Percepatan Penerapan Standar Pelayanan Minimal (SPM) di Daerah </v>
      </c>
      <c r="F975" s="776">
        <f>'Rekap Panjang Per Prog Per Prov'!G101</f>
        <v>673600000</v>
      </c>
      <c r="G975" s="778"/>
      <c r="H975" s="1254"/>
      <c r="I975" s="753" t="s">
        <v>716</v>
      </c>
      <c r="J975" s="761" t="s">
        <v>662</v>
      </c>
    </row>
    <row r="976" spans="1:10" s="344" customFormat="1" ht="16.5" customHeight="1">
      <c r="A976" s="801"/>
      <c r="B976" s="830" t="s">
        <v>396</v>
      </c>
      <c r="C976" s="1863" t="str">
        <f>'Rekap Panjang Per Prog Per Prov'!J7</f>
        <v xml:space="preserve">PROGRAM BINA PEMBANGUNAN DAERAH </v>
      </c>
      <c r="D976" s="1863"/>
      <c r="E976" s="1863"/>
      <c r="F976" s="776"/>
      <c r="G976" s="1865" t="str">
        <f>'Rekap Panjang Per Prog Per Prov'!J11</f>
        <v>DITJEN BINA BANGDA</v>
      </c>
      <c r="H976" s="1256"/>
      <c r="I976" s="753"/>
      <c r="J976" s="784"/>
    </row>
    <row r="977" spans="1:10" s="344" customFormat="1" ht="32.25" customHeight="1">
      <c r="A977" s="801"/>
      <c r="B977" s="830"/>
      <c r="C977" s="393" t="s">
        <v>381</v>
      </c>
      <c r="D977" s="1862" t="str">
        <f>'Rekap Panjang Per Prog Per Prov'!J8</f>
        <v>Kegiatan Dukungan Manajemen dan Pelaksanaan Tugas Teknis Lainnya Ditjen Bina Bangda</v>
      </c>
      <c r="E977" s="1862"/>
      <c r="F977" s="776"/>
      <c r="G977" s="1866"/>
      <c r="H977" s="1257"/>
      <c r="I977" s="753"/>
      <c r="J977" s="758"/>
    </row>
    <row r="978" spans="1:10" s="344" customFormat="1" ht="33" customHeight="1">
      <c r="A978" s="801"/>
      <c r="B978" s="830"/>
      <c r="C978" s="393"/>
      <c r="D978" s="393" t="s">
        <v>382</v>
      </c>
      <c r="E978" s="841" t="str">
        <f>'Rekap Panjang Per Prog Per Prov'!J10</f>
        <v>Penyusunan, Pengkajian dan Pengembangan Data dan Informasi SIPD di Daerah</v>
      </c>
      <c r="F978" s="776">
        <f>'Rekap Panjang Per Prog Per Prov'!J101</f>
        <v>658000000</v>
      </c>
      <c r="G978" s="777"/>
      <c r="H978" s="754"/>
      <c r="I978" s="753" t="s">
        <v>698</v>
      </c>
      <c r="J978" s="1793" t="s">
        <v>594</v>
      </c>
    </row>
    <row r="979" spans="1:10" s="344" customFormat="1" ht="36.75" customHeight="1">
      <c r="A979" s="801"/>
      <c r="B979" s="951"/>
      <c r="C979" s="367"/>
      <c r="D979" s="392" t="s">
        <v>386</v>
      </c>
      <c r="E979" s="846" t="str">
        <f>'Rekap Panjang Per Prog Per Prov'!K10</f>
        <v xml:space="preserve">Penguatan Peran Provinsi dalam Pengendalian, Pelaporan dan Evaluasi Pemanfaatan Program Dana Alokasi Khusus (DAK) </v>
      </c>
      <c r="F979" s="802">
        <f>'Rekap Panjang Per Prog Per Prov'!K101</f>
        <v>500000000</v>
      </c>
      <c r="G979" s="777"/>
      <c r="H979" s="754"/>
      <c r="I979" s="753" t="s">
        <v>698</v>
      </c>
      <c r="J979" s="1801"/>
    </row>
    <row r="980" spans="1:10" s="344" customFormat="1" ht="16.5">
      <c r="A980" s="801"/>
      <c r="B980" s="830"/>
      <c r="C980" s="393" t="s">
        <v>387</v>
      </c>
      <c r="D980" s="1867" t="str">
        <f>'Rekap Panjang Per Prog Per Prov'!O8</f>
        <v>Kegiatan Fasilitasi Peningkatan Pertumbuhan Ekonomi Daerah</v>
      </c>
      <c r="E980" s="1862"/>
      <c r="F980" s="776"/>
      <c r="G980" s="777"/>
      <c r="H980" s="754"/>
      <c r="I980" s="753"/>
      <c r="J980" s="781"/>
    </row>
    <row r="981" spans="1:10" s="344" customFormat="1" ht="24.75" customHeight="1">
      <c r="A981" s="801"/>
      <c r="B981" s="830"/>
      <c r="C981" s="366"/>
      <c r="D981" s="393" t="s">
        <v>382</v>
      </c>
      <c r="E981" s="842" t="str">
        <f>'Rekap Panjang Per Prog Per Prov'!O10</f>
        <v xml:space="preserve">Dukungan Operasional  Penyelenggaraan PTSP  </v>
      </c>
      <c r="F981" s="776">
        <f>'Rekap Panjang Per Prog Per Prov'!O101</f>
        <v>400000000</v>
      </c>
      <c r="G981" s="778"/>
      <c r="H981" s="1254"/>
      <c r="I981" s="753" t="s">
        <v>754</v>
      </c>
      <c r="J981" s="753" t="s">
        <v>602</v>
      </c>
    </row>
    <row r="982" spans="1:10" s="362" customFormat="1" ht="15.75" hidden="1" customHeight="1">
      <c r="A982" s="777"/>
      <c r="B982" s="830" t="s">
        <v>396</v>
      </c>
      <c r="C982" s="1863" t="str">
        <f>'Rekap Panjang Per Prog Per Prov'!U7</f>
        <v xml:space="preserve">PROGRAM PEMBERDAYAAN MASYARAKAT DAN PEMERINTAHAN DESA </v>
      </c>
      <c r="D982" s="1863"/>
      <c r="E982" s="1863"/>
      <c r="F982" s="793"/>
      <c r="G982" s="782">
        <f>'Rekap Panjang Per Prog Per Prov'!U171</f>
        <v>138910000</v>
      </c>
      <c r="H982" s="1263"/>
      <c r="I982" s="753"/>
      <c r="J982" s="758"/>
    </row>
    <row r="983" spans="1:10" ht="30" hidden="1" customHeight="1">
      <c r="A983" s="777"/>
      <c r="B983" s="831"/>
      <c r="C983" s="393" t="s">
        <v>381</v>
      </c>
      <c r="D983" s="1862" t="str">
        <f>'Rekap Panjang Per Prog Per Prov'!U8</f>
        <v>Kegiatan Dukungan Manajemen dan Dukungan Teknis Lainnya Ditjen PMD</v>
      </c>
      <c r="E983" s="1862"/>
      <c r="F983" s="794"/>
      <c r="G983" s="782"/>
      <c r="H983" s="1263"/>
      <c r="I983" s="753"/>
      <c r="J983" s="758"/>
    </row>
    <row r="984" spans="1:10" ht="31.5" hidden="1" customHeight="1">
      <c r="A984" s="777"/>
      <c r="B984" s="834"/>
      <c r="C984" s="394"/>
      <c r="D984" s="394" t="s">
        <v>382</v>
      </c>
      <c r="E984" s="841" t="str">
        <f>'Rekap Panjang Per Prog Per Prov'!U10</f>
        <v>Penguatan Program dan Kelembagaan Pemberdayaan Masyarakat dan Pemerintahan Desa</v>
      </c>
      <c r="F984" s="797">
        <f>'Rekap Panjang Per Prog Per Prov'!U101</f>
        <v>153690000</v>
      </c>
      <c r="G984" s="778"/>
      <c r="H984" s="1254"/>
      <c r="I984" s="753"/>
      <c r="J984" s="781"/>
    </row>
    <row r="985" spans="1:10" ht="30" hidden="1" customHeight="1">
      <c r="A985" s="777"/>
      <c r="B985" s="831"/>
      <c r="C985" s="393" t="s">
        <v>387</v>
      </c>
      <c r="D985" s="1862" t="str">
        <f>'Rekap Panjang Per Prog Per Prov'!V8</f>
        <v>Kegiatan Peningkatan Kapasitas Penyelenggaraan Pemerintahan Desa dan Kelurahan</v>
      </c>
      <c r="E985" s="1862"/>
      <c r="F985" s="794"/>
      <c r="G985" s="782"/>
      <c r="H985" s="1263"/>
      <c r="I985" s="753"/>
      <c r="J985" s="758"/>
    </row>
    <row r="986" spans="1:10" ht="15.75" hidden="1" customHeight="1">
      <c r="A986" s="777"/>
      <c r="B986" s="834"/>
      <c r="C986" s="394"/>
      <c r="D986" s="394" t="s">
        <v>382</v>
      </c>
      <c r="E986" s="841" t="str">
        <f>'Rekap Panjang Per Prog Per Prov'!V10</f>
        <v>Pelatihan Manajemen Pemerintahan Desa bagi Kepala Desa</v>
      </c>
      <c r="F986" s="797">
        <f>'Rekap Panjang Per Prog Per Prov'!V101</f>
        <v>201975000</v>
      </c>
      <c r="G986" s="778"/>
      <c r="H986" s="1254"/>
      <c r="I986" s="753"/>
      <c r="J986" s="781"/>
    </row>
    <row r="987" spans="1:10" ht="15.75" hidden="1" customHeight="1">
      <c r="A987" s="777"/>
      <c r="B987" s="831"/>
      <c r="C987" s="393" t="s">
        <v>388</v>
      </c>
      <c r="D987" s="1862" t="str">
        <f>'Rekap Panjang Per Prog Per Prov'!W8</f>
        <v>Kegiatan Peningkatan Kapasitas Kelembagaan dan Pelatihan Masyarakat</v>
      </c>
      <c r="E987" s="1862"/>
      <c r="F987" s="794"/>
      <c r="G987" s="782"/>
      <c r="H987" s="1263"/>
      <c r="I987" s="753"/>
      <c r="J987" s="758"/>
    </row>
    <row r="988" spans="1:10" ht="15.75" hidden="1" customHeight="1">
      <c r="A988" s="777"/>
      <c r="B988" s="834"/>
      <c r="C988" s="394"/>
      <c r="D988" s="394" t="s">
        <v>382</v>
      </c>
      <c r="E988" s="841" t="str">
        <f>'Rekap Panjang Per Prog Per Prov'!W10</f>
        <v>Fasilitasi Penyusunan Profil Desa dan Kelurahan</v>
      </c>
      <c r="F988" s="797">
        <f>'Rekap Panjang Per Prog Per Prov'!W101</f>
        <v>592746000</v>
      </c>
      <c r="G988" s="778"/>
      <c r="H988" s="1254"/>
      <c r="I988" s="753"/>
      <c r="J988" s="781"/>
    </row>
    <row r="989" spans="1:10" ht="15.75" hidden="1" customHeight="1">
      <c r="A989" s="777"/>
      <c r="B989" s="831"/>
      <c r="C989" s="393" t="s">
        <v>389</v>
      </c>
      <c r="D989" s="1862" t="str">
        <f>'Rekap Panjang Per Prog Per Prov'!X8</f>
        <v>Kegiatan Peningkatan Kemandirian Masyarakat Perdesaan</v>
      </c>
      <c r="E989" s="1862"/>
      <c r="F989" s="794"/>
      <c r="G989" s="782"/>
      <c r="H989" s="1263"/>
      <c r="I989" s="753"/>
      <c r="J989" s="758"/>
    </row>
    <row r="990" spans="1:10" ht="15.75" hidden="1" customHeight="1">
      <c r="A990" s="777"/>
      <c r="B990" s="834"/>
      <c r="C990" s="394"/>
      <c r="D990" s="394" t="s">
        <v>382</v>
      </c>
      <c r="E990" s="841" t="str">
        <f>'Rekap Panjang Per Prog Per Prov'!X10</f>
        <v>PNPM-Mandiri Perdesaan</v>
      </c>
      <c r="F990" s="797">
        <f>'Rekap Panjang Per Prog Per Prov'!X101</f>
        <v>23973654000</v>
      </c>
      <c r="G990" s="778"/>
      <c r="H990" s="1254"/>
      <c r="I990" s="753"/>
      <c r="J990" s="781"/>
    </row>
    <row r="991" spans="1:10" ht="15.75" hidden="1" customHeight="1">
      <c r="A991" s="777"/>
      <c r="B991" s="831"/>
      <c r="C991" s="393" t="s">
        <v>391</v>
      </c>
      <c r="D991" s="1862" t="str">
        <f>'Rekap Panjang Per Prog Per Prov'!Y8</f>
        <v>Kegiatan Fasilitasi Pemberdayaan Adat dan Sosial Budaya Masyarakat</v>
      </c>
      <c r="E991" s="1862"/>
      <c r="F991" s="794"/>
      <c r="G991" s="782"/>
      <c r="H991" s="1263"/>
      <c r="I991" s="753"/>
      <c r="J991" s="758"/>
    </row>
    <row r="992" spans="1:10" ht="31.5" hidden="1" customHeight="1">
      <c r="A992" s="777"/>
      <c r="B992" s="834"/>
      <c r="C992" s="394"/>
      <c r="D992" s="394" t="s">
        <v>382</v>
      </c>
      <c r="E992" s="842" t="str">
        <f>'Rekap Panjang Per Prog Per Prov'!Y10</f>
        <v>Fasilitasi Penguatan Kelembagaan Komisi Penanggulangan HIV/AIDS di daerah</v>
      </c>
      <c r="F992" s="797">
        <f>'Rekap Panjang Per Prog Per Prov'!Y101</f>
        <v>81180000</v>
      </c>
      <c r="G992" s="778"/>
      <c r="H992" s="1254"/>
      <c r="I992" s="753"/>
      <c r="J992" s="781"/>
    </row>
    <row r="993" spans="1:10" ht="31.5" hidden="1" customHeight="1">
      <c r="A993" s="777"/>
      <c r="B993" s="834"/>
      <c r="C993" s="394"/>
      <c r="D993" s="394" t="s">
        <v>386</v>
      </c>
      <c r="E993" s="841" t="str">
        <f>'Rekap Panjang Per Prog Per Prov'!AA10</f>
        <v xml:space="preserve">Fasilitasi Penguatan Sistem Informasi Posyandu di Daerah melalui Koordinasi dan Pelatihan Ulang </v>
      </c>
      <c r="F993" s="797">
        <f>'Rekap Panjang Per Prog Per Prov'!AA101</f>
        <v>70450000</v>
      </c>
      <c r="G993" s="778"/>
      <c r="H993" s="1254"/>
      <c r="I993" s="753"/>
      <c r="J993" s="781"/>
    </row>
    <row r="994" spans="1:10" ht="15.75" hidden="1" customHeight="1">
      <c r="A994" s="777"/>
      <c r="B994" s="831"/>
      <c r="C994" s="393" t="s">
        <v>392</v>
      </c>
      <c r="D994" s="1862" t="str">
        <f>'Rekap Panjang Per Prog Per Prov'!AB8</f>
        <v>Kegiatan Pengembangan Usaha Ekonomi Masyarakat</v>
      </c>
      <c r="E994" s="1862"/>
      <c r="F994" s="794"/>
      <c r="G994" s="782"/>
      <c r="H994" s="1263"/>
      <c r="I994" s="753"/>
      <c r="J994" s="758"/>
    </row>
    <row r="995" spans="1:10" ht="15.75" hidden="1" customHeight="1">
      <c r="A995" s="777"/>
      <c r="B995" s="834"/>
      <c r="C995" s="394"/>
      <c r="D995" s="394" t="s">
        <v>382</v>
      </c>
      <c r="E995" s="841" t="str">
        <f>'Rekap Panjang Per Prog Per Prov'!AB10</f>
        <v xml:space="preserve">Pelatihan Kapasitas Kelembagaan UED SP/BUMDesa </v>
      </c>
      <c r="F995" s="797">
        <f>'Rekap Panjang Per Prog Per Prov'!AB101</f>
        <v>451170000</v>
      </c>
      <c r="G995" s="778"/>
      <c r="H995" s="1254"/>
      <c r="I995" s="753"/>
      <c r="J995" s="781"/>
    </row>
    <row r="996" spans="1:10" ht="31.5" hidden="1" customHeight="1">
      <c r="A996" s="777"/>
      <c r="B996" s="834"/>
      <c r="C996" s="394"/>
      <c r="D996" s="394" t="s">
        <v>386</v>
      </c>
      <c r="E996" s="841" t="str">
        <f>'Rekap Panjang Per Prog Per Prov'!AC10</f>
        <v xml:space="preserve">Penguatan Kelembagaan Tim Koordinasi Penanggulangan Kemiskinan Daerah (TKPKD) </v>
      </c>
      <c r="F996" s="797">
        <f>'Rekap Panjang Per Prog Per Prov'!AC101</f>
        <v>98340000</v>
      </c>
      <c r="G996" s="778"/>
      <c r="H996" s="1254"/>
      <c r="I996" s="753"/>
      <c r="J996" s="781"/>
    </row>
    <row r="997" spans="1:10" ht="15.75" hidden="1" customHeight="1">
      <c r="A997" s="777"/>
      <c r="B997" s="834"/>
      <c r="C997" s="394"/>
      <c r="D997" s="394" t="s">
        <v>390</v>
      </c>
      <c r="E997" s="841" t="str">
        <f>'Rekap Panjang Per Prog Per Prov'!AD10</f>
        <v>Fasilitasi Penguatan Kelembagaan Pasar Desa</v>
      </c>
      <c r="F997" s="797">
        <f>'Rekap Panjang Per Prog Per Prov'!AD101</f>
        <v>150000000</v>
      </c>
      <c r="G997" s="778"/>
      <c r="H997" s="1254"/>
      <c r="I997" s="753"/>
      <c r="J997" s="781"/>
    </row>
    <row r="998" spans="1:10" s="362" customFormat="1" ht="21" customHeight="1">
      <c r="A998" s="777"/>
      <c r="B998" s="830" t="s">
        <v>396</v>
      </c>
      <c r="C998" s="1863" t="str">
        <f>'Rekap Panjang Per Prog Per Prov'!AH7</f>
        <v xml:space="preserve">PROGRAM PENGUATAN PENYELENGGARAAN PEMERINTAHAN UMUM </v>
      </c>
      <c r="D998" s="1863"/>
      <c r="E998" s="1863"/>
      <c r="F998" s="793"/>
      <c r="G998" s="803" t="str">
        <f>'Rekap Panjang Per Prog Per Prov'!AH11</f>
        <v>DITJEN PUM</v>
      </c>
      <c r="H998" s="1255"/>
      <c r="I998" s="753"/>
      <c r="J998" s="758"/>
    </row>
    <row r="999" spans="1:10" ht="39" customHeight="1">
      <c r="A999" s="777"/>
      <c r="B999" s="831"/>
      <c r="C999" s="393" t="s">
        <v>381</v>
      </c>
      <c r="D999" s="1862" t="str">
        <f>'Rekap Panjang Per Prog Per Prov'!AH8</f>
        <v>Kegiatan Penyelenggaraan Hubungan Pusat dan Daerah Serta Kerjasama Daerah</v>
      </c>
      <c r="E999" s="1862"/>
      <c r="F999" s="794"/>
      <c r="G999" s="777"/>
      <c r="H999" s="754"/>
      <c r="I999" s="753"/>
      <c r="J999" s="758"/>
    </row>
    <row r="1000" spans="1:10" ht="33" customHeight="1">
      <c r="A1000" s="821"/>
      <c r="B1000" s="885"/>
      <c r="C1000" s="886"/>
      <c r="D1000" s="886" t="s">
        <v>382</v>
      </c>
      <c r="E1000" s="887" t="str">
        <f>'Rekap Panjang Per Prog Per Prov'!AI10</f>
        <v>Peningkatan Peran Gubernur sebagai Wakil Pemerintah Pusat di Wilayah Provinsi</v>
      </c>
      <c r="F1000" s="888">
        <f>'Rekap Panjang Per Prog Per Prov'!AI101</f>
        <v>2917280000</v>
      </c>
      <c r="G1000" s="821"/>
      <c r="H1000" s="1268"/>
      <c r="I1000" s="884" t="s">
        <v>706</v>
      </c>
      <c r="J1000" s="761" t="s">
        <v>595</v>
      </c>
    </row>
    <row r="1001" spans="1:10" ht="30" customHeight="1">
      <c r="A1001" s="777"/>
      <c r="B1001" s="834"/>
      <c r="C1001" s="394" t="s">
        <v>387</v>
      </c>
      <c r="D1001" s="1872" t="str">
        <f>'Rekap Panjang Per Prog Per Prov'!AJ8</f>
        <v>Kegiatan Pengembangan dan Penataan Wilayah Administrasi dan Perbatasan</v>
      </c>
      <c r="E1001" s="1872"/>
      <c r="F1001" s="797"/>
      <c r="G1001" s="777"/>
      <c r="H1001" s="754"/>
      <c r="I1001" s="1235"/>
      <c r="J1001" s="758"/>
    </row>
    <row r="1002" spans="1:10" ht="33.75" customHeight="1">
      <c r="A1002" s="777"/>
      <c r="B1002" s="834"/>
      <c r="C1002" s="394"/>
      <c r="D1002" s="394" t="s">
        <v>382</v>
      </c>
      <c r="E1002" s="841" t="str">
        <f>'Rekap Panjang Per Prog Per Prov'!AJ10</f>
        <v>Koordinasi dan Fasilitasi Penegasan Batas Daerah secara Pasti di Lapangan antar Daerah Provinsi, Kab/Kota</v>
      </c>
      <c r="F1002" s="797">
        <f>'Rekap Panjang Per Prog Per Prov'!AJ101</f>
        <v>300000000</v>
      </c>
      <c r="G1002" s="777"/>
      <c r="H1002" s="754"/>
      <c r="I1002" s="753" t="s">
        <v>706</v>
      </c>
      <c r="J1002" s="1194" t="s">
        <v>605</v>
      </c>
    </row>
    <row r="1003" spans="1:10" ht="33" customHeight="1">
      <c r="A1003" s="777"/>
      <c r="B1003" s="831"/>
      <c r="C1003" s="393" t="s">
        <v>388</v>
      </c>
      <c r="D1003" s="1862" t="str">
        <f>'Rekap Panjang Per Prog Per Prov'!AN8</f>
        <v>Kegiatan Pembinaan Ketenteraman, Ketertiban dan Perlindungan Masyarakat</v>
      </c>
      <c r="E1003" s="1862"/>
      <c r="F1003" s="794"/>
      <c r="G1003" s="777"/>
      <c r="H1003" s="754"/>
      <c r="I1003" s="753"/>
      <c r="J1003" s="758"/>
    </row>
    <row r="1004" spans="1:10" ht="33.75" customHeight="1">
      <c r="A1004" s="777"/>
      <c r="B1004" s="834"/>
      <c r="C1004" s="394"/>
      <c r="D1004" s="394" t="s">
        <v>382</v>
      </c>
      <c r="E1004" s="841" t="str">
        <f>'Rekap Panjang Per Prog Per Prov'!AO10</f>
        <v xml:space="preserve">Peningkatan Kapasitas SDM Polisi Pamong Praja  dalam Penyelenggaraan Ketertiban Umum dan Ketenteraman Masyarakat </v>
      </c>
      <c r="F1004" s="797">
        <f>'Rekap Panjang Per Prog Per Prov'!AO101</f>
        <v>305290000</v>
      </c>
      <c r="G1004" s="777"/>
      <c r="H1004" s="754"/>
      <c r="I1004" s="753" t="s">
        <v>719</v>
      </c>
      <c r="J1004" s="761" t="s">
        <v>597</v>
      </c>
    </row>
    <row r="1005" spans="1:10">
      <c r="A1005" s="777"/>
      <c r="B1005" s="831"/>
      <c r="C1005" s="393" t="s">
        <v>389</v>
      </c>
      <c r="D1005" s="1862" t="str">
        <f>'Rekap Panjang Per Prog Per Prov'!AP8</f>
        <v>Kegiatan Pembinaan dan Pengembangan Kawasan dan Pertanahan</v>
      </c>
      <c r="E1005" s="1862"/>
      <c r="F1005" s="794"/>
      <c r="G1005" s="777"/>
      <c r="H1005" s="754"/>
      <c r="I1005" s="753"/>
      <c r="J1005" s="758"/>
    </row>
    <row r="1006" spans="1:10" ht="36.75" customHeight="1">
      <c r="A1006" s="777"/>
      <c r="B1006" s="834"/>
      <c r="C1006" s="394"/>
      <c r="D1006" s="394" t="s">
        <v>382</v>
      </c>
      <c r="E1006" s="841" t="str">
        <f>'Rekap Panjang Per Prog Per Prov'!AP10</f>
        <v xml:space="preserve">Peningkatan Kapasitas Aparat Pemerintah Daerah dalam Pengelolaan Kawasan Sumber Daya Alam </v>
      </c>
      <c r="F1006" s="797">
        <f>'Rekap Panjang Per Prog Per Prov'!AP101</f>
        <v>400000000</v>
      </c>
      <c r="G1006" s="778"/>
      <c r="H1006" s="1254"/>
      <c r="I1006" s="753" t="s">
        <v>706</v>
      </c>
      <c r="J1006" s="1194" t="s">
        <v>608</v>
      </c>
    </row>
    <row r="1007" spans="1:10" ht="39" customHeight="1">
      <c r="A1007" s="777"/>
      <c r="B1007" s="834"/>
      <c r="C1007" s="394"/>
      <c r="D1007" s="394" t="s">
        <v>386</v>
      </c>
      <c r="E1007" s="848" t="str">
        <f>'Rekap Panjang Per Prog Per Prov'!AQ10</f>
        <v>Fasilitasi Gubernur terhadap Kabupaten/Kota di Bidang Ekonomi, Industri dan Perdagangan Bebas</v>
      </c>
      <c r="F1007" s="797">
        <f>'Rekap Panjang Per Prog Per Prov'!AQ101</f>
        <v>400000000</v>
      </c>
      <c r="G1007" s="777"/>
      <c r="H1007" s="754"/>
      <c r="I1007" s="753" t="s">
        <v>734</v>
      </c>
      <c r="J1007" s="1194" t="s">
        <v>610</v>
      </c>
    </row>
    <row r="1008" spans="1:10" ht="19.5" customHeight="1">
      <c r="A1008" s="777"/>
      <c r="B1008" s="831"/>
      <c r="C1008" s="393" t="s">
        <v>391</v>
      </c>
      <c r="D1008" s="1862" t="str">
        <f>'Rekap Panjang Per Prog Per Prov'!AR8</f>
        <v>Kegiatan Fasilitasi Pencegahan dan Penanggulangan Bencana</v>
      </c>
      <c r="E1008" s="1862"/>
      <c r="F1008" s="794"/>
      <c r="G1008" s="777"/>
      <c r="H1008" s="754"/>
      <c r="I1008" s="753"/>
      <c r="J1008" s="758"/>
    </row>
    <row r="1009" spans="1:11" ht="50.25" customHeight="1">
      <c r="A1009" s="777"/>
      <c r="B1009" s="834"/>
      <c r="C1009" s="394"/>
      <c r="D1009" s="394" t="s">
        <v>382</v>
      </c>
      <c r="E1009" s="842" t="str">
        <f>'Rekap Panjang Per Prog Per Prov'!AR10</f>
        <v>Fasilitasi Peningkatan Kapasitas Pemerintahan Kabupaten/Kota dalam Penyelenggaraan Pencegahan dan Penanggulangan Kebakaran untuk Mendukung Pengurangan Resiko Kebakaran</v>
      </c>
      <c r="F1009" s="797">
        <f>'Rekap Panjang Per Prog Per Prov'!AR101</f>
        <v>300000000</v>
      </c>
      <c r="G1009" s="778"/>
      <c r="H1009" s="1254"/>
      <c r="I1009" s="753" t="s">
        <v>720</v>
      </c>
      <c r="J1009" s="761" t="s">
        <v>607</v>
      </c>
    </row>
    <row r="1010" spans="1:11" s="355" customFormat="1">
      <c r="A1010" s="777"/>
      <c r="B1010" s="951"/>
      <c r="C1010" s="1277"/>
      <c r="D1010" s="1277"/>
      <c r="E1010" s="846"/>
      <c r="F1010" s="802"/>
      <c r="G1010" s="803"/>
      <c r="H1010" s="1255"/>
      <c r="I1010" s="1193"/>
      <c r="J1010" s="1251"/>
    </row>
    <row r="1011" spans="1:11" s="355" customFormat="1" ht="18" hidden="1">
      <c r="A1011" s="1282" t="s">
        <v>432</v>
      </c>
      <c r="B1011" s="1883" t="s">
        <v>433</v>
      </c>
      <c r="C1011" s="1883"/>
      <c r="D1011" s="1883"/>
      <c r="E1011" s="1883"/>
      <c r="F1011" s="1283">
        <f>SUM(F1012:F1058)</f>
        <v>38565167000</v>
      </c>
      <c r="G1011" s="1284"/>
      <c r="H1011" s="1285"/>
      <c r="I1011" s="1100"/>
      <c r="J1011" s="952"/>
      <c r="K1011" s="623">
        <f>'Rekap Panjang Per Prog Per Prov'!AV103</f>
        <v>39445437000</v>
      </c>
    </row>
    <row r="1012" spans="1:11" hidden="1">
      <c r="A1012" s="777"/>
      <c r="B1012" s="830" t="s">
        <v>380</v>
      </c>
      <c r="C1012" s="1863" t="str">
        <f>'Rekap Panjang Per Prog Per Prov'!C7</f>
        <v xml:space="preserve">PROGRAM PENATAAN ADMINISTRASI KEPENDUDUKAN </v>
      </c>
      <c r="D1012" s="1863"/>
      <c r="E1012" s="1863"/>
      <c r="F1012" s="776"/>
      <c r="G1012" s="803" t="str">
        <f>'Rekap Panjang Per Prog Per Prov'!C11</f>
        <v>DITJEN DUKCAPIL</v>
      </c>
      <c r="H1012" s="1255"/>
      <c r="I1012" s="753"/>
      <c r="J1012" s="758"/>
    </row>
    <row r="1013" spans="1:11" ht="33.75" hidden="1" customHeight="1">
      <c r="A1013" s="777"/>
      <c r="B1013" s="830"/>
      <c r="C1013" s="393" t="s">
        <v>381</v>
      </c>
      <c r="D1013" s="1862" t="str">
        <f>'Rekap Panjang Per Prog Per Prov'!C8</f>
        <v>Kegiatan Dukungan Manajemen dan Dukungan Teknis Lainnya Ditjen Kependudukan dan Pencatatan Sipil</v>
      </c>
      <c r="E1013" s="1862"/>
      <c r="F1013" s="776"/>
      <c r="G1013" s="777"/>
      <c r="H1013" s="754"/>
      <c r="I1013" s="753"/>
      <c r="J1013" s="758"/>
    </row>
    <row r="1014" spans="1:11" ht="34.5" hidden="1" customHeight="1">
      <c r="A1014" s="777"/>
      <c r="B1014" s="830"/>
      <c r="C1014" s="365"/>
      <c r="D1014" s="393" t="s">
        <v>382</v>
      </c>
      <c r="E1014" s="841" t="str">
        <f>'Rekap Panjang Per Prog Per Prov'!C10</f>
        <v xml:space="preserve">Fasilitasi Koordinasi Penyelenggaraan Kependudukan dan Pencatatan Sipil </v>
      </c>
      <c r="F1014" s="776">
        <f>'Rekap Panjang Per Prog Per Prov'!C103</f>
        <v>230660000</v>
      </c>
      <c r="G1014" s="778"/>
      <c r="H1014" s="1254"/>
      <c r="I1014" s="753"/>
      <c r="J1014" s="753" t="s">
        <v>600</v>
      </c>
    </row>
    <row r="1015" spans="1:11" ht="16.5" hidden="1">
      <c r="A1015" s="801"/>
      <c r="B1015" s="830" t="s">
        <v>383</v>
      </c>
      <c r="C1015" s="1875" t="str">
        <f>'Rekap Panjang Per Prog Per Prov'!E7</f>
        <v xml:space="preserve">PROGRAM PEMBINAAN KESATUAN BANGSA DAN POLITIK </v>
      </c>
      <c r="D1015" s="1875"/>
      <c r="E1015" s="1875"/>
      <c r="F1015" s="776"/>
      <c r="G1015" s="1860" t="str">
        <f>'Rekap Panjang Per Prog Per Prov'!E11</f>
        <v>DITJEN KESBANGPOL</v>
      </c>
      <c r="H1015" s="1252"/>
      <c r="I1015" s="753"/>
      <c r="J1015" s="758"/>
    </row>
    <row r="1016" spans="1:11" ht="16.5" hidden="1">
      <c r="A1016" s="801"/>
      <c r="B1016" s="830"/>
      <c r="C1016" s="393" t="s">
        <v>381</v>
      </c>
      <c r="D1016" s="1862" t="str">
        <f>'Rekap Panjang Per Prog Per Prov'!E8</f>
        <v>Kegiatan Fasilitasi Kewaspadaan Nasional</v>
      </c>
      <c r="E1016" s="1862"/>
      <c r="F1016" s="776"/>
      <c r="G1016" s="1861"/>
      <c r="H1016" s="1253"/>
      <c r="I1016" s="753"/>
      <c r="J1016" s="758"/>
    </row>
    <row r="1017" spans="1:11" ht="35.25" hidden="1" customHeight="1">
      <c r="A1017" s="801"/>
      <c r="B1017" s="830"/>
      <c r="C1017" s="365"/>
      <c r="D1017" s="393" t="s">
        <v>382</v>
      </c>
      <c r="E1017" s="841" t="str">
        <f>'Rekap Panjang Per Prog Per Prov'!E10</f>
        <v xml:space="preserve">Penguatan dan Pemberdayaan Forum Kewaspadaan Dini Masyarakat (FKDM) </v>
      </c>
      <c r="F1017" s="776">
        <f>'Rekap Panjang Per Prog Per Prov'!E103</f>
        <v>1950948000</v>
      </c>
      <c r="G1017" s="778"/>
      <c r="H1017" s="1254"/>
      <c r="I1017" s="753"/>
      <c r="J1017" s="753" t="s">
        <v>601</v>
      </c>
    </row>
    <row r="1018" spans="1:11" ht="36" hidden="1" customHeight="1">
      <c r="A1018" s="801"/>
      <c r="B1018" s="830" t="s">
        <v>384</v>
      </c>
      <c r="C1018" s="1863" t="str">
        <f>'Rekap Panjang Per Prog Per Prov'!G7</f>
        <v xml:space="preserve">PROGRAM PENGELOLAAN DESENTRALISASI DAN OTONOMI DAERAH </v>
      </c>
      <c r="D1018" s="1863"/>
      <c r="E1018" s="1863"/>
      <c r="F1018" s="776"/>
      <c r="G1018" s="803" t="str">
        <f>'Rekap Panjang Per Prog Per Prov'!G11</f>
        <v>DITJEN OTDA</v>
      </c>
      <c r="H1018" s="1255"/>
      <c r="I1018" s="753"/>
      <c r="J1018" s="758"/>
    </row>
    <row r="1019" spans="1:11" s="355" customFormat="1" hidden="1">
      <c r="A1019" s="754"/>
      <c r="B1019" s="830"/>
      <c r="C1019" s="393" t="s">
        <v>381</v>
      </c>
      <c r="D1019" s="1862" t="str">
        <f>'Rekap Panjang Per Prog Per Prov'!G8</f>
        <v>Kegiatan Penataan Urusan Pemerintahan Daerah Lingkup I</v>
      </c>
      <c r="E1019" s="1862"/>
      <c r="F1019" s="776"/>
      <c r="G1019" s="777"/>
      <c r="H1019" s="754"/>
      <c r="I1019" s="753"/>
      <c r="J1019" s="758"/>
    </row>
    <row r="1020" spans="1:11" s="344" customFormat="1" ht="37.5" hidden="1" customHeight="1">
      <c r="A1020" s="801"/>
      <c r="B1020" s="830"/>
      <c r="C1020" s="393"/>
      <c r="D1020" s="393" t="s">
        <v>382</v>
      </c>
      <c r="E1020" s="841" t="str">
        <f>'Rekap Panjang Per Prog Per Prov'!G10</f>
        <v xml:space="preserve">Fasilitasi Percepatan Penerapan Standar Pelayanan Minimal (SPM) di Daerah </v>
      </c>
      <c r="F1020" s="776">
        <f>'Rekap Panjang Per Prog Per Prov'!G103</f>
        <v>729175000</v>
      </c>
      <c r="G1020" s="778"/>
      <c r="H1020" s="1254"/>
      <c r="I1020" s="753"/>
      <c r="J1020" s="761" t="s">
        <v>662</v>
      </c>
    </row>
    <row r="1021" spans="1:11" s="344" customFormat="1" ht="16.5" hidden="1" customHeight="1">
      <c r="A1021" s="801"/>
      <c r="B1021" s="830" t="s">
        <v>385</v>
      </c>
      <c r="C1021" s="1863" t="str">
        <f>'Rekap Panjang Per Prog Per Prov'!J7</f>
        <v xml:space="preserve">PROGRAM BINA PEMBANGUNAN DAERAH </v>
      </c>
      <c r="D1021" s="1863"/>
      <c r="E1021" s="1863"/>
      <c r="F1021" s="776"/>
      <c r="G1021" s="1865" t="str">
        <f>'Rekap Panjang Per Prog Per Prov'!J11</f>
        <v>DITJEN BINA BANGDA</v>
      </c>
      <c r="H1021" s="1256"/>
      <c r="I1021" s="753"/>
      <c r="J1021" s="784"/>
    </row>
    <row r="1022" spans="1:11" s="344" customFormat="1" ht="33" hidden="1" customHeight="1">
      <c r="A1022" s="801"/>
      <c r="B1022" s="830"/>
      <c r="C1022" s="393" t="s">
        <v>381</v>
      </c>
      <c r="D1022" s="1862" t="str">
        <f>'Rekap Panjang Per Prog Per Prov'!J8</f>
        <v>Kegiatan Dukungan Manajemen dan Pelaksanaan Tugas Teknis Lainnya Ditjen Bina Bangda</v>
      </c>
      <c r="E1022" s="1862"/>
      <c r="F1022" s="776"/>
      <c r="G1022" s="1866"/>
      <c r="H1022" s="1257"/>
      <c r="I1022" s="753"/>
      <c r="J1022" s="758"/>
    </row>
    <row r="1023" spans="1:11" s="344" customFormat="1" ht="33" hidden="1" customHeight="1">
      <c r="A1023" s="801"/>
      <c r="B1023" s="830"/>
      <c r="C1023" s="393"/>
      <c r="D1023" s="393" t="s">
        <v>382</v>
      </c>
      <c r="E1023" s="841" t="str">
        <f>'Rekap Panjang Per Prog Per Prov'!J10</f>
        <v>Penyusunan, Pengkajian dan Pengembangan Data dan Informasi SIPD di Daerah</v>
      </c>
      <c r="F1023" s="776">
        <f>'Rekap Panjang Per Prog Per Prov'!J103</f>
        <v>595000000</v>
      </c>
      <c r="G1023" s="777"/>
      <c r="H1023" s="754"/>
      <c r="I1023" s="753"/>
      <c r="J1023" s="1793" t="s">
        <v>594</v>
      </c>
    </row>
    <row r="1024" spans="1:11" s="344" customFormat="1" ht="31.5" hidden="1">
      <c r="A1024" s="801"/>
      <c r="B1024" s="830"/>
      <c r="C1024" s="366"/>
      <c r="D1024" s="393" t="s">
        <v>386</v>
      </c>
      <c r="E1024" s="841" t="str">
        <f>'Rekap Panjang Per Prog Per Prov'!K10</f>
        <v xml:space="preserve">Penguatan Peran Provinsi dalam Pengendalian, Pelaporan dan Evaluasi Pemanfaatan Program Dana Alokasi Khusus (DAK) </v>
      </c>
      <c r="F1024" s="776">
        <f>'Rekap Panjang Per Prog Per Prov'!K103</f>
        <v>900000000</v>
      </c>
      <c r="G1024" s="777"/>
      <c r="H1024" s="754"/>
      <c r="I1024" s="753"/>
      <c r="J1024" s="1794"/>
    </row>
    <row r="1025" spans="1:10" s="344" customFormat="1" ht="16.5" hidden="1">
      <c r="A1025" s="801"/>
      <c r="B1025" s="830"/>
      <c r="C1025" s="393" t="s">
        <v>387</v>
      </c>
      <c r="D1025" s="1867" t="str">
        <f>'Rekap Panjang Per Prog Per Prov'!O8</f>
        <v>Kegiatan Fasilitasi Peningkatan Pertumbuhan Ekonomi Daerah</v>
      </c>
      <c r="E1025" s="1862"/>
      <c r="F1025" s="776"/>
      <c r="G1025" s="777"/>
      <c r="H1025" s="754"/>
      <c r="I1025" s="753"/>
      <c r="J1025" s="758"/>
    </row>
    <row r="1026" spans="1:10" s="344" customFormat="1" ht="26.25" hidden="1" customHeight="1">
      <c r="A1026" s="801"/>
      <c r="B1026" s="830"/>
      <c r="C1026" s="366"/>
      <c r="D1026" s="393" t="s">
        <v>382</v>
      </c>
      <c r="E1026" s="842" t="str">
        <f>'Rekap Panjang Per Prog Per Prov'!O10</f>
        <v xml:space="preserve">Dukungan Operasional  Penyelenggaraan PTSP  </v>
      </c>
      <c r="F1026" s="776">
        <f>'Rekap Panjang Per Prog Per Prov'!O103</f>
        <v>500000000</v>
      </c>
      <c r="G1026" s="777"/>
      <c r="H1026" s="754"/>
      <c r="I1026" s="753"/>
      <c r="J1026" s="753" t="s">
        <v>602</v>
      </c>
    </row>
    <row r="1027" spans="1:10" s="344" customFormat="1" ht="16.5" hidden="1">
      <c r="A1027" s="801"/>
      <c r="B1027" s="830"/>
      <c r="C1027" s="393" t="s">
        <v>388</v>
      </c>
      <c r="D1027" s="1862" t="str">
        <f>'Rekap Panjang Per Prog Per Prov'!P8</f>
        <v>Kegiatan Fasilitasi  Perencanaan Pembangunan Daerah</v>
      </c>
      <c r="E1027" s="1862"/>
      <c r="F1027" s="776"/>
      <c r="G1027" s="777"/>
      <c r="H1027" s="754"/>
      <c r="I1027" s="753"/>
      <c r="J1027" s="758"/>
    </row>
    <row r="1028" spans="1:10" s="344" customFormat="1" ht="38.25" hidden="1" customHeight="1">
      <c r="A1028" s="801"/>
      <c r="B1028" s="836"/>
      <c r="C1028" s="366"/>
      <c r="D1028" s="393" t="s">
        <v>382</v>
      </c>
      <c r="E1028" s="841" t="str">
        <f>'Rekap Panjang Per Prog Per Prov'!P10</f>
        <v>Pengendalian dan Evaluasi Rencana Pembangunan Tahunan Kabupaten/Kota TA. 2013</v>
      </c>
      <c r="F1028" s="776">
        <f>'Rekap Panjang Per Prog Per Prov'!P103</f>
        <v>1144161000</v>
      </c>
      <c r="G1028" s="778"/>
      <c r="H1028" s="1254"/>
      <c r="I1028" s="753"/>
      <c r="J1028" s="753" t="s">
        <v>594</v>
      </c>
    </row>
    <row r="1029" spans="1:10" s="362" customFormat="1" ht="15.75" hidden="1" customHeight="1">
      <c r="A1029" s="777"/>
      <c r="B1029" s="829" t="s">
        <v>393</v>
      </c>
      <c r="C1029" s="1859" t="str">
        <f>'Rekap Panjang Per Prog Per Prov'!U7</f>
        <v xml:space="preserve">PROGRAM PEMBERDAYAAN MASYARAKAT DAN PEMERINTAHAN DESA </v>
      </c>
      <c r="D1029" s="1859"/>
      <c r="E1029" s="1859"/>
      <c r="F1029" s="795"/>
      <c r="G1029" s="778" t="str">
        <f>'Rekap Panjang Per Prog Per Prov'!U11</f>
        <v>DITJEN PMD</v>
      </c>
      <c r="H1029" s="1254"/>
      <c r="I1029" s="753"/>
      <c r="J1029" s="781"/>
    </row>
    <row r="1030" spans="1:10" ht="30" hidden="1" customHeight="1">
      <c r="A1030" s="777"/>
      <c r="B1030" s="831"/>
      <c r="C1030" s="393" t="s">
        <v>381</v>
      </c>
      <c r="D1030" s="1862" t="str">
        <f>'Rekap Panjang Per Prog Per Prov'!U8</f>
        <v>Kegiatan Dukungan Manajemen dan Dukungan Teknis Lainnya Ditjen PMD</v>
      </c>
      <c r="E1030" s="1862"/>
      <c r="F1030" s="794"/>
      <c r="G1030" s="782"/>
      <c r="H1030" s="1263"/>
      <c r="I1030" s="753"/>
      <c r="J1030" s="758"/>
    </row>
    <row r="1031" spans="1:10" ht="31.5" hidden="1" customHeight="1">
      <c r="A1031" s="777"/>
      <c r="B1031" s="834"/>
      <c r="C1031" s="394"/>
      <c r="D1031" s="394" t="s">
        <v>382</v>
      </c>
      <c r="E1031" s="841" t="str">
        <f>'Rekap Panjang Per Prog Per Prov'!U10</f>
        <v>Penguatan Program dan Kelembagaan Pemberdayaan Masyarakat dan Pemerintahan Desa</v>
      </c>
      <c r="F1031" s="797">
        <f>'Rekap Panjang Per Prog Per Prov'!U103</f>
        <v>152050000</v>
      </c>
      <c r="G1031" s="778"/>
      <c r="H1031" s="1254"/>
      <c r="I1031" s="753"/>
      <c r="J1031" s="781"/>
    </row>
    <row r="1032" spans="1:10" ht="30" hidden="1" customHeight="1">
      <c r="A1032" s="777"/>
      <c r="B1032" s="831"/>
      <c r="C1032" s="393" t="s">
        <v>387</v>
      </c>
      <c r="D1032" s="1862" t="str">
        <f>'Rekap Panjang Per Prog Per Prov'!V8</f>
        <v>Kegiatan Peningkatan Kapasitas Penyelenggaraan Pemerintahan Desa dan Kelurahan</v>
      </c>
      <c r="E1032" s="1862"/>
      <c r="F1032" s="794"/>
      <c r="G1032" s="782"/>
      <c r="H1032" s="1263"/>
      <c r="I1032" s="753"/>
      <c r="J1032" s="758"/>
    </row>
    <row r="1033" spans="1:10" ht="15.75" hidden="1" customHeight="1">
      <c r="A1033" s="777"/>
      <c r="B1033" s="834"/>
      <c r="C1033" s="394"/>
      <c r="D1033" s="394" t="s">
        <v>382</v>
      </c>
      <c r="E1033" s="841" t="str">
        <f>'Rekap Panjang Per Prog Per Prov'!V10</f>
        <v>Pelatihan Manajemen Pemerintahan Desa bagi Kepala Desa</v>
      </c>
      <c r="F1033" s="797">
        <f>'Rekap Panjang Per Prog Per Prov'!V103</f>
        <v>211290000</v>
      </c>
      <c r="G1033" s="778"/>
      <c r="H1033" s="1254"/>
      <c r="I1033" s="753"/>
      <c r="J1033" s="781"/>
    </row>
    <row r="1034" spans="1:10" ht="15.75" hidden="1" customHeight="1">
      <c r="A1034" s="777"/>
      <c r="B1034" s="831"/>
      <c r="C1034" s="393" t="s">
        <v>388</v>
      </c>
      <c r="D1034" s="1862" t="str">
        <f>'Rekap Panjang Per Prog Per Prov'!W8</f>
        <v>Kegiatan Peningkatan Kapasitas Kelembagaan dan Pelatihan Masyarakat</v>
      </c>
      <c r="E1034" s="1862"/>
      <c r="F1034" s="794"/>
      <c r="G1034" s="782"/>
      <c r="H1034" s="1263"/>
      <c r="I1034" s="753"/>
      <c r="J1034" s="758"/>
    </row>
    <row r="1035" spans="1:10" ht="15.75" hidden="1" customHeight="1">
      <c r="A1035" s="777"/>
      <c r="B1035" s="834"/>
      <c r="C1035" s="394"/>
      <c r="D1035" s="394" t="s">
        <v>382</v>
      </c>
      <c r="E1035" s="841" t="str">
        <f>'Rekap Panjang Per Prog Per Prov'!W10</f>
        <v>Fasilitasi Penyusunan Profil Desa dan Kelurahan</v>
      </c>
      <c r="F1035" s="797">
        <f>'Rekap Panjang Per Prog Per Prov'!W103</f>
        <v>507498000</v>
      </c>
      <c r="G1035" s="778"/>
      <c r="H1035" s="1254"/>
      <c r="I1035" s="753"/>
      <c r="J1035" s="781"/>
    </row>
    <row r="1036" spans="1:10" ht="15.75" hidden="1" customHeight="1">
      <c r="A1036" s="777"/>
      <c r="B1036" s="831"/>
      <c r="C1036" s="393" t="s">
        <v>389</v>
      </c>
      <c r="D1036" s="1862" t="str">
        <f>'Rekap Panjang Per Prog Per Prov'!X8</f>
        <v>Kegiatan Peningkatan Kemandirian Masyarakat Perdesaan</v>
      </c>
      <c r="E1036" s="1862"/>
      <c r="F1036" s="794"/>
      <c r="G1036" s="782"/>
      <c r="H1036" s="1263"/>
      <c r="I1036" s="753"/>
      <c r="J1036" s="758"/>
    </row>
    <row r="1037" spans="1:10" ht="15.75" hidden="1" customHeight="1">
      <c r="A1037" s="777"/>
      <c r="B1037" s="834"/>
      <c r="C1037" s="394"/>
      <c r="D1037" s="394" t="s">
        <v>382</v>
      </c>
      <c r="E1037" s="841" t="str">
        <f>'Rekap Panjang Per Prog Per Prov'!X10</f>
        <v>PNPM-Mandiri Perdesaan</v>
      </c>
      <c r="F1037" s="797">
        <f>'Rekap Panjang Per Prog Per Prov'!X103</f>
        <v>25655259000</v>
      </c>
      <c r="G1037" s="778"/>
      <c r="H1037" s="1254"/>
      <c r="I1037" s="753"/>
      <c r="J1037" s="781"/>
    </row>
    <row r="1038" spans="1:10" ht="15.75" hidden="1" customHeight="1">
      <c r="A1038" s="777"/>
      <c r="B1038" s="831"/>
      <c r="C1038" s="393" t="s">
        <v>391</v>
      </c>
      <c r="D1038" s="1862" t="str">
        <f>'Rekap Panjang Per Prog Per Prov'!Y8</f>
        <v>Kegiatan Fasilitasi Pemberdayaan Adat dan Sosial Budaya Masyarakat</v>
      </c>
      <c r="E1038" s="1862"/>
      <c r="F1038" s="794"/>
      <c r="G1038" s="782"/>
      <c r="H1038" s="1263"/>
      <c r="I1038" s="753"/>
      <c r="J1038" s="758"/>
    </row>
    <row r="1039" spans="1:10" ht="31.5" hidden="1" customHeight="1">
      <c r="A1039" s="777"/>
      <c r="B1039" s="834"/>
      <c r="C1039" s="394"/>
      <c r="D1039" s="394" t="s">
        <v>382</v>
      </c>
      <c r="E1039" s="842" t="str">
        <f>'Rekap Panjang Per Prog Per Prov'!Y10</f>
        <v>Fasilitasi Penguatan Kelembagaan Komisi Penanggulangan HIV/AIDS di daerah</v>
      </c>
      <c r="F1039" s="797">
        <f>'Rekap Panjang Per Prog Per Prov'!Y103</f>
        <v>78236000</v>
      </c>
      <c r="G1039" s="778"/>
      <c r="H1039" s="1254"/>
      <c r="I1039" s="753"/>
      <c r="J1039" s="781"/>
    </row>
    <row r="1040" spans="1:10" ht="31.5" hidden="1" customHeight="1">
      <c r="A1040" s="777"/>
      <c r="B1040" s="834"/>
      <c r="C1040" s="394"/>
      <c r="D1040" s="394" t="s">
        <v>386</v>
      </c>
      <c r="E1040" s="841" t="str">
        <f>'Rekap Panjang Per Prog Per Prov'!AA10</f>
        <v xml:space="preserve">Fasilitasi Penguatan Sistem Informasi Posyandu di Daerah melalui Koordinasi dan Pelatihan Ulang </v>
      </c>
      <c r="F1040" s="797">
        <f>'Rekap Panjang Per Prog Per Prov'!AA103</f>
        <v>77930000</v>
      </c>
      <c r="G1040" s="778"/>
      <c r="H1040" s="1254"/>
      <c r="I1040" s="753"/>
      <c r="J1040" s="781"/>
    </row>
    <row r="1041" spans="1:10" ht="15.75" hidden="1" customHeight="1">
      <c r="A1041" s="777"/>
      <c r="B1041" s="831"/>
      <c r="C1041" s="393" t="s">
        <v>392</v>
      </c>
      <c r="D1041" s="1862" t="str">
        <f>'Rekap Panjang Per Prog Per Prov'!AB8</f>
        <v>Kegiatan Pengembangan Usaha Ekonomi Masyarakat</v>
      </c>
      <c r="E1041" s="1862"/>
      <c r="F1041" s="794"/>
      <c r="G1041" s="782"/>
      <c r="H1041" s="1263"/>
      <c r="I1041" s="753"/>
      <c r="J1041" s="758"/>
    </row>
    <row r="1042" spans="1:10" ht="31.5" hidden="1" customHeight="1">
      <c r="A1042" s="777"/>
      <c r="B1042" s="834"/>
      <c r="C1042" s="394"/>
      <c r="D1042" s="394" t="s">
        <v>382</v>
      </c>
      <c r="E1042" s="841" t="str">
        <f>'Rekap Panjang Per Prog Per Prov'!AC10</f>
        <v xml:space="preserve">Penguatan Kelembagaan Tim Koordinasi Penanggulangan Kemiskinan Daerah (TKPKD) </v>
      </c>
      <c r="F1042" s="797">
        <f>'Rekap Panjang Per Prog Per Prov'!AC103</f>
        <v>100230000</v>
      </c>
      <c r="G1042" s="778"/>
      <c r="H1042" s="1254"/>
      <c r="I1042" s="753"/>
      <c r="J1042" s="781"/>
    </row>
    <row r="1043" spans="1:10" ht="15.75" hidden="1" customHeight="1">
      <c r="A1043" s="777"/>
      <c r="B1043" s="834"/>
      <c r="C1043" s="394"/>
      <c r="D1043" s="394" t="s">
        <v>386</v>
      </c>
      <c r="E1043" s="841" t="str">
        <f>'Rekap Panjang Per Prog Per Prov'!AD10</f>
        <v>Fasilitasi Penguatan Kelembagaan Pasar Desa</v>
      </c>
      <c r="F1043" s="797">
        <f>'Rekap Panjang Per Prog Per Prov'!AD103</f>
        <v>150000000</v>
      </c>
      <c r="G1043" s="778"/>
      <c r="H1043" s="1254"/>
      <c r="I1043" s="753"/>
      <c r="J1043" s="781"/>
    </row>
    <row r="1044" spans="1:10" s="362" customFormat="1" ht="35.25" hidden="1" customHeight="1">
      <c r="A1044" s="777"/>
      <c r="B1044" s="830" t="s">
        <v>396</v>
      </c>
      <c r="C1044" s="1863" t="str">
        <f>'Rekap Panjang Per Prog Per Prov'!AH7</f>
        <v xml:space="preserve">PROGRAM PENGUATAN PENYELENGGARAAN PEMERINTAHAN UMUM </v>
      </c>
      <c r="D1044" s="1863"/>
      <c r="E1044" s="1863"/>
      <c r="F1044" s="793"/>
      <c r="G1044" s="803" t="str">
        <f>'Rekap Panjang Per Prog Per Prov'!AH11</f>
        <v>DITJEN PUM</v>
      </c>
      <c r="H1044" s="1255"/>
      <c r="I1044" s="753"/>
      <c r="J1044" s="758"/>
    </row>
    <row r="1045" spans="1:10" ht="30" hidden="1" customHeight="1">
      <c r="A1045" s="777"/>
      <c r="B1045" s="831"/>
      <c r="C1045" s="393" t="s">
        <v>381</v>
      </c>
      <c r="D1045" s="1862" t="str">
        <f>'Rekap Panjang Per Prog Per Prov'!AH8</f>
        <v>Kegiatan Penyelenggaraan Hubungan Pusat dan Daerah Serta Kerjasama Daerah</v>
      </c>
      <c r="E1045" s="1862"/>
      <c r="F1045" s="794"/>
      <c r="G1045" s="777"/>
      <c r="H1045" s="754"/>
      <c r="I1045" s="753"/>
      <c r="J1045" s="758"/>
    </row>
    <row r="1046" spans="1:10" ht="35.25" hidden="1" customHeight="1">
      <c r="A1046" s="777"/>
      <c r="B1046" s="833"/>
      <c r="C1046" s="364"/>
      <c r="D1046" s="364" t="s">
        <v>382</v>
      </c>
      <c r="E1046" s="846" t="str">
        <f>'Rekap Panjang Per Prog Per Prov'!AI10</f>
        <v>Peningkatan Peran Gubernur sebagai Wakil Pemerintah Pusat di Wilayah Provinsi</v>
      </c>
      <c r="F1046" s="796">
        <f>'Rekap Panjang Per Prog Per Prov'!AI103</f>
        <v>2982730000</v>
      </c>
      <c r="G1046" s="777"/>
      <c r="H1046" s="754"/>
      <c r="I1046" s="753"/>
      <c r="J1046" s="889" t="s">
        <v>595</v>
      </c>
    </row>
    <row r="1047" spans="1:10" ht="30" hidden="1" customHeight="1">
      <c r="A1047" s="777"/>
      <c r="B1047" s="831"/>
      <c r="C1047" s="393" t="s">
        <v>387</v>
      </c>
      <c r="D1047" s="1862" t="str">
        <f>'Rekap Panjang Per Prog Per Prov'!AJ8</f>
        <v>Kegiatan Pengembangan dan Penataan Wilayah Administrasi dan Perbatasan</v>
      </c>
      <c r="E1047" s="1862"/>
      <c r="F1047" s="794"/>
      <c r="G1047" s="777"/>
      <c r="H1047" s="754"/>
      <c r="I1047" s="753"/>
      <c r="J1047" s="781"/>
    </row>
    <row r="1048" spans="1:10" ht="39.75" hidden="1" customHeight="1">
      <c r="A1048" s="777"/>
      <c r="B1048" s="834"/>
      <c r="C1048" s="394"/>
      <c r="D1048" s="394" t="s">
        <v>382</v>
      </c>
      <c r="E1048" s="841" t="str">
        <f>'Rekap Panjang Per Prog Per Prov'!AJ10</f>
        <v>Koordinasi dan Fasilitasi Penegasan Batas Daerah secara Pasti di Lapangan antar Daerah Provinsi, Kab/Kota</v>
      </c>
      <c r="F1048" s="797">
        <f>'Rekap Panjang Per Prog Per Prov'!AJ103</f>
        <v>300000000</v>
      </c>
      <c r="G1048" s="777"/>
      <c r="H1048" s="754"/>
      <c r="I1048" s="753"/>
      <c r="J1048" s="1194" t="s">
        <v>605</v>
      </c>
    </row>
    <row r="1049" spans="1:10" ht="57.75" hidden="1" customHeight="1">
      <c r="A1049" s="777"/>
      <c r="B1049" s="834"/>
      <c r="C1049" s="394"/>
      <c r="D1049" s="394" t="s">
        <v>386</v>
      </c>
      <c r="E1049" s="841" t="str">
        <f>'Rekap Panjang Per Prog Per Prov'!AM10</f>
        <v>Fasilitasi Penegasan Status Hukum Batas antar Negara, Peningkatan Kapasitas Aparat, dan Peningkatan Kegiatan Sosekbud dengan Negara Tetangga</v>
      </c>
      <c r="F1049" s="797">
        <f>'Rekap Panjang Per Prog Per Prov'!AM103</f>
        <v>450000000</v>
      </c>
      <c r="G1049" s="777"/>
      <c r="H1049" s="754"/>
      <c r="I1049" s="753"/>
      <c r="J1049" s="1194" t="s">
        <v>609</v>
      </c>
    </row>
    <row r="1050" spans="1:10" ht="33.75" hidden="1" customHeight="1">
      <c r="A1050" s="777"/>
      <c r="B1050" s="831"/>
      <c r="C1050" s="393" t="s">
        <v>388</v>
      </c>
      <c r="D1050" s="1862" t="str">
        <f>'Rekap Panjang Per Prog Per Prov'!AN8</f>
        <v>Kegiatan Pembinaan Ketenteraman, Ketertiban dan Perlindungan Masyarakat</v>
      </c>
      <c r="E1050" s="1862"/>
      <c r="F1050" s="794"/>
      <c r="G1050" s="777"/>
      <c r="H1050" s="754"/>
      <c r="I1050" s="753"/>
      <c r="J1050" s="758"/>
    </row>
    <row r="1051" spans="1:10" ht="21.75" hidden="1" customHeight="1">
      <c r="A1051" s="777"/>
      <c r="B1051" s="834"/>
      <c r="C1051" s="394"/>
      <c r="D1051" s="394" t="s">
        <v>382</v>
      </c>
      <c r="E1051" s="841" t="str">
        <f>'Rekap Panjang Per Prog Per Prov'!AN10</f>
        <v>Fasilitasi Pencitraan Satpol PP di Daerah</v>
      </c>
      <c r="F1051" s="797">
        <f>'Rekap Panjang Per Prog Per Prov'!AN103</f>
        <v>350000000</v>
      </c>
      <c r="G1051" s="777"/>
      <c r="H1051" s="754"/>
      <c r="I1051" s="753"/>
      <c r="J1051" s="761" t="s">
        <v>597</v>
      </c>
    </row>
    <row r="1052" spans="1:10" hidden="1">
      <c r="A1052" s="777"/>
      <c r="B1052" s="831"/>
      <c r="C1052" s="393" t="s">
        <v>389</v>
      </c>
      <c r="D1052" s="1862" t="str">
        <f>'Rekap Panjang Per Prog Per Prov'!AP8</f>
        <v>Kegiatan Pembinaan dan Pengembangan Kawasan dan Pertanahan</v>
      </c>
      <c r="E1052" s="1862"/>
      <c r="F1052" s="794"/>
      <c r="G1052" s="777"/>
      <c r="H1052" s="754"/>
      <c r="I1052" s="753"/>
      <c r="J1052" s="758"/>
    </row>
    <row r="1053" spans="1:10" ht="39.75" hidden="1" customHeight="1">
      <c r="A1053" s="777"/>
      <c r="B1053" s="834"/>
      <c r="C1053" s="394"/>
      <c r="D1053" s="394" t="s">
        <v>382</v>
      </c>
      <c r="E1053" s="841" t="str">
        <f>'Rekap Panjang Per Prog Per Prov'!AP10</f>
        <v xml:space="preserve">Peningkatan Kapasitas Aparat Pemerintah Daerah dalam Pengelolaan Kawasan Sumber Daya Alam </v>
      </c>
      <c r="F1053" s="797">
        <f>'Rekap Panjang Per Prog Per Prov'!AP103</f>
        <v>400000000</v>
      </c>
      <c r="G1053" s="777"/>
      <c r="H1053" s="754"/>
      <c r="I1053" s="753"/>
      <c r="J1053" s="1194" t="s">
        <v>608</v>
      </c>
    </row>
    <row r="1054" spans="1:10" ht="32.25" hidden="1" customHeight="1">
      <c r="A1054" s="777"/>
      <c r="B1054" s="834"/>
      <c r="C1054" s="394"/>
      <c r="D1054" s="394" t="s">
        <v>386</v>
      </c>
      <c r="E1054" s="841" t="str">
        <f>'Rekap Panjang Per Prog Per Prov'!AQ10</f>
        <v>Fasilitasi Gubernur terhadap Kabupaten/Kota di Bidang Ekonomi, Industri dan Perdagangan Bebas</v>
      </c>
      <c r="F1054" s="797">
        <f>'Rekap Panjang Per Prog Per Prov'!AQ103</f>
        <v>400000000</v>
      </c>
      <c r="G1054" s="778"/>
      <c r="H1054" s="1254"/>
      <c r="I1054" s="753"/>
      <c r="J1054" s="1194" t="s">
        <v>610</v>
      </c>
    </row>
    <row r="1055" spans="1:10" hidden="1">
      <c r="A1055" s="777"/>
      <c r="B1055" s="834"/>
      <c r="C1055" s="394" t="s">
        <v>391</v>
      </c>
      <c r="D1055" s="1872" t="str">
        <f>'Rekap Panjang Per Prog Per Prov'!AR8</f>
        <v>Kegiatan Fasilitasi Pencegahan dan Penanggulangan Bencana</v>
      </c>
      <c r="E1055" s="1872"/>
      <c r="F1055" s="797"/>
      <c r="G1055" s="777"/>
      <c r="H1055" s="754"/>
      <c r="I1055" s="753"/>
      <c r="J1055" s="781"/>
    </row>
    <row r="1056" spans="1:10" ht="58.5" hidden="1" customHeight="1">
      <c r="A1056" s="777"/>
      <c r="B1056" s="834"/>
      <c r="C1056" s="394"/>
      <c r="D1056" s="394" t="s">
        <v>382</v>
      </c>
      <c r="E1056" s="841" t="str">
        <f>'Rekap Panjang Per Prog Per Prov'!AR10</f>
        <v>Fasilitasi Peningkatan Kapasitas Pemerintahan Kabupaten/Kota dalam Penyelenggaraan Pencegahan dan Penanggulangan Kebakaran untuk Mendukung Pengurangan Resiko Kebakaran</v>
      </c>
      <c r="F1056" s="797">
        <f>'Rekap Panjang Per Prog Per Prov'!AR103</f>
        <v>350000000</v>
      </c>
      <c r="G1056" s="777"/>
      <c r="H1056" s="754"/>
      <c r="I1056" s="753"/>
      <c r="J1056" s="761" t="s">
        <v>607</v>
      </c>
    </row>
    <row r="1057" spans="1:11" ht="35.25" hidden="1" customHeight="1">
      <c r="A1057" s="777"/>
      <c r="B1057" s="834"/>
      <c r="C1057" s="394"/>
      <c r="D1057" s="394" t="s">
        <v>386</v>
      </c>
      <c r="E1057" s="841" t="str">
        <f>'Rekap Panjang Per Prog Per Prov'!AT10</f>
        <v>Peningkatan Kapasitas Aparat dalam Pengurangan Resiko Bencana di Daerah</v>
      </c>
      <c r="F1057" s="797">
        <f>'Rekap Panjang Per Prog Per Prov'!AT103</f>
        <v>350000000</v>
      </c>
      <c r="G1057" s="778"/>
      <c r="H1057" s="1254"/>
      <c r="I1057" s="753"/>
      <c r="J1057" s="761" t="s">
        <v>607</v>
      </c>
    </row>
    <row r="1058" spans="1:11" s="355" customFormat="1" ht="12.75" hidden="1" customHeight="1">
      <c r="A1058" s="777"/>
      <c r="B1058" s="951"/>
      <c r="C1058" s="1277"/>
      <c r="D1058" s="1277"/>
      <c r="E1058" s="846"/>
      <c r="F1058" s="802"/>
      <c r="G1058" s="803"/>
      <c r="H1058" s="1255"/>
      <c r="I1058" s="1193"/>
      <c r="J1058" s="1251"/>
    </row>
    <row r="1059" spans="1:11" s="357" customFormat="1" ht="50.25" customHeight="1">
      <c r="A1059" s="1307">
        <v>19</v>
      </c>
      <c r="B1059" s="1797" t="s">
        <v>522</v>
      </c>
      <c r="C1059" s="1797"/>
      <c r="D1059" s="1797"/>
      <c r="E1059" s="1797"/>
      <c r="F1059" s="1283">
        <f>SUM(F1060:F1113)</f>
        <v>40971735000</v>
      </c>
      <c r="G1059" s="1273"/>
      <c r="H1059" s="1869" t="s">
        <v>843</v>
      </c>
      <c r="I1059" s="1100" t="s">
        <v>874</v>
      </c>
      <c r="J1059" s="952"/>
      <c r="K1059" s="1177">
        <f>'Rekap Panjang Per Prog Per Prov'!AV106</f>
        <v>40971735000</v>
      </c>
    </row>
    <row r="1060" spans="1:11">
      <c r="A1060" s="777"/>
      <c r="B1060" s="830" t="s">
        <v>380</v>
      </c>
      <c r="C1060" s="1863" t="str">
        <f>'Rekap Panjang Per Prog Per Prov'!C7</f>
        <v xml:space="preserve">PROGRAM PENATAAN ADMINISTRASI KEPENDUDUKAN </v>
      </c>
      <c r="D1060" s="1863"/>
      <c r="E1060" s="1863"/>
      <c r="F1060" s="776"/>
      <c r="G1060" s="803" t="str">
        <f>'Rekap Panjang Per Prog Per Prov'!C11</f>
        <v>DITJEN DUKCAPIL</v>
      </c>
      <c r="H1060" s="1870"/>
      <c r="I1060" s="753"/>
      <c r="J1060" s="758"/>
    </row>
    <row r="1061" spans="1:11" ht="31.5" customHeight="1">
      <c r="A1061" s="777"/>
      <c r="B1061" s="830"/>
      <c r="C1061" s="393" t="s">
        <v>381</v>
      </c>
      <c r="D1061" s="1862" t="str">
        <f>'Rekap Panjang Per Prog Per Prov'!C8</f>
        <v>Kegiatan Dukungan Manajemen dan Dukungan Teknis Lainnya Ditjen Kependudukan dan Pencatatan Sipil</v>
      </c>
      <c r="E1061" s="1862"/>
      <c r="F1061" s="776"/>
      <c r="G1061" s="777"/>
      <c r="H1061" s="1870"/>
      <c r="I1061" s="753"/>
      <c r="J1061" s="758"/>
    </row>
    <row r="1062" spans="1:11" ht="33" customHeight="1">
      <c r="A1062" s="777"/>
      <c r="B1062" s="830"/>
      <c r="C1062" s="365"/>
      <c r="D1062" s="393" t="s">
        <v>382</v>
      </c>
      <c r="E1062" s="841" t="str">
        <f>'Rekap Panjang Per Prog Per Prov'!C10</f>
        <v xml:space="preserve">Fasilitasi Koordinasi Penyelenggaraan Kependudukan dan Pencatatan Sipil </v>
      </c>
      <c r="F1062" s="776">
        <f>'Rekap Panjang Per Prog Per Prov'!C106</f>
        <v>300549000</v>
      </c>
      <c r="G1062" s="778"/>
      <c r="H1062" s="1892"/>
      <c r="I1062" s="753" t="s">
        <v>767</v>
      </c>
      <c r="J1062" s="753" t="s">
        <v>600</v>
      </c>
    </row>
    <row r="1063" spans="1:11" ht="32.25" customHeight="1">
      <c r="A1063" s="801"/>
      <c r="B1063" s="830" t="s">
        <v>383</v>
      </c>
      <c r="C1063" s="1863" t="str">
        <f>'Rekap Panjang Per Prog Per Prov'!D7</f>
        <v xml:space="preserve">PROGRAM PENGAWASAN DAN PENINGKATAN AKUNTABILITAS APARATUR KEMENTERIAN DALAM NEGERI </v>
      </c>
      <c r="D1063" s="1863"/>
      <c r="E1063" s="1863"/>
      <c r="F1063" s="776"/>
      <c r="G1063" s="803" t="str">
        <f>'Rekap Panjang Per Prog Per Prov'!D11</f>
        <v>ITJEN</v>
      </c>
      <c r="H1063" s="1255"/>
      <c r="I1063" s="753"/>
      <c r="J1063" s="758"/>
    </row>
    <row r="1064" spans="1:11" ht="36" customHeight="1">
      <c r="A1064" s="801"/>
      <c r="B1064" s="830"/>
      <c r="C1064" s="393" t="s">
        <v>381</v>
      </c>
      <c r="D1064" s="1862" t="str">
        <f>'Rekap Panjang Per Prog Per Prov'!D8</f>
        <v xml:space="preserve">Kegiatan Dukungan Manajemen dan Dukungan Teknis Lainnya  Inspektorat Jenderal </v>
      </c>
      <c r="E1064" s="1862"/>
      <c r="F1064" s="776"/>
      <c r="G1064" s="777"/>
      <c r="H1064" s="754"/>
      <c r="I1064" s="753"/>
      <c r="J1064" s="758"/>
    </row>
    <row r="1065" spans="1:11" ht="38.25" customHeight="1">
      <c r="A1065" s="801"/>
      <c r="B1065" s="830"/>
      <c r="C1065" s="365"/>
      <c r="D1065" s="393" t="s">
        <v>382</v>
      </c>
      <c r="E1065" s="841" t="str">
        <f>'Rekap Panjang Per Prog Per Prov'!D10</f>
        <v xml:space="preserve">Koordinasi Pembinaan dan Pengawasan Penyelenggaraan Pemerintahan Daerah </v>
      </c>
      <c r="F1065" s="776">
        <f>'Rekap Panjang Per Prog Per Prov'!D106</f>
        <v>300000000</v>
      </c>
      <c r="G1065" s="778"/>
      <c r="H1065" s="1254"/>
      <c r="I1065" s="753" t="s">
        <v>755</v>
      </c>
      <c r="J1065" s="753" t="s">
        <v>603</v>
      </c>
    </row>
    <row r="1066" spans="1:11" ht="16.5">
      <c r="A1066" s="801"/>
      <c r="B1066" s="829" t="s">
        <v>384</v>
      </c>
      <c r="C1066" s="1873" t="str">
        <f>'Rekap Panjang Per Prog Per Prov'!E7</f>
        <v xml:space="preserve">PROGRAM PEMBINAAN KESATUAN BANGSA DAN POLITIK </v>
      </c>
      <c r="D1066" s="1873"/>
      <c r="E1066" s="1873"/>
      <c r="F1066" s="779"/>
      <c r="G1066" s="1861" t="str">
        <f>'Rekap Panjang Per Prog Per Prov'!E11</f>
        <v>DITJEN KESBANGPOL</v>
      </c>
      <c r="H1066" s="1253"/>
      <c r="I1066" s="1194"/>
      <c r="J1066" s="758"/>
    </row>
    <row r="1067" spans="1:11" s="355" customFormat="1">
      <c r="A1067" s="754"/>
      <c r="B1067" s="830"/>
      <c r="C1067" s="393" t="s">
        <v>381</v>
      </c>
      <c r="D1067" s="1862" t="str">
        <f>'Rekap Panjang Per Prog Per Prov'!E8</f>
        <v>Kegiatan Fasilitasi Kewaspadaan Nasional</v>
      </c>
      <c r="E1067" s="1862"/>
      <c r="F1067" s="776"/>
      <c r="G1067" s="1861"/>
      <c r="H1067" s="1253"/>
      <c r="I1067" s="753"/>
      <c r="J1067" s="758"/>
    </row>
    <row r="1068" spans="1:11" s="344" customFormat="1" ht="36.75" customHeight="1">
      <c r="A1068" s="801"/>
      <c r="B1068" s="830"/>
      <c r="C1068" s="393"/>
      <c r="D1068" s="393" t="s">
        <v>382</v>
      </c>
      <c r="E1068" s="841" t="str">
        <f>'Rekap Panjang Per Prog Per Prov'!E10</f>
        <v xml:space="preserve">Penguatan dan Pemberdayaan Forum Kewaspadaan Dini Masyarakat (FKDM) </v>
      </c>
      <c r="F1068" s="776">
        <f>'Rekap Panjang Per Prog Per Prov'!E106</f>
        <v>828771000</v>
      </c>
      <c r="G1068" s="778"/>
      <c r="H1068" s="1254"/>
      <c r="I1068" s="753" t="s">
        <v>708</v>
      </c>
      <c r="J1068" s="753" t="s">
        <v>601</v>
      </c>
    </row>
    <row r="1069" spans="1:11" s="344" customFormat="1" ht="33.75" customHeight="1">
      <c r="A1069" s="801"/>
      <c r="B1069" s="830" t="s">
        <v>385</v>
      </c>
      <c r="C1069" s="1863" t="str">
        <f>'Rekap Panjang Per Prog Per Prov'!F7</f>
        <v xml:space="preserve">PROGRAM PENDIDIKAN DAN PELATIHAN APARATUR KEMENTERIAN DALAM NEGERI </v>
      </c>
      <c r="D1069" s="1863"/>
      <c r="E1069" s="1863"/>
      <c r="F1069" s="776"/>
      <c r="G1069" s="856" t="str">
        <f>'Rekap Panjang Per Prog Per Prov'!F11</f>
        <v>BADAN DIKLAT</v>
      </c>
      <c r="H1069" s="1265"/>
      <c r="I1069" s="753"/>
      <c r="J1069" s="784"/>
    </row>
    <row r="1070" spans="1:11" s="344" customFormat="1" ht="33" customHeight="1">
      <c r="A1070" s="801"/>
      <c r="B1070" s="830"/>
      <c r="C1070" s="393" t="s">
        <v>381</v>
      </c>
      <c r="D1070" s="1862" t="str">
        <f>'Rekap Panjang Per Prog Per Prov'!F8</f>
        <v xml:space="preserve">Kegiatan Dukungan Manajemen Dan Pelayanan Teknis Lainnya Badan Pendidikan Dan Pelatihan </v>
      </c>
      <c r="E1070" s="1862"/>
      <c r="F1070" s="776"/>
      <c r="G1070" s="777"/>
      <c r="H1070" s="754"/>
      <c r="I1070" s="753"/>
      <c r="J1070" s="758"/>
    </row>
    <row r="1071" spans="1:11" s="344" customFormat="1" ht="22.5" customHeight="1">
      <c r="A1071" s="801"/>
      <c r="B1071" s="830"/>
      <c r="C1071" s="393"/>
      <c r="D1071" s="393" t="s">
        <v>382</v>
      </c>
      <c r="E1071" s="841" t="str">
        <f>'Rekap Panjang Per Prog Per Prov'!F10</f>
        <v>Koordinasi Pembinaan Program Kediklatan</v>
      </c>
      <c r="F1071" s="776">
        <f>'Rekap Panjang Per Prog Per Prov'!F106</f>
        <v>233200000</v>
      </c>
      <c r="G1071" s="778"/>
      <c r="H1071" s="1254"/>
      <c r="I1071" s="753" t="s">
        <v>696</v>
      </c>
      <c r="J1071" s="753" t="s">
        <v>604</v>
      </c>
    </row>
    <row r="1072" spans="1:11" s="344" customFormat="1" ht="16.5" customHeight="1">
      <c r="A1072" s="801"/>
      <c r="B1072" s="830" t="s">
        <v>393</v>
      </c>
      <c r="C1072" s="1863" t="str">
        <f>'Rekap Panjang Per Prog Per Prov'!G7</f>
        <v xml:space="preserve">PROGRAM PENGELOLAAN DESENTRALISASI DAN OTONOMI DAERAH </v>
      </c>
      <c r="D1072" s="1863"/>
      <c r="E1072" s="1863"/>
      <c r="F1072" s="776"/>
      <c r="G1072" s="856" t="str">
        <f>'Rekap Panjang Per Prog Per Prov'!G11</f>
        <v>DITJEN OTDA</v>
      </c>
      <c r="H1072" s="1265"/>
      <c r="I1072" s="753"/>
      <c r="J1072" s="784"/>
    </row>
    <row r="1073" spans="1:10" s="344" customFormat="1" ht="16.5">
      <c r="A1073" s="801"/>
      <c r="B1073" s="830"/>
      <c r="C1073" s="393" t="s">
        <v>381</v>
      </c>
      <c r="D1073" s="1862" t="str">
        <f>'Rekap Panjang Per Prog Per Prov'!G8</f>
        <v>Kegiatan Penataan Urusan Pemerintahan Daerah Lingkup I</v>
      </c>
      <c r="E1073" s="1862"/>
      <c r="F1073" s="776"/>
      <c r="G1073" s="777"/>
      <c r="H1073" s="754"/>
      <c r="I1073" s="753"/>
      <c r="J1073" s="758"/>
    </row>
    <row r="1074" spans="1:10" s="344" customFormat="1" ht="37.5" customHeight="1">
      <c r="A1074" s="801"/>
      <c r="B1074" s="830"/>
      <c r="C1074" s="393"/>
      <c r="D1074" s="393" t="s">
        <v>382</v>
      </c>
      <c r="E1074" s="841" t="str">
        <f>'Rekap Panjang Per Prog Per Prov'!G10</f>
        <v xml:space="preserve">Fasilitasi Percepatan Penerapan Standar Pelayanan Minimal (SPM) di Daerah </v>
      </c>
      <c r="F1074" s="776">
        <f>'Rekap Panjang Per Prog Per Prov'!G106</f>
        <v>693900000</v>
      </c>
      <c r="G1074" s="778"/>
      <c r="H1074" s="1254"/>
      <c r="I1074" s="753" t="s">
        <v>716</v>
      </c>
      <c r="J1074" s="761" t="s">
        <v>662</v>
      </c>
    </row>
    <row r="1075" spans="1:10" s="344" customFormat="1" ht="16.5" customHeight="1">
      <c r="A1075" s="801"/>
      <c r="B1075" s="830" t="s">
        <v>396</v>
      </c>
      <c r="C1075" s="1863" t="str">
        <f>'Rekap Panjang Per Prog Per Prov'!J7</f>
        <v xml:space="preserve">PROGRAM BINA PEMBANGUNAN DAERAH </v>
      </c>
      <c r="D1075" s="1863"/>
      <c r="E1075" s="1863"/>
      <c r="F1075" s="776"/>
      <c r="G1075" s="1865" t="str">
        <f>'Rekap Panjang Per Prog Per Prov'!J11</f>
        <v>DITJEN BINA BANGDA</v>
      </c>
      <c r="H1075" s="1256"/>
      <c r="I1075" s="753"/>
      <c r="J1075" s="784"/>
    </row>
    <row r="1076" spans="1:10" s="344" customFormat="1" ht="31.5" customHeight="1">
      <c r="A1076" s="801"/>
      <c r="B1076" s="830"/>
      <c r="C1076" s="393" t="s">
        <v>381</v>
      </c>
      <c r="D1076" s="1862" t="str">
        <f>'Rekap Panjang Per Prog Per Prov'!J8</f>
        <v>Kegiatan Dukungan Manajemen dan Pelaksanaan Tugas Teknis Lainnya Ditjen Bina Bangda</v>
      </c>
      <c r="E1076" s="1862"/>
      <c r="F1076" s="776"/>
      <c r="G1076" s="1866"/>
      <c r="H1076" s="1257"/>
      <c r="I1076" s="753"/>
      <c r="J1076" s="758"/>
    </row>
    <row r="1077" spans="1:10" s="344" customFormat="1" ht="32.25" customHeight="1">
      <c r="A1077" s="801"/>
      <c r="B1077" s="951"/>
      <c r="C1077" s="367"/>
      <c r="D1077" s="392" t="s">
        <v>382</v>
      </c>
      <c r="E1077" s="846" t="str">
        <f>'Rekap Panjang Per Prog Per Prov'!K10</f>
        <v xml:space="preserve">Penguatan Peran Provinsi dalam Pengendalian, Pelaporan dan Evaluasi Pemanfaatan Program Dana Alokasi Khusus (DAK) </v>
      </c>
      <c r="F1077" s="802">
        <f>'Rekap Panjang Per Prog Per Prov'!K106</f>
        <v>500000000</v>
      </c>
      <c r="G1077" s="777"/>
      <c r="H1077" s="754"/>
      <c r="I1077" s="753" t="s">
        <v>698</v>
      </c>
      <c r="J1077" s="884" t="s">
        <v>594</v>
      </c>
    </row>
    <row r="1078" spans="1:10" s="344" customFormat="1" ht="18" customHeight="1">
      <c r="A1078" s="801"/>
      <c r="B1078" s="830"/>
      <c r="C1078" s="393" t="s">
        <v>387</v>
      </c>
      <c r="D1078" s="1867" t="str">
        <f>'Rekap Panjang Per Prog Per Prov'!O8</f>
        <v>Kegiatan Fasilitasi Peningkatan Pertumbuhan Ekonomi Daerah</v>
      </c>
      <c r="E1078" s="1862"/>
      <c r="F1078" s="776"/>
      <c r="G1078" s="777"/>
      <c r="H1078" s="754"/>
      <c r="I1078" s="753"/>
      <c r="J1078" s="781"/>
    </row>
    <row r="1079" spans="1:10" s="344" customFormat="1" ht="19.5" customHeight="1">
      <c r="A1079" s="801"/>
      <c r="B1079" s="830"/>
      <c r="C1079" s="366"/>
      <c r="D1079" s="393" t="s">
        <v>382</v>
      </c>
      <c r="E1079" s="842" t="str">
        <f>'Rekap Panjang Per Prog Per Prov'!O10</f>
        <v xml:space="preserve">Dukungan Operasional  Penyelenggaraan PTSP  </v>
      </c>
      <c r="F1079" s="776">
        <f>'Rekap Panjang Per Prog Per Prov'!O106</f>
        <v>600000000</v>
      </c>
      <c r="G1079" s="777"/>
      <c r="H1079" s="754"/>
      <c r="I1079" s="753" t="s">
        <v>768</v>
      </c>
      <c r="J1079" s="753" t="s">
        <v>602</v>
      </c>
    </row>
    <row r="1080" spans="1:10" s="344" customFormat="1" ht="16.5">
      <c r="A1080" s="801"/>
      <c r="B1080" s="830"/>
      <c r="C1080" s="393" t="s">
        <v>388</v>
      </c>
      <c r="D1080" s="1862" t="str">
        <f>'Rekap Panjang Per Prog Per Prov'!P8</f>
        <v>Kegiatan Fasilitasi  Perencanaan Pembangunan Daerah</v>
      </c>
      <c r="E1080" s="1862"/>
      <c r="F1080" s="776"/>
      <c r="G1080" s="777"/>
      <c r="H1080" s="754"/>
      <c r="I1080" s="753"/>
      <c r="J1080" s="758"/>
    </row>
    <row r="1081" spans="1:10" s="344" customFormat="1" ht="35.25" customHeight="1">
      <c r="A1081" s="801"/>
      <c r="B1081" s="835"/>
      <c r="C1081" s="367"/>
      <c r="D1081" s="392" t="s">
        <v>382</v>
      </c>
      <c r="E1081" s="846" t="str">
        <f>'Rekap Panjang Per Prog Per Prov'!P10</f>
        <v>Pengendalian dan Evaluasi Rencana Pembangunan Tahunan Kabupaten/Kota TA. 2013</v>
      </c>
      <c r="F1081" s="802">
        <f>'Rekap Panjang Per Prog Per Prov'!P106</f>
        <v>1182728000</v>
      </c>
      <c r="G1081" s="777"/>
      <c r="H1081" s="754"/>
      <c r="I1081" s="753" t="s">
        <v>698</v>
      </c>
      <c r="J1081" s="753" t="s">
        <v>594</v>
      </c>
    </row>
    <row r="1082" spans="1:10" s="344" customFormat="1" ht="16.5">
      <c r="A1082" s="801"/>
      <c r="B1082" s="830"/>
      <c r="C1082" s="393" t="s">
        <v>389</v>
      </c>
      <c r="D1082" s="1862" t="str">
        <f>'Rekap Panjang Per Prog Per Prov'!Q8</f>
        <v>Kegiatan Fasilitasi Pengembangan Wilayah Terpadu</v>
      </c>
      <c r="E1082" s="1862"/>
      <c r="F1082" s="776"/>
      <c r="G1082" s="777"/>
      <c r="H1082" s="754"/>
      <c r="I1082" s="753"/>
      <c r="J1082" s="758"/>
    </row>
    <row r="1083" spans="1:10" s="344" customFormat="1" ht="38.25" customHeight="1">
      <c r="A1083" s="801"/>
      <c r="B1083" s="835"/>
      <c r="C1083" s="367"/>
      <c r="D1083" s="392" t="s">
        <v>382</v>
      </c>
      <c r="E1083" s="846" t="str">
        <f>'Rekap Panjang Per Prog Per Prov'!Q10</f>
        <v>Penguatan Kelembagaan dalam Pengelolaan dan Pengembangan Wilayah Pesisir, Laut dan Pulau-pulau kecil</v>
      </c>
      <c r="F1083" s="802">
        <f>'Rekap Panjang Per Prog Per Prov'!Q106</f>
        <v>550000000</v>
      </c>
      <c r="G1083" s="778"/>
      <c r="H1083" s="1254"/>
      <c r="I1083" s="753" t="s">
        <v>698</v>
      </c>
      <c r="J1083" s="753" t="s">
        <v>594</v>
      </c>
    </row>
    <row r="1084" spans="1:10" s="362" customFormat="1" ht="15.75" hidden="1" customHeight="1">
      <c r="A1084" s="777"/>
      <c r="B1084" s="830" t="s">
        <v>519</v>
      </c>
      <c r="C1084" s="1863" t="str">
        <f>'Rekap Panjang Per Prog Per Prov'!U7</f>
        <v xml:space="preserve">PROGRAM PEMBERDAYAAN MASYARAKAT DAN PEMERINTAHAN DESA </v>
      </c>
      <c r="D1084" s="1863"/>
      <c r="E1084" s="1863"/>
      <c r="F1084" s="793"/>
      <c r="G1084" s="782" t="str">
        <f>'Rekap Panjang Per Prog Per Prov'!U11</f>
        <v>DITJEN PMD</v>
      </c>
      <c r="H1084" s="1263"/>
      <c r="I1084" s="753"/>
      <c r="J1084" s="758"/>
    </row>
    <row r="1085" spans="1:10" ht="30" hidden="1" customHeight="1">
      <c r="A1085" s="777"/>
      <c r="B1085" s="831"/>
      <c r="C1085" s="393" t="s">
        <v>381</v>
      </c>
      <c r="D1085" s="1862" t="str">
        <f>'Rekap Panjang Per Prog Per Prov'!U8</f>
        <v>Kegiatan Dukungan Manajemen dan Dukungan Teknis Lainnya Ditjen PMD</v>
      </c>
      <c r="E1085" s="1862"/>
      <c r="F1085" s="794"/>
      <c r="G1085" s="782"/>
      <c r="H1085" s="1263"/>
      <c r="I1085" s="753"/>
      <c r="J1085" s="758"/>
    </row>
    <row r="1086" spans="1:10" ht="31.5" hidden="1" customHeight="1">
      <c r="A1086" s="777"/>
      <c r="B1086" s="834"/>
      <c r="C1086" s="394"/>
      <c r="D1086" s="394" t="s">
        <v>382</v>
      </c>
      <c r="E1086" s="841" t="str">
        <f>'Rekap Panjang Per Prog Per Prov'!U10</f>
        <v>Penguatan Program dan Kelembagaan Pemberdayaan Masyarakat dan Pemerintahan Desa</v>
      </c>
      <c r="F1086" s="797">
        <f>'Rekap Panjang Per Prog Per Prov'!U106</f>
        <v>149750000</v>
      </c>
      <c r="G1086" s="778"/>
      <c r="H1086" s="1254"/>
      <c r="I1086" s="753"/>
      <c r="J1086" s="781"/>
    </row>
    <row r="1087" spans="1:10" ht="30" hidden="1" customHeight="1">
      <c r="A1087" s="777"/>
      <c r="B1087" s="831"/>
      <c r="C1087" s="393" t="s">
        <v>387</v>
      </c>
      <c r="D1087" s="1862" t="str">
        <f>'Rekap Panjang Per Prog Per Prov'!V8</f>
        <v>Kegiatan Peningkatan Kapasitas Penyelenggaraan Pemerintahan Desa dan Kelurahan</v>
      </c>
      <c r="E1087" s="1862"/>
      <c r="F1087" s="794"/>
      <c r="G1087" s="782"/>
      <c r="H1087" s="1263"/>
      <c r="I1087" s="753"/>
      <c r="J1087" s="758"/>
    </row>
    <row r="1088" spans="1:10" ht="15.75" hidden="1" customHeight="1">
      <c r="A1088" s="777"/>
      <c r="B1088" s="834"/>
      <c r="C1088" s="394"/>
      <c r="D1088" s="394" t="s">
        <v>382</v>
      </c>
      <c r="E1088" s="841" t="str">
        <f>'Rekap Panjang Per Prog Per Prov'!V10</f>
        <v>Pelatihan Manajemen Pemerintahan Desa bagi Kepala Desa</v>
      </c>
      <c r="F1088" s="797">
        <f>'Rekap Panjang Per Prog Per Prov'!V106</f>
        <v>181439000</v>
      </c>
      <c r="G1088" s="778"/>
      <c r="H1088" s="1254"/>
      <c r="I1088" s="753"/>
      <c r="J1088" s="781"/>
    </row>
    <row r="1089" spans="1:10" ht="15.75" hidden="1" customHeight="1">
      <c r="A1089" s="777"/>
      <c r="B1089" s="831"/>
      <c r="C1089" s="393" t="s">
        <v>388</v>
      </c>
      <c r="D1089" s="1862" t="str">
        <f>'Rekap Panjang Per Prog Per Prov'!W8</f>
        <v>Kegiatan Peningkatan Kapasitas Kelembagaan dan Pelatihan Masyarakat</v>
      </c>
      <c r="E1089" s="1862"/>
      <c r="F1089" s="794"/>
      <c r="G1089" s="782"/>
      <c r="H1089" s="1263"/>
      <c r="I1089" s="753"/>
      <c r="J1089" s="758"/>
    </row>
    <row r="1090" spans="1:10" ht="15.75" hidden="1" customHeight="1">
      <c r="A1090" s="777"/>
      <c r="B1090" s="834"/>
      <c r="C1090" s="394"/>
      <c r="D1090" s="394" t="s">
        <v>382</v>
      </c>
      <c r="E1090" s="841" t="str">
        <f>'Rekap Panjang Per Prog Per Prov'!W10</f>
        <v>Fasilitasi Penyusunan Profil Desa dan Kelurahan</v>
      </c>
      <c r="F1090" s="797">
        <f>'Rekap Panjang Per Prog Per Prov'!W106</f>
        <v>461791000</v>
      </c>
      <c r="G1090" s="778"/>
      <c r="H1090" s="1254"/>
      <c r="I1090" s="753"/>
      <c r="J1090" s="781"/>
    </row>
    <row r="1091" spans="1:10" ht="15.75" hidden="1" customHeight="1">
      <c r="A1091" s="777"/>
      <c r="B1091" s="831"/>
      <c r="C1091" s="393" t="s">
        <v>389</v>
      </c>
      <c r="D1091" s="1862" t="str">
        <f>'Rekap Panjang Per Prog Per Prov'!X8</f>
        <v>Kegiatan Peningkatan Kemandirian Masyarakat Perdesaan</v>
      </c>
      <c r="E1091" s="1862"/>
      <c r="F1091" s="794"/>
      <c r="G1091" s="782"/>
      <c r="H1091" s="1263"/>
      <c r="I1091" s="753"/>
      <c r="J1091" s="758"/>
    </row>
    <row r="1092" spans="1:10" ht="15.75" hidden="1" customHeight="1">
      <c r="A1092" s="777"/>
      <c r="B1092" s="834"/>
      <c r="C1092" s="394"/>
      <c r="D1092" s="394" t="s">
        <v>382</v>
      </c>
      <c r="E1092" s="841" t="str">
        <f>'Rekap Panjang Per Prog Per Prov'!X10</f>
        <v>PNPM-Mandiri Perdesaan</v>
      </c>
      <c r="F1092" s="797">
        <f>'Rekap Panjang Per Prog Per Prov'!X106</f>
        <v>24445115000</v>
      </c>
      <c r="G1092" s="778"/>
      <c r="H1092" s="1254"/>
      <c r="I1092" s="753"/>
      <c r="J1092" s="781"/>
    </row>
    <row r="1093" spans="1:10" ht="15.75" hidden="1" customHeight="1">
      <c r="A1093" s="777"/>
      <c r="B1093" s="831"/>
      <c r="C1093" s="393" t="s">
        <v>391</v>
      </c>
      <c r="D1093" s="1862" t="str">
        <f>'Rekap Panjang Per Prog Per Prov'!Y8</f>
        <v>Kegiatan Fasilitasi Pemberdayaan Adat dan Sosial Budaya Masyarakat</v>
      </c>
      <c r="E1093" s="1862"/>
      <c r="F1093" s="794"/>
      <c r="G1093" s="782"/>
      <c r="H1093" s="1263"/>
      <c r="I1093" s="753"/>
      <c r="J1093" s="758"/>
    </row>
    <row r="1094" spans="1:10" ht="31.5" hidden="1" customHeight="1">
      <c r="A1094" s="777"/>
      <c r="B1094" s="834"/>
      <c r="C1094" s="394"/>
      <c r="D1094" s="394" t="s">
        <v>382</v>
      </c>
      <c r="E1094" s="842" t="str">
        <f>'Rekap Panjang Per Prog Per Prov'!Y10</f>
        <v>Fasilitasi Penguatan Kelembagaan Komisi Penanggulangan HIV/AIDS di daerah</v>
      </c>
      <c r="F1094" s="797">
        <f>'Rekap Panjang Per Prog Per Prov'!Y106</f>
        <v>84910000</v>
      </c>
      <c r="G1094" s="778"/>
      <c r="H1094" s="1254"/>
      <c r="I1094" s="753"/>
      <c r="J1094" s="781"/>
    </row>
    <row r="1095" spans="1:10" ht="15.75" hidden="1" customHeight="1">
      <c r="A1095" s="777"/>
      <c r="B1095" s="834"/>
      <c r="C1095" s="394"/>
      <c r="D1095" s="394" t="s">
        <v>386</v>
      </c>
      <c r="E1095" s="841" t="str">
        <f>'Rekap Panjang Per Prog Per Prov'!Z10</f>
        <v xml:space="preserve">Fasilitasi Pembinaan dan Pengendalian PNPM Generasi </v>
      </c>
      <c r="F1095" s="797">
        <f>'Rekap Panjang Per Prog Per Prov'!Z106</f>
        <v>3056094000</v>
      </c>
      <c r="G1095" s="778"/>
      <c r="H1095" s="1254"/>
      <c r="I1095" s="753"/>
      <c r="J1095" s="781"/>
    </row>
    <row r="1096" spans="1:10" ht="31.5" hidden="1" customHeight="1">
      <c r="A1096" s="777"/>
      <c r="B1096" s="834"/>
      <c r="C1096" s="394"/>
      <c r="D1096" s="394" t="s">
        <v>390</v>
      </c>
      <c r="E1096" s="841" t="str">
        <f>'Rekap Panjang Per Prog Per Prov'!AA10</f>
        <v xml:space="preserve">Fasilitasi Penguatan Sistem Informasi Posyandu di Daerah melalui Koordinasi dan Pelatihan Ulang </v>
      </c>
      <c r="F1096" s="797">
        <f>'Rekap Panjang Per Prog Per Prov'!AA106</f>
        <v>81200000</v>
      </c>
      <c r="G1096" s="778"/>
      <c r="H1096" s="1254"/>
      <c r="I1096" s="753"/>
      <c r="J1096" s="781"/>
    </row>
    <row r="1097" spans="1:10" ht="15.75" hidden="1" customHeight="1">
      <c r="A1097" s="777"/>
      <c r="B1097" s="831"/>
      <c r="C1097" s="393" t="s">
        <v>392</v>
      </c>
      <c r="D1097" s="1862" t="str">
        <f>'Rekap Panjang Per Prog Per Prov'!AB8</f>
        <v>Kegiatan Pengembangan Usaha Ekonomi Masyarakat</v>
      </c>
      <c r="E1097" s="1862"/>
      <c r="F1097" s="794"/>
      <c r="G1097" s="782"/>
      <c r="H1097" s="1263"/>
      <c r="I1097" s="753"/>
      <c r="J1097" s="758"/>
    </row>
    <row r="1098" spans="1:10" ht="15.75" hidden="1" customHeight="1">
      <c r="A1098" s="777"/>
      <c r="B1098" s="834"/>
      <c r="C1098" s="394"/>
      <c r="D1098" s="394" t="s">
        <v>382</v>
      </c>
      <c r="E1098" s="841" t="str">
        <f>'Rekap Panjang Per Prog Per Prov'!AB10</f>
        <v xml:space="preserve">Pelatihan Kapasitas Kelembagaan UED SP/BUMDesa </v>
      </c>
      <c r="F1098" s="797">
        <f>'Rekap Panjang Per Prog Per Prov'!AB106</f>
        <v>669990000</v>
      </c>
      <c r="G1098" s="778"/>
      <c r="H1098" s="1254"/>
      <c r="I1098" s="753"/>
      <c r="J1098" s="781"/>
    </row>
    <row r="1099" spans="1:10" ht="31.5" hidden="1" customHeight="1">
      <c r="A1099" s="777"/>
      <c r="B1099" s="834"/>
      <c r="C1099" s="394"/>
      <c r="D1099" s="394" t="s">
        <v>386</v>
      </c>
      <c r="E1099" s="841" t="str">
        <f>'Rekap Panjang Per Prog Per Prov'!AC10</f>
        <v xml:space="preserve">Penguatan Kelembagaan Tim Koordinasi Penanggulangan Kemiskinan Daerah (TKPKD) </v>
      </c>
      <c r="F1099" s="797">
        <f>'Rekap Panjang Per Prog Per Prov'!AC106</f>
        <v>51200000</v>
      </c>
      <c r="G1099" s="778"/>
      <c r="H1099" s="1254"/>
      <c r="I1099" s="753"/>
      <c r="J1099" s="781"/>
    </row>
    <row r="1100" spans="1:10" ht="15.75" hidden="1" customHeight="1">
      <c r="A1100" s="777"/>
      <c r="B1100" s="834"/>
      <c r="C1100" s="394"/>
      <c r="D1100" s="394" t="s">
        <v>390</v>
      </c>
      <c r="E1100" s="841" t="str">
        <f>'Rekap Panjang Per Prog Per Prov'!AD10</f>
        <v>Fasilitasi Penguatan Kelembagaan Pasar Desa</v>
      </c>
      <c r="F1100" s="797">
        <f>'Rekap Panjang Per Prog Per Prov'!AD106</f>
        <v>150000000</v>
      </c>
      <c r="G1100" s="778"/>
      <c r="H1100" s="1254"/>
      <c r="I1100" s="753"/>
      <c r="J1100" s="781"/>
    </row>
    <row r="1101" spans="1:10" s="362" customFormat="1" ht="18.75" customHeight="1">
      <c r="A1101" s="777"/>
      <c r="B1101" s="830" t="s">
        <v>519</v>
      </c>
      <c r="C1101" s="1863" t="str">
        <f>'Rekap Panjang Per Prog Per Prov'!AH7</f>
        <v xml:space="preserve">PROGRAM PENGUATAN PENYELENGGARAAN PEMERINTAHAN UMUM </v>
      </c>
      <c r="D1101" s="1863"/>
      <c r="E1101" s="1863"/>
      <c r="F1101" s="793"/>
      <c r="G1101" s="803" t="str">
        <f>'Rekap Panjang Per Prog Per Prov'!AH11</f>
        <v>DITJEN PUM</v>
      </c>
      <c r="H1101" s="1255"/>
      <c r="I1101" s="753"/>
      <c r="J1101" s="758"/>
    </row>
    <row r="1102" spans="1:10" ht="36" customHeight="1">
      <c r="A1102" s="777"/>
      <c r="B1102" s="831"/>
      <c r="C1102" s="393" t="s">
        <v>381</v>
      </c>
      <c r="D1102" s="1862" t="str">
        <f>'Rekap Panjang Per Prog Per Prov'!AH8</f>
        <v>Kegiatan Penyelenggaraan Hubungan Pusat dan Daerah Serta Kerjasama Daerah</v>
      </c>
      <c r="E1102" s="1862"/>
      <c r="F1102" s="794"/>
      <c r="G1102" s="777"/>
      <c r="H1102" s="754"/>
      <c r="I1102" s="753"/>
      <c r="J1102" s="758"/>
    </row>
    <row r="1103" spans="1:10" ht="36" customHeight="1">
      <c r="A1103" s="777"/>
      <c r="B1103" s="831"/>
      <c r="C1103" s="393"/>
      <c r="D1103" s="393" t="s">
        <v>382</v>
      </c>
      <c r="E1103" s="841" t="str">
        <f>'Rekap Panjang Per Prog Per Prov'!AI10</f>
        <v>Peningkatan Peran Gubernur sebagai Wakil Pemerintah Pusat di Wilayah Provinsi</v>
      </c>
      <c r="F1103" s="794">
        <f>'Rekap Panjang Per Prog Per Prov'!AI106</f>
        <v>4451098000</v>
      </c>
      <c r="G1103" s="778"/>
      <c r="H1103" s="1254"/>
      <c r="I1103" s="753" t="s">
        <v>767</v>
      </c>
      <c r="J1103" s="761" t="s">
        <v>595</v>
      </c>
    </row>
    <row r="1104" spans="1:10" ht="37.5" customHeight="1">
      <c r="A1104" s="777"/>
      <c r="B1104" s="834"/>
      <c r="C1104" s="394" t="s">
        <v>387</v>
      </c>
      <c r="D1104" s="1872" t="str">
        <f>'Rekap Panjang Per Prog Per Prov'!AJ8</f>
        <v>Kegiatan Pengembangan dan Penataan Wilayah Administrasi dan Perbatasan</v>
      </c>
      <c r="E1104" s="1872"/>
      <c r="F1104" s="797"/>
      <c r="G1104" s="777"/>
      <c r="H1104" s="754"/>
      <c r="I1104" s="753"/>
      <c r="J1104" s="781"/>
    </row>
    <row r="1105" spans="1:11" ht="36.75" customHeight="1">
      <c r="A1105" s="777"/>
      <c r="B1105" s="834"/>
      <c r="C1105" s="394"/>
      <c r="D1105" s="394" t="s">
        <v>382</v>
      </c>
      <c r="E1105" s="841" t="str">
        <f>'Rekap Panjang Per Prog Per Prov'!AK10</f>
        <v>Koordinasi dan Fasilitasi Penegasan Batas Daerah Secara Pasti di Lapangan antar Daerah Provinsi, Kab/Kota</v>
      </c>
      <c r="F1105" s="797">
        <f>'Rekap Panjang Per Prog Per Prov'!AK106</f>
        <v>400000000</v>
      </c>
      <c r="G1105" s="777"/>
      <c r="H1105" s="754"/>
      <c r="I1105" s="753" t="s">
        <v>767</v>
      </c>
      <c r="J1105" s="1194" t="s">
        <v>605</v>
      </c>
    </row>
    <row r="1106" spans="1:11" ht="52.5" customHeight="1">
      <c r="A1106" s="777"/>
      <c r="B1106" s="834"/>
      <c r="C1106" s="394"/>
      <c r="D1106" s="394" t="s">
        <v>386</v>
      </c>
      <c r="E1106" s="841" t="str">
        <f>'Rekap Panjang Per Prog Per Prov'!AM10</f>
        <v>Fasilitasi Penegasan Status Hukum Batas antar Negara, Peningkatan Kapasitas Aparat, dan Peningkatan Kegiatan Sosekbud dengan Negara Tetangga</v>
      </c>
      <c r="F1106" s="797">
        <f>'Rekap Panjang Per Prog Per Prov'!AM106</f>
        <v>500000000</v>
      </c>
      <c r="G1106" s="777"/>
      <c r="H1106" s="754"/>
      <c r="I1106" s="753" t="s">
        <v>769</v>
      </c>
      <c r="J1106" s="1194" t="s">
        <v>609</v>
      </c>
    </row>
    <row r="1107" spans="1:11" ht="31.5" customHeight="1">
      <c r="A1107" s="777"/>
      <c r="B1107" s="831"/>
      <c r="C1107" s="393" t="s">
        <v>388</v>
      </c>
      <c r="D1107" s="1862" t="str">
        <f>'Rekap Panjang Per Prog Per Prov'!AN8</f>
        <v>Kegiatan Pembinaan Ketenteraman, Ketertiban dan Perlindungan Masyarakat</v>
      </c>
      <c r="E1107" s="1862"/>
      <c r="F1107" s="794"/>
      <c r="G1107" s="777"/>
      <c r="H1107" s="754"/>
      <c r="I1107" s="753"/>
      <c r="J1107" s="758"/>
    </row>
    <row r="1108" spans="1:11" ht="24" customHeight="1">
      <c r="A1108" s="777"/>
      <c r="B1108" s="834"/>
      <c r="C1108" s="394"/>
      <c r="D1108" s="394" t="s">
        <v>382</v>
      </c>
      <c r="E1108" s="841" t="str">
        <f>'Rekap Panjang Per Prog Per Prov'!AN10</f>
        <v>Fasilitasi Pencitraan Satpol PP di Daerah</v>
      </c>
      <c r="F1108" s="797">
        <f>'Rekap Panjang Per Prog Per Prov'!AN106</f>
        <v>350000000</v>
      </c>
      <c r="G1108" s="777"/>
      <c r="H1108" s="754"/>
      <c r="I1108" s="753" t="s">
        <v>719</v>
      </c>
      <c r="J1108" s="761" t="s">
        <v>597</v>
      </c>
    </row>
    <row r="1109" spans="1:11" ht="23.25" customHeight="1">
      <c r="A1109" s="777"/>
      <c r="B1109" s="831"/>
      <c r="C1109" s="393" t="s">
        <v>389</v>
      </c>
      <c r="D1109" s="1862" t="str">
        <f>'Rekap Panjang Per Prog Per Prov'!AP8</f>
        <v>Kegiatan Pembinaan dan Pengembangan Kawasan dan Pertanahan</v>
      </c>
      <c r="E1109" s="1862"/>
      <c r="F1109" s="794"/>
      <c r="G1109" s="777"/>
      <c r="H1109" s="754"/>
      <c r="I1109" s="753"/>
      <c r="J1109" s="758"/>
    </row>
    <row r="1110" spans="1:11" ht="35.25" customHeight="1">
      <c r="A1110" s="821"/>
      <c r="B1110" s="885"/>
      <c r="C1110" s="886"/>
      <c r="D1110" s="886" t="s">
        <v>382</v>
      </c>
      <c r="E1110" s="887" t="str">
        <f>'Rekap Panjang Per Prog Per Prov'!AQ10</f>
        <v>Fasilitasi Gubernur terhadap Kabupaten/Kota di Bidang Ekonomi, Industri dan Perdagangan Bebas</v>
      </c>
      <c r="F1110" s="888">
        <f>'Rekap Panjang Per Prog Per Prov'!AQ106</f>
        <v>400000000</v>
      </c>
      <c r="G1110" s="821"/>
      <c r="H1110" s="1268"/>
      <c r="I1110" s="884" t="s">
        <v>698</v>
      </c>
      <c r="J1110" s="1194" t="s">
        <v>610</v>
      </c>
    </row>
    <row r="1111" spans="1:11">
      <c r="A1111" s="777"/>
      <c r="B1111" s="834"/>
      <c r="C1111" s="394" t="s">
        <v>391</v>
      </c>
      <c r="D1111" s="1872" t="str">
        <f>'Rekap Panjang Per Prog Per Prov'!AR8</f>
        <v>Kegiatan Fasilitasi Pencegahan dan Penanggulangan Bencana</v>
      </c>
      <c r="E1111" s="1872"/>
      <c r="F1111" s="797"/>
      <c r="G1111" s="777"/>
      <c r="H1111" s="754"/>
      <c r="I1111" s="1235"/>
      <c r="J1111" s="758"/>
    </row>
    <row r="1112" spans="1:11" ht="66" customHeight="1">
      <c r="A1112" s="777"/>
      <c r="B1112" s="834"/>
      <c r="C1112" s="394"/>
      <c r="D1112" s="394" t="s">
        <v>382</v>
      </c>
      <c r="E1112" s="842" t="str">
        <f>'Rekap Panjang Per Prog Per Prov'!AS10</f>
        <v>Fasilitasi dan Sosialisasi Pelaksanaan Perpres Nomor 30 Tahun 2011, Pembentukan Kelembagaan Komisi Provinsi Pengendalian Zoonosis dan Komisi Kabupaten/Kota Pengendalian Zoonosis, dan Percepatan Pengendalian Zoonosis</v>
      </c>
      <c r="F1112" s="797">
        <f>'Rekap Panjang Per Prog Per Prov'!AS106</f>
        <v>350000000</v>
      </c>
      <c r="G1112" s="778"/>
      <c r="H1112" s="1254"/>
      <c r="I1112" s="753" t="s">
        <v>720</v>
      </c>
      <c r="J1112" s="761" t="s">
        <v>611</v>
      </c>
    </row>
    <row r="1113" spans="1:11" s="355" customFormat="1">
      <c r="A1113" s="777"/>
      <c r="B1113" s="951"/>
      <c r="C1113" s="1277"/>
      <c r="D1113" s="1277"/>
      <c r="E1113" s="846"/>
      <c r="F1113" s="802"/>
      <c r="G1113" s="803"/>
      <c r="H1113" s="1255"/>
      <c r="I1113" s="1193"/>
      <c r="J1113" s="1251"/>
    </row>
    <row r="1114" spans="1:11" s="357" customFormat="1" ht="51.75" customHeight="1">
      <c r="A1114" s="1307">
        <v>20</v>
      </c>
      <c r="B1114" s="1797" t="s">
        <v>435</v>
      </c>
      <c r="C1114" s="1797"/>
      <c r="D1114" s="1797"/>
      <c r="E1114" s="1797"/>
      <c r="F1114" s="1283">
        <f>SUM(F1115:F1166)</f>
        <v>24426323000</v>
      </c>
      <c r="G1114" s="1273"/>
      <c r="H1114" s="1869" t="s">
        <v>844</v>
      </c>
      <c r="I1114" s="1100" t="s">
        <v>875</v>
      </c>
      <c r="J1114" s="952"/>
      <c r="K1114" s="1177">
        <f>'Rekap Panjang Per Prog Per Prov'!AV113</f>
        <v>24426323000</v>
      </c>
    </row>
    <row r="1115" spans="1:11">
      <c r="A1115" s="777"/>
      <c r="B1115" s="830" t="s">
        <v>380</v>
      </c>
      <c r="C1115" s="1863" t="str">
        <f>'Rekap Panjang Per Prog Per Prov'!C7</f>
        <v xml:space="preserve">PROGRAM PENATAAN ADMINISTRASI KEPENDUDUKAN </v>
      </c>
      <c r="D1115" s="1863"/>
      <c r="E1115" s="1863"/>
      <c r="F1115" s="776"/>
      <c r="G1115" s="803" t="str">
        <f>'Rekap Panjang Per Prog Per Prov'!C11</f>
        <v>DITJEN DUKCAPIL</v>
      </c>
      <c r="H1115" s="1870"/>
      <c r="I1115" s="753"/>
      <c r="J1115" s="758"/>
    </row>
    <row r="1116" spans="1:11" ht="33" customHeight="1">
      <c r="A1116" s="777"/>
      <c r="B1116" s="830"/>
      <c r="C1116" s="393" t="s">
        <v>381</v>
      </c>
      <c r="D1116" s="1862" t="str">
        <f>'Rekap Panjang Per Prog Per Prov'!C8</f>
        <v>Kegiatan Dukungan Manajemen dan Dukungan Teknis Lainnya Ditjen Kependudukan dan Pencatatan Sipil</v>
      </c>
      <c r="E1116" s="1862"/>
      <c r="F1116" s="776"/>
      <c r="G1116" s="777"/>
      <c r="H1116" s="1870"/>
      <c r="I1116" s="753"/>
      <c r="J1116" s="758"/>
    </row>
    <row r="1117" spans="1:11" ht="36.75" customHeight="1">
      <c r="A1117" s="777"/>
      <c r="B1117" s="830"/>
      <c r="C1117" s="365"/>
      <c r="D1117" s="393" t="s">
        <v>382</v>
      </c>
      <c r="E1117" s="841" t="str">
        <f>'Rekap Panjang Per Prog Per Prov'!C10</f>
        <v xml:space="preserve">Fasilitasi Koordinasi Penyelenggaraan Kependudukan dan Pencatatan Sipil </v>
      </c>
      <c r="F1117" s="776">
        <f>'Rekap Panjang Per Prog Per Prov'!C113</f>
        <v>202127000</v>
      </c>
      <c r="G1117" s="778"/>
      <c r="H1117" s="1892"/>
      <c r="I1117" s="753" t="s">
        <v>706</v>
      </c>
      <c r="J1117" s="753" t="s">
        <v>600</v>
      </c>
    </row>
    <row r="1118" spans="1:11" ht="34.5" customHeight="1">
      <c r="A1118" s="801"/>
      <c r="B1118" s="830" t="s">
        <v>383</v>
      </c>
      <c r="C1118" s="1863" t="str">
        <f>'Rekap Panjang Per Prog Per Prov'!D7</f>
        <v xml:space="preserve">PROGRAM PENGAWASAN DAN PENINGKATAN AKUNTABILITAS APARATUR KEMENTERIAN DALAM NEGERI </v>
      </c>
      <c r="D1118" s="1863"/>
      <c r="E1118" s="1863"/>
      <c r="F1118" s="776"/>
      <c r="G1118" s="803" t="str">
        <f>'Rekap Panjang Per Prog Per Prov'!D11</f>
        <v>ITJEN</v>
      </c>
      <c r="H1118" s="1255"/>
      <c r="I1118" s="753"/>
      <c r="J1118" s="758"/>
    </row>
    <row r="1119" spans="1:11" ht="35.25" customHeight="1">
      <c r="A1119" s="801"/>
      <c r="B1119" s="830"/>
      <c r="C1119" s="393" t="s">
        <v>381</v>
      </c>
      <c r="D1119" s="1862" t="str">
        <f>'Rekap Panjang Per Prog Per Prov'!D8</f>
        <v xml:space="preserve">Kegiatan Dukungan Manajemen dan Dukungan Teknis Lainnya  Inspektorat Jenderal </v>
      </c>
      <c r="E1119" s="1862"/>
      <c r="F1119" s="776"/>
      <c r="G1119" s="777"/>
      <c r="H1119" s="754"/>
      <c r="I1119" s="753"/>
      <c r="J1119" s="758"/>
    </row>
    <row r="1120" spans="1:11" ht="38.25" customHeight="1">
      <c r="A1120" s="801"/>
      <c r="B1120" s="830"/>
      <c r="C1120" s="365"/>
      <c r="D1120" s="393" t="s">
        <v>382</v>
      </c>
      <c r="E1120" s="841" t="str">
        <f>'Rekap Panjang Per Prog Per Prov'!D10</f>
        <v xml:space="preserve">Koordinasi Pembinaan dan Pengawasan Penyelenggaraan Pemerintahan Daerah </v>
      </c>
      <c r="F1120" s="776">
        <f>'Rekap Panjang Per Prog Per Prov'!D113</f>
        <v>300000000</v>
      </c>
      <c r="G1120" s="778"/>
      <c r="H1120" s="1254"/>
      <c r="I1120" s="753" t="s">
        <v>707</v>
      </c>
      <c r="J1120" s="753" t="s">
        <v>603</v>
      </c>
    </row>
    <row r="1121" spans="1:10" ht="16.5">
      <c r="A1121" s="801"/>
      <c r="B1121" s="829" t="s">
        <v>384</v>
      </c>
      <c r="C1121" s="1873" t="str">
        <f>'Rekap Panjang Per Prog Per Prov'!E7</f>
        <v xml:space="preserve">PROGRAM PEMBINAAN KESATUAN BANGSA DAN POLITIK </v>
      </c>
      <c r="D1121" s="1873"/>
      <c r="E1121" s="1873"/>
      <c r="F1121" s="779"/>
      <c r="G1121" s="1861" t="str">
        <f>'Rekap Panjang Per Prog Per Prov'!E11</f>
        <v>DITJEN KESBANGPOL</v>
      </c>
      <c r="H1121" s="1253"/>
      <c r="I1121" s="1194"/>
      <c r="J1121" s="758"/>
    </row>
    <row r="1122" spans="1:10" s="355" customFormat="1">
      <c r="A1122" s="754"/>
      <c r="B1122" s="830"/>
      <c r="C1122" s="393" t="s">
        <v>381</v>
      </c>
      <c r="D1122" s="1862" t="str">
        <f>'Rekap Panjang Per Prog Per Prov'!E8</f>
        <v>Kegiatan Fasilitasi Kewaspadaan Nasional</v>
      </c>
      <c r="E1122" s="1862"/>
      <c r="F1122" s="776"/>
      <c r="G1122" s="1861"/>
      <c r="H1122" s="1253"/>
      <c r="I1122" s="753"/>
      <c r="J1122" s="758"/>
    </row>
    <row r="1123" spans="1:10" s="344" customFormat="1" ht="37.5" customHeight="1">
      <c r="A1123" s="801"/>
      <c r="B1123" s="830"/>
      <c r="C1123" s="393"/>
      <c r="D1123" s="393" t="s">
        <v>382</v>
      </c>
      <c r="E1123" s="841" t="str">
        <f>'Rekap Panjang Per Prog Per Prov'!E10</f>
        <v xml:space="preserve">Penguatan dan Pemberdayaan Forum Kewaspadaan Dini Masyarakat (FKDM) </v>
      </c>
      <c r="F1123" s="776">
        <f>'Rekap Panjang Per Prog Per Prov'!E113</f>
        <v>594044000</v>
      </c>
      <c r="G1123" s="778"/>
      <c r="H1123" s="754"/>
      <c r="I1123" s="753" t="s">
        <v>708</v>
      </c>
      <c r="J1123" s="884" t="s">
        <v>601</v>
      </c>
    </row>
    <row r="1124" spans="1:10" s="344" customFormat="1" ht="31.5" customHeight="1">
      <c r="A1124" s="801"/>
      <c r="B1124" s="829" t="s">
        <v>385</v>
      </c>
      <c r="C1124" s="1859" t="str">
        <f>'Rekap Panjang Per Prog Per Prov'!F7</f>
        <v xml:space="preserve">PROGRAM PENDIDIKAN DAN PELATIHAN APARATUR KEMENTERIAN DALAM NEGERI </v>
      </c>
      <c r="D1124" s="1859"/>
      <c r="E1124" s="1859"/>
      <c r="F1124" s="779"/>
      <c r="G1124" s="860" t="str">
        <f>'Rekap Panjang Per Prog Per Prov'!F11</f>
        <v>BADAN DIKLAT</v>
      </c>
      <c r="H1124" s="1267"/>
      <c r="I1124" s="753"/>
      <c r="J1124" s="809"/>
    </row>
    <row r="1125" spans="1:10" s="344" customFormat="1" ht="30.75" customHeight="1">
      <c r="A1125" s="801"/>
      <c r="B1125" s="830"/>
      <c r="C1125" s="393" t="s">
        <v>381</v>
      </c>
      <c r="D1125" s="1862" t="str">
        <f>'Rekap Panjang Per Prog Per Prov'!F8</f>
        <v xml:space="preserve">Kegiatan Dukungan Manajemen Dan Pelayanan Teknis Lainnya Badan Pendidikan Dan Pelatihan </v>
      </c>
      <c r="E1125" s="1862"/>
      <c r="F1125" s="776"/>
      <c r="G1125" s="777"/>
      <c r="H1125" s="754"/>
      <c r="I1125" s="753"/>
      <c r="J1125" s="758"/>
    </row>
    <row r="1126" spans="1:10" s="344" customFormat="1" ht="33.75" customHeight="1">
      <c r="A1126" s="801"/>
      <c r="B1126" s="830"/>
      <c r="C1126" s="393"/>
      <c r="D1126" s="393" t="s">
        <v>382</v>
      </c>
      <c r="E1126" s="841" t="str">
        <f>'Rekap Panjang Per Prog Per Prov'!F10</f>
        <v>Koordinasi Pembinaan Program Kediklatan</v>
      </c>
      <c r="F1126" s="776">
        <f>'Rekap Panjang Per Prog Per Prov'!F113</f>
        <v>200000000</v>
      </c>
      <c r="G1126" s="778"/>
      <c r="H1126" s="1254"/>
      <c r="I1126" s="753" t="s">
        <v>709</v>
      </c>
      <c r="J1126" s="753" t="s">
        <v>604</v>
      </c>
    </row>
    <row r="1127" spans="1:10" s="344" customFormat="1" ht="16.5" customHeight="1">
      <c r="A1127" s="801"/>
      <c r="B1127" s="830" t="s">
        <v>393</v>
      </c>
      <c r="C1127" s="1863" t="str">
        <f>'Rekap Panjang Per Prog Per Prov'!G7</f>
        <v xml:space="preserve">PROGRAM PENGELOLAAN DESENTRALISASI DAN OTONOMI DAERAH </v>
      </c>
      <c r="D1127" s="1863"/>
      <c r="E1127" s="1863"/>
      <c r="F1127" s="776"/>
      <c r="G1127" s="856" t="str">
        <f>'Rekap Panjang Per Prog Per Prov'!G11</f>
        <v>DITJEN OTDA</v>
      </c>
      <c r="H1127" s="1265"/>
      <c r="I1127" s="753"/>
      <c r="J1127" s="784"/>
    </row>
    <row r="1128" spans="1:10" s="344" customFormat="1" ht="16.5">
      <c r="A1128" s="801"/>
      <c r="B1128" s="830"/>
      <c r="C1128" s="393" t="s">
        <v>381</v>
      </c>
      <c r="D1128" s="1862" t="str">
        <f>'Rekap Panjang Per Prog Per Prov'!G8</f>
        <v>Kegiatan Penataan Urusan Pemerintahan Daerah Lingkup I</v>
      </c>
      <c r="E1128" s="1862"/>
      <c r="F1128" s="776"/>
      <c r="G1128" s="777"/>
      <c r="H1128" s="754"/>
      <c r="I1128" s="753"/>
      <c r="J1128" s="758"/>
    </row>
    <row r="1129" spans="1:10" s="344" customFormat="1" ht="37.5" customHeight="1">
      <c r="A1129" s="801"/>
      <c r="B1129" s="830"/>
      <c r="C1129" s="393"/>
      <c r="D1129" s="393" t="s">
        <v>382</v>
      </c>
      <c r="E1129" s="841" t="str">
        <f>'Rekap Panjang Per Prog Per Prov'!G10</f>
        <v xml:space="preserve">Fasilitasi Percepatan Penerapan Standar Pelayanan Minimal (SPM) di Daerah </v>
      </c>
      <c r="F1129" s="776">
        <f>'Rekap Panjang Per Prog Per Prov'!G113</f>
        <v>505950000</v>
      </c>
      <c r="G1129" s="778"/>
      <c r="H1129" s="1254"/>
      <c r="I1129" s="753" t="s">
        <v>710</v>
      </c>
      <c r="J1129" s="761" t="s">
        <v>662</v>
      </c>
    </row>
    <row r="1130" spans="1:10" s="344" customFormat="1" ht="16.5" customHeight="1">
      <c r="A1130" s="801"/>
      <c r="B1130" s="830" t="s">
        <v>396</v>
      </c>
      <c r="C1130" s="1863" t="str">
        <f>'Rekap Panjang Per Prog Per Prov'!J7</f>
        <v xml:space="preserve">PROGRAM BINA PEMBANGUNAN DAERAH </v>
      </c>
      <c r="D1130" s="1863"/>
      <c r="E1130" s="1863"/>
      <c r="F1130" s="776"/>
      <c r="G1130" s="1865" t="str">
        <f>'Rekap Panjang Per Prog Per Prov'!J11</f>
        <v>DITJEN BINA BANGDA</v>
      </c>
      <c r="H1130" s="1256"/>
      <c r="I1130" s="753"/>
      <c r="J1130" s="784"/>
    </row>
    <row r="1131" spans="1:10" s="344" customFormat="1" ht="33" customHeight="1">
      <c r="A1131" s="801"/>
      <c r="B1131" s="830"/>
      <c r="C1131" s="393" t="s">
        <v>381</v>
      </c>
      <c r="D1131" s="1862" t="str">
        <f>'Rekap Panjang Per Prog Per Prov'!J8</f>
        <v>Kegiatan Dukungan Manajemen dan Pelaksanaan Tugas Teknis Lainnya Ditjen Bina Bangda</v>
      </c>
      <c r="E1131" s="1862"/>
      <c r="F1131" s="776"/>
      <c r="G1131" s="1866"/>
      <c r="H1131" s="1257"/>
      <c r="I1131" s="753"/>
      <c r="J1131" s="758"/>
    </row>
    <row r="1132" spans="1:10" s="344" customFormat="1" ht="33" customHeight="1">
      <c r="A1132" s="801"/>
      <c r="B1132" s="830"/>
      <c r="C1132" s="393"/>
      <c r="D1132" s="393" t="s">
        <v>382</v>
      </c>
      <c r="E1132" s="841" t="str">
        <f>'Rekap Panjang Per Prog Per Prov'!J10</f>
        <v>Penyusunan, Pengkajian dan Pengembangan Data dan Informasi SIPD di Daerah</v>
      </c>
      <c r="F1132" s="776">
        <f>'Rekap Panjang Per Prog Per Prov'!J113</f>
        <v>490000000</v>
      </c>
      <c r="G1132" s="777"/>
      <c r="H1132" s="754"/>
      <c r="I1132" s="753" t="s">
        <v>698</v>
      </c>
      <c r="J1132" s="1793" t="s">
        <v>594</v>
      </c>
    </row>
    <row r="1133" spans="1:10" s="344" customFormat="1" ht="31.5">
      <c r="A1133" s="801"/>
      <c r="B1133" s="830"/>
      <c r="C1133" s="366"/>
      <c r="D1133" s="393" t="s">
        <v>386</v>
      </c>
      <c r="E1133" s="842" t="str">
        <f>'Rekap Panjang Per Prog Per Prov'!K10</f>
        <v xml:space="preserve">Penguatan Peran Provinsi dalam Pengendalian, Pelaporan dan Evaluasi Pemanfaatan Program Dana Alokasi Khusus (DAK) </v>
      </c>
      <c r="F1133" s="776">
        <f>'Rekap Panjang Per Prog Per Prov'!K113</f>
        <v>400000000</v>
      </c>
      <c r="G1133" s="777"/>
      <c r="H1133" s="754"/>
      <c r="I1133" s="753" t="s">
        <v>698</v>
      </c>
      <c r="J1133" s="1794"/>
    </row>
    <row r="1134" spans="1:10" s="344" customFormat="1" ht="30.75" customHeight="1">
      <c r="A1134" s="801"/>
      <c r="B1134" s="830"/>
      <c r="C1134" s="393" t="s">
        <v>387</v>
      </c>
      <c r="D1134" s="1867" t="str">
        <f>'Rekap Panjang Per Prog Per Prov'!L8</f>
        <v>Kegiatan Fasilitasi Penataan Ruang Daerah dan Lingkungan Hidup di Daerah</v>
      </c>
      <c r="E1134" s="1862"/>
      <c r="F1134" s="776"/>
      <c r="G1134" s="777"/>
      <c r="H1134" s="754"/>
      <c r="I1134" s="753"/>
      <c r="J1134" s="758"/>
    </row>
    <row r="1135" spans="1:10" s="344" customFormat="1" ht="46.5" customHeight="1">
      <c r="A1135" s="801"/>
      <c r="B1135" s="830"/>
      <c r="C1135" s="366"/>
      <c r="D1135" s="393" t="s">
        <v>382</v>
      </c>
      <c r="E1135" s="842" t="str">
        <f>'Rekap Panjang Per Prog Per Prov'!L10</f>
        <v xml:space="preserve">Koordinasi , Fasilitasi dan Evaluasi terhadap Implementasi Kegiatan Penanganan Lahan Kritis dan Sumber Daya Air Berbasis Masyarakat (PLKSDA-BM) </v>
      </c>
      <c r="F1135" s="776">
        <f>'Rekap Panjang Per Prog Per Prov'!L113</f>
        <v>300000000</v>
      </c>
      <c r="G1135" s="777"/>
      <c r="H1135" s="754"/>
      <c r="I1135" s="753" t="s">
        <v>698</v>
      </c>
      <c r="J1135" s="1793" t="s">
        <v>594</v>
      </c>
    </row>
    <row r="1136" spans="1:10" s="344" customFormat="1" ht="34.5" customHeight="1">
      <c r="A1136" s="801"/>
      <c r="B1136" s="830"/>
      <c r="C1136" s="366"/>
      <c r="D1136" s="393" t="s">
        <v>386</v>
      </c>
      <c r="E1136" s="842" t="str">
        <f>'Rekap Panjang Per Prog Per Prov'!M10</f>
        <v>Dekonsentrasi Dalam Rangka Penguatan Kelembagaan Penataan Ruang</v>
      </c>
      <c r="F1136" s="776">
        <f>'Rekap Panjang Per Prog Per Prov'!M113</f>
        <v>400000000</v>
      </c>
      <c r="G1136" s="778"/>
      <c r="H1136" s="1254"/>
      <c r="I1136" s="753" t="s">
        <v>698</v>
      </c>
      <c r="J1136" s="1794"/>
    </row>
    <row r="1137" spans="1:10" s="344" customFormat="1" ht="16.5">
      <c r="A1137" s="801"/>
      <c r="B1137" s="829"/>
      <c r="C1137" s="394" t="s">
        <v>388</v>
      </c>
      <c r="D1137" s="1872" t="str">
        <f>'Rekap Panjang Per Prog Per Prov'!O8</f>
        <v>Kegiatan Fasilitasi Peningkatan Pertumbuhan Ekonomi Daerah</v>
      </c>
      <c r="E1137" s="1872"/>
      <c r="F1137" s="779"/>
      <c r="G1137" s="777"/>
      <c r="H1137" s="754"/>
      <c r="I1137" s="753"/>
      <c r="J1137" s="781"/>
    </row>
    <row r="1138" spans="1:10" s="344" customFormat="1" ht="24" customHeight="1">
      <c r="A1138" s="801"/>
      <c r="B1138" s="835"/>
      <c r="C1138" s="367"/>
      <c r="D1138" s="392" t="s">
        <v>382</v>
      </c>
      <c r="E1138" s="846" t="str">
        <f>'Rekap Panjang Per Prog Per Prov'!O10</f>
        <v xml:space="preserve">Dukungan Operasional  Penyelenggaraan PTSP  </v>
      </c>
      <c r="F1138" s="802">
        <f>'Rekap Panjang Per Prog Per Prov'!O113</f>
        <v>500000000</v>
      </c>
      <c r="G1138" s="777"/>
      <c r="H1138" s="754"/>
      <c r="I1138" s="753" t="s">
        <v>711</v>
      </c>
      <c r="J1138" s="753" t="s">
        <v>602</v>
      </c>
    </row>
    <row r="1139" spans="1:10" s="344" customFormat="1" ht="16.5">
      <c r="A1139" s="801"/>
      <c r="B1139" s="830"/>
      <c r="C1139" s="393" t="s">
        <v>389</v>
      </c>
      <c r="D1139" s="1862" t="str">
        <f>'Rekap Panjang Per Prog Per Prov'!Q8</f>
        <v>Kegiatan Fasilitasi Pengembangan Wilayah Terpadu</v>
      </c>
      <c r="E1139" s="1862"/>
      <c r="F1139" s="776"/>
      <c r="G1139" s="777"/>
      <c r="H1139" s="754"/>
      <c r="I1139" s="753"/>
      <c r="J1139" s="758"/>
    </row>
    <row r="1140" spans="1:10" s="344" customFormat="1" ht="37.5" customHeight="1">
      <c r="A1140" s="801"/>
      <c r="B1140" s="835"/>
      <c r="C1140" s="367"/>
      <c r="D1140" s="392" t="s">
        <v>382</v>
      </c>
      <c r="E1140" s="846" t="str">
        <f>'Rekap Panjang Per Prog Per Prov'!Q10</f>
        <v>Penguatan Kelembagaan dalam Pengelolaan dan Pengembangan Wilayah Pesisir, Laut dan Pulau-pulau kecil</v>
      </c>
      <c r="F1140" s="802">
        <f>'Rekap Panjang Per Prog Per Prov'!Q113</f>
        <v>450000000</v>
      </c>
      <c r="G1140" s="778"/>
      <c r="H1140" s="1254"/>
      <c r="I1140" s="753" t="s">
        <v>698</v>
      </c>
      <c r="J1140" s="753" t="s">
        <v>594</v>
      </c>
    </row>
    <row r="1141" spans="1:10" s="362" customFormat="1" ht="15.75" hidden="1" customHeight="1">
      <c r="A1141" s="777"/>
      <c r="B1141" s="830" t="s">
        <v>519</v>
      </c>
      <c r="C1141" s="1863" t="str">
        <f>'Rekap Panjang Per Prog Per Prov'!U7</f>
        <v xml:space="preserve">PROGRAM PEMBERDAYAAN MASYARAKAT DAN PEMERINTAHAN DESA </v>
      </c>
      <c r="D1141" s="1863"/>
      <c r="E1141" s="1863"/>
      <c r="F1141" s="793"/>
      <c r="G1141" s="782" t="str">
        <f>'Rekap Panjang Per Prog Per Prov'!U11</f>
        <v>DITJEN PMD</v>
      </c>
      <c r="H1141" s="1263"/>
      <c r="I1141" s="753"/>
      <c r="J1141" s="758"/>
    </row>
    <row r="1142" spans="1:10" ht="30" hidden="1" customHeight="1">
      <c r="A1142" s="777"/>
      <c r="B1142" s="831"/>
      <c r="C1142" s="393" t="s">
        <v>381</v>
      </c>
      <c r="D1142" s="1862" t="str">
        <f>'Rekap Panjang Per Prog Per Prov'!U8</f>
        <v>Kegiatan Dukungan Manajemen dan Dukungan Teknis Lainnya Ditjen PMD</v>
      </c>
      <c r="E1142" s="1862"/>
      <c r="F1142" s="794"/>
      <c r="G1142" s="782"/>
      <c r="H1142" s="1263"/>
      <c r="I1142" s="753"/>
      <c r="J1142" s="758"/>
    </row>
    <row r="1143" spans="1:10" ht="31.5" hidden="1" customHeight="1">
      <c r="A1143" s="777"/>
      <c r="B1143" s="834"/>
      <c r="C1143" s="394"/>
      <c r="D1143" s="394" t="s">
        <v>382</v>
      </c>
      <c r="E1143" s="841" t="str">
        <f>'Rekap Panjang Per Prog Per Prov'!U10</f>
        <v>Penguatan Program dan Kelembagaan Pemberdayaan Masyarakat dan Pemerintahan Desa</v>
      </c>
      <c r="F1143" s="797">
        <f>'Rekap Panjang Per Prog Per Prov'!U113</f>
        <v>150270000</v>
      </c>
      <c r="G1143" s="778"/>
      <c r="H1143" s="1254"/>
      <c r="I1143" s="753"/>
      <c r="J1143" s="781"/>
    </row>
    <row r="1144" spans="1:10" ht="30" hidden="1" customHeight="1">
      <c r="A1144" s="777"/>
      <c r="B1144" s="831"/>
      <c r="C1144" s="393" t="s">
        <v>387</v>
      </c>
      <c r="D1144" s="1862" t="str">
        <f>'Rekap Panjang Per Prog Per Prov'!V8</f>
        <v>Kegiatan Peningkatan Kapasitas Penyelenggaraan Pemerintahan Desa dan Kelurahan</v>
      </c>
      <c r="E1144" s="1862"/>
      <c r="F1144" s="794"/>
      <c r="G1144" s="782"/>
      <c r="H1144" s="1263"/>
      <c r="I1144" s="753"/>
      <c r="J1144" s="758"/>
    </row>
    <row r="1145" spans="1:10" ht="15.75" hidden="1" customHeight="1">
      <c r="A1145" s="777"/>
      <c r="B1145" s="834"/>
      <c r="C1145" s="394"/>
      <c r="D1145" s="394" t="s">
        <v>382</v>
      </c>
      <c r="E1145" s="841" t="str">
        <f>'Rekap Panjang Per Prog Per Prov'!V10</f>
        <v>Pelatihan Manajemen Pemerintahan Desa bagi Kepala Desa</v>
      </c>
      <c r="F1145" s="797">
        <f>'Rekap Panjang Per Prog Per Prov'!V113</f>
        <v>229073000</v>
      </c>
      <c r="G1145" s="778"/>
      <c r="H1145" s="1254"/>
      <c r="I1145" s="753"/>
      <c r="J1145" s="781"/>
    </row>
    <row r="1146" spans="1:10" ht="15.75" hidden="1" customHeight="1">
      <c r="A1146" s="777"/>
      <c r="B1146" s="831"/>
      <c r="C1146" s="393" t="s">
        <v>388</v>
      </c>
      <c r="D1146" s="1862" t="str">
        <f>'Rekap Panjang Per Prog Per Prov'!W8</f>
        <v>Kegiatan Peningkatan Kapasitas Kelembagaan dan Pelatihan Masyarakat</v>
      </c>
      <c r="E1146" s="1862"/>
      <c r="F1146" s="794"/>
      <c r="G1146" s="782"/>
      <c r="H1146" s="1263"/>
      <c r="I1146" s="753"/>
      <c r="J1146" s="758"/>
    </row>
    <row r="1147" spans="1:10" ht="15.75" hidden="1" customHeight="1">
      <c r="A1147" s="777"/>
      <c r="B1147" s="834"/>
      <c r="C1147" s="394"/>
      <c r="D1147" s="394" t="s">
        <v>382</v>
      </c>
      <c r="E1147" s="841" t="str">
        <f>'Rekap Panjang Per Prog Per Prov'!W10</f>
        <v>Fasilitasi Penyusunan Profil Desa dan Kelurahan</v>
      </c>
      <c r="F1147" s="797">
        <f>'Rekap Panjang Per Prog Per Prov'!W113</f>
        <v>461905000</v>
      </c>
      <c r="G1147" s="778"/>
      <c r="H1147" s="1254"/>
      <c r="I1147" s="753"/>
      <c r="J1147" s="781"/>
    </row>
    <row r="1148" spans="1:10" ht="15.75" hidden="1" customHeight="1">
      <c r="A1148" s="777"/>
      <c r="B1148" s="831"/>
      <c r="C1148" s="393" t="s">
        <v>389</v>
      </c>
      <c r="D1148" s="1862" t="str">
        <f>'Rekap Panjang Per Prog Per Prov'!X8</f>
        <v>Kegiatan Peningkatan Kemandirian Masyarakat Perdesaan</v>
      </c>
      <c r="E1148" s="1862"/>
      <c r="F1148" s="794"/>
      <c r="G1148" s="782"/>
      <c r="H1148" s="1263"/>
      <c r="I1148" s="753"/>
      <c r="J1148" s="758"/>
    </row>
    <row r="1149" spans="1:10" ht="15.75" hidden="1" customHeight="1">
      <c r="A1149" s="777"/>
      <c r="B1149" s="834"/>
      <c r="C1149" s="394"/>
      <c r="D1149" s="394" t="s">
        <v>382</v>
      </c>
      <c r="E1149" s="841" t="str">
        <f>'Rekap Panjang Per Prog Per Prov'!X10</f>
        <v>PNPM-Mandiri Perdesaan</v>
      </c>
      <c r="F1149" s="797">
        <f>'Rekap Panjang Per Prog Per Prov'!X113</f>
        <v>11333395000</v>
      </c>
      <c r="G1149" s="778"/>
      <c r="H1149" s="1254"/>
      <c r="I1149" s="753"/>
      <c r="J1149" s="781"/>
    </row>
    <row r="1150" spans="1:10" ht="15.75" hidden="1" customHeight="1">
      <c r="A1150" s="777"/>
      <c r="B1150" s="831"/>
      <c r="C1150" s="393" t="s">
        <v>391</v>
      </c>
      <c r="D1150" s="1862" t="str">
        <f>'Rekap Panjang Per Prog Per Prov'!Y8</f>
        <v>Kegiatan Fasilitasi Pemberdayaan Adat dan Sosial Budaya Masyarakat</v>
      </c>
      <c r="E1150" s="1862"/>
      <c r="F1150" s="794"/>
      <c r="G1150" s="782"/>
      <c r="H1150" s="1263"/>
      <c r="I1150" s="753"/>
      <c r="J1150" s="758"/>
    </row>
    <row r="1151" spans="1:10" ht="31.5" hidden="1" customHeight="1">
      <c r="A1151" s="777"/>
      <c r="B1151" s="834"/>
      <c r="C1151" s="394"/>
      <c r="D1151" s="394" t="s">
        <v>382</v>
      </c>
      <c r="E1151" s="842" t="str">
        <f>'Rekap Panjang Per Prog Per Prov'!Y10</f>
        <v>Fasilitasi Penguatan Kelembagaan Komisi Penanggulangan HIV/AIDS di daerah</v>
      </c>
      <c r="F1151" s="797">
        <f>'Rekap Panjang Per Prog Per Prov'!Y113</f>
        <v>75092000</v>
      </c>
      <c r="G1151" s="778"/>
      <c r="H1151" s="1254"/>
      <c r="I1151" s="753"/>
      <c r="J1151" s="781"/>
    </row>
    <row r="1152" spans="1:10" ht="15.75" hidden="1" customHeight="1">
      <c r="A1152" s="777"/>
      <c r="B1152" s="834"/>
      <c r="C1152" s="394"/>
      <c r="D1152" s="394" t="s">
        <v>386</v>
      </c>
      <c r="E1152" s="842" t="str">
        <f>'Rekap Panjang Per Prog Per Prov'!Z10</f>
        <v xml:space="preserve">Fasilitasi Pembinaan dan Pengendalian PNPM Generasi </v>
      </c>
      <c r="F1152" s="797">
        <f>'Rekap Panjang Per Prog Per Prov'!Z113</f>
        <v>3076000000</v>
      </c>
      <c r="G1152" s="778"/>
      <c r="H1152" s="1254"/>
      <c r="I1152" s="753"/>
      <c r="J1152" s="781"/>
    </row>
    <row r="1153" spans="1:11" ht="31.5" hidden="1" customHeight="1">
      <c r="A1153" s="777"/>
      <c r="B1153" s="834"/>
      <c r="C1153" s="394"/>
      <c r="D1153" s="394" t="s">
        <v>390</v>
      </c>
      <c r="E1153" s="842" t="str">
        <f>'Rekap Panjang Per Prog Per Prov'!AA10</f>
        <v xml:space="preserve">Fasilitasi Penguatan Sistem Informasi Posyandu di Daerah melalui Koordinasi dan Pelatihan Ulang </v>
      </c>
      <c r="F1153" s="797">
        <f>'Rekap Panjang Per Prog Per Prov'!AA113</f>
        <v>59075000</v>
      </c>
      <c r="G1153" s="778"/>
      <c r="H1153" s="1254"/>
      <c r="I1153" s="753"/>
      <c r="J1153" s="781"/>
    </row>
    <row r="1154" spans="1:11" ht="15.75" hidden="1" customHeight="1">
      <c r="A1154" s="777"/>
      <c r="B1154" s="831"/>
      <c r="C1154" s="393" t="s">
        <v>392</v>
      </c>
      <c r="D1154" s="1862" t="str">
        <f>'Rekap Panjang Per Prog Per Prov'!AB8</f>
        <v>Kegiatan Pengembangan Usaha Ekonomi Masyarakat</v>
      </c>
      <c r="E1154" s="1862"/>
      <c r="F1154" s="794"/>
      <c r="G1154" s="782"/>
      <c r="H1154" s="1263"/>
      <c r="I1154" s="753"/>
      <c r="J1154" s="758"/>
    </row>
    <row r="1155" spans="1:11" ht="31.5" hidden="1" customHeight="1">
      <c r="A1155" s="777"/>
      <c r="B1155" s="834"/>
      <c r="C1155" s="394"/>
      <c r="D1155" s="394" t="s">
        <v>382</v>
      </c>
      <c r="E1155" s="841" t="str">
        <f>'Rekap Panjang Per Prog Per Prov'!AC10</f>
        <v xml:space="preserve">Penguatan Kelembagaan Tim Koordinasi Penanggulangan Kemiskinan Daerah (TKPKD) </v>
      </c>
      <c r="F1155" s="797">
        <f>'Rekap Panjang Per Prog Per Prov'!AC113</f>
        <v>51200000</v>
      </c>
      <c r="G1155" s="778"/>
      <c r="H1155" s="1254"/>
      <c r="I1155" s="753"/>
      <c r="J1155" s="781"/>
    </row>
    <row r="1156" spans="1:11" ht="15.75" hidden="1" customHeight="1">
      <c r="A1156" s="777"/>
      <c r="B1156" s="834"/>
      <c r="C1156" s="394"/>
      <c r="D1156" s="394" t="s">
        <v>386</v>
      </c>
      <c r="E1156" s="841" t="str">
        <f>'Rekap Panjang Per Prog Per Prov'!AD10</f>
        <v>Fasilitasi Penguatan Kelembagaan Pasar Desa</v>
      </c>
      <c r="F1156" s="797">
        <f>'Rekap Panjang Per Prog Per Prov'!AD113</f>
        <v>150000000</v>
      </c>
      <c r="G1156" s="778"/>
      <c r="H1156" s="1254"/>
      <c r="I1156" s="753"/>
      <c r="J1156" s="781"/>
    </row>
    <row r="1157" spans="1:11" s="362" customFormat="1" ht="29.25" customHeight="1">
      <c r="A1157" s="777"/>
      <c r="B1157" s="830" t="s">
        <v>519</v>
      </c>
      <c r="C1157" s="1863" t="str">
        <f>'Rekap Panjang Per Prog Per Prov'!AH7</f>
        <v xml:space="preserve">PROGRAM PENGUATAN PENYELENGGARAAN PEMERINTAHAN UMUM </v>
      </c>
      <c r="D1157" s="1863"/>
      <c r="E1157" s="1863"/>
      <c r="F1157" s="793"/>
      <c r="G1157" s="803" t="str">
        <f>'Rekap Panjang Per Prog Per Prov'!AH11</f>
        <v>DITJEN PUM</v>
      </c>
      <c r="H1157" s="1255"/>
      <c r="I1157" s="753"/>
      <c r="J1157" s="758"/>
    </row>
    <row r="1158" spans="1:11" ht="30" customHeight="1">
      <c r="A1158" s="777"/>
      <c r="B1158" s="831"/>
      <c r="C1158" s="393" t="s">
        <v>381</v>
      </c>
      <c r="D1158" s="1862" t="str">
        <f>'Rekap Panjang Per Prog Per Prov'!AH8</f>
        <v>Kegiatan Penyelenggaraan Hubungan Pusat dan Daerah Serta Kerjasama Daerah</v>
      </c>
      <c r="E1158" s="1862"/>
      <c r="F1158" s="794"/>
      <c r="G1158" s="777"/>
      <c r="H1158" s="754"/>
      <c r="I1158" s="753"/>
      <c r="J1158" s="758"/>
    </row>
    <row r="1159" spans="1:11" ht="33.75" customHeight="1">
      <c r="A1159" s="777"/>
      <c r="B1159" s="834"/>
      <c r="C1159" s="394"/>
      <c r="D1159" s="394" t="s">
        <v>382</v>
      </c>
      <c r="E1159" s="841" t="str">
        <f>'Rekap Panjang Per Prog Per Prov'!AI10</f>
        <v>Peningkatan Peran Gubernur sebagai Wakil Pemerintah Pusat di Wilayah Provinsi</v>
      </c>
      <c r="F1159" s="797">
        <f>'Rekap Panjang Per Prog Per Prov'!AI113</f>
        <v>3357204000</v>
      </c>
      <c r="G1159" s="777"/>
      <c r="H1159" s="754"/>
      <c r="I1159" s="753" t="s">
        <v>706</v>
      </c>
      <c r="J1159" s="761" t="s">
        <v>595</v>
      </c>
    </row>
    <row r="1160" spans="1:11" ht="30" customHeight="1">
      <c r="A1160" s="777"/>
      <c r="B1160" s="831"/>
      <c r="C1160" s="393" t="s">
        <v>387</v>
      </c>
      <c r="D1160" s="1862" t="str">
        <f>'Rekap Panjang Per Prog Per Prov'!AJ8</f>
        <v>Kegiatan Pengembangan dan Penataan Wilayah Administrasi dan Perbatasan</v>
      </c>
      <c r="E1160" s="1862"/>
      <c r="F1160" s="794"/>
      <c r="G1160" s="777"/>
      <c r="H1160" s="754"/>
      <c r="I1160" s="753"/>
      <c r="J1160" s="758"/>
    </row>
    <row r="1161" spans="1:11" ht="39.75" customHeight="1">
      <c r="A1161" s="777"/>
      <c r="B1161" s="834"/>
      <c r="C1161" s="394"/>
      <c r="D1161" s="394" t="s">
        <v>382</v>
      </c>
      <c r="E1161" s="841" t="str">
        <f>'Rekap Panjang Per Prog Per Prov'!AK10</f>
        <v>Koordinasi dan Fasilitasi Penegasan Batas Daerah Secara Pasti di Lapangan antar Daerah Provinsi, Kab/Kota</v>
      </c>
      <c r="F1161" s="797">
        <f>'Rekap Panjang Per Prog Per Prov'!AK113</f>
        <v>350000000</v>
      </c>
      <c r="G1161" s="777"/>
      <c r="H1161" s="754"/>
      <c r="I1161" s="753" t="s">
        <v>706</v>
      </c>
      <c r="J1161" s="1194" t="s">
        <v>605</v>
      </c>
    </row>
    <row r="1162" spans="1:11" ht="33" customHeight="1">
      <c r="A1162" s="777"/>
      <c r="B1162" s="831"/>
      <c r="C1162" s="393" t="s">
        <v>388</v>
      </c>
      <c r="D1162" s="1862" t="str">
        <f>'Rekap Panjang Per Prog Per Prov'!AN8</f>
        <v>Kegiatan Pembinaan Ketenteraman, Ketertiban dan Perlindungan Masyarakat</v>
      </c>
      <c r="E1162" s="1862"/>
      <c r="F1162" s="794"/>
      <c r="G1162" s="777"/>
      <c r="H1162" s="754"/>
      <c r="I1162" s="753"/>
      <c r="J1162" s="758"/>
    </row>
    <row r="1163" spans="1:11" ht="37.5" customHeight="1">
      <c r="A1163" s="777"/>
      <c r="B1163" s="831"/>
      <c r="C1163" s="393"/>
      <c r="D1163" s="393" t="s">
        <v>382</v>
      </c>
      <c r="E1163" s="841" t="str">
        <f>'Rekap Panjang Per Prog Per Prov'!AO10</f>
        <v xml:space="preserve">Peningkatan Kapasitas SDM Polisi Pamong Praja  dalam Penyelenggaraan Ketertiban Umum dan Ketenteraman Masyarakat </v>
      </c>
      <c r="F1163" s="794">
        <f>'Rekap Panjang Per Prog Per Prov'!AO113</f>
        <v>390988000</v>
      </c>
      <c r="G1163" s="777"/>
      <c r="H1163" s="754"/>
      <c r="I1163" s="753" t="s">
        <v>712</v>
      </c>
      <c r="J1163" s="761" t="s">
        <v>597</v>
      </c>
    </row>
    <row r="1164" spans="1:11" ht="19.5" customHeight="1">
      <c r="A1164" s="777"/>
      <c r="B1164" s="834"/>
      <c r="C1164" s="394" t="s">
        <v>389</v>
      </c>
      <c r="D1164" s="1872" t="str">
        <f>'Rekap Panjang Per Prog Per Prov'!AP8</f>
        <v>Kegiatan Pembinaan dan Pengembangan Kawasan dan Pertanahan</v>
      </c>
      <c r="E1164" s="1872"/>
      <c r="F1164" s="797"/>
      <c r="G1164" s="777"/>
      <c r="H1164" s="754"/>
      <c r="I1164" s="753"/>
      <c r="J1164" s="781"/>
    </row>
    <row r="1165" spans="1:11" ht="36.75" customHeight="1">
      <c r="A1165" s="777"/>
      <c r="B1165" s="834"/>
      <c r="C1165" s="394"/>
      <c r="D1165" s="394" t="s">
        <v>382</v>
      </c>
      <c r="E1165" s="841" t="str">
        <f>'Rekap Panjang Per Prog Per Prov'!AP10</f>
        <v xml:space="preserve">Peningkatan Kapasitas Aparat Pemerintah Daerah dalam Pengelolaan Kawasan Sumber Daya Alam </v>
      </c>
      <c r="F1165" s="797">
        <f>'Rekap Panjang Per Prog Per Prov'!AP113</f>
        <v>400000000</v>
      </c>
      <c r="G1165" s="778"/>
      <c r="H1165" s="1254"/>
      <c r="I1165" s="753" t="s">
        <v>698</v>
      </c>
      <c r="J1165" s="1194" t="s">
        <v>608</v>
      </c>
    </row>
    <row r="1166" spans="1:11" s="355" customFormat="1">
      <c r="A1166" s="777"/>
      <c r="B1166" s="951"/>
      <c r="C1166" s="1277"/>
      <c r="D1166" s="1277"/>
      <c r="E1166" s="846"/>
      <c r="F1166" s="802"/>
      <c r="G1166" s="803"/>
      <c r="H1166" s="1255"/>
      <c r="I1166" s="1193"/>
      <c r="J1166" s="1251"/>
    </row>
    <row r="1167" spans="1:11" s="355" customFormat="1" ht="16.5" hidden="1" customHeight="1">
      <c r="A1167" s="1282">
        <v>21</v>
      </c>
      <c r="B1167" s="1883" t="s">
        <v>437</v>
      </c>
      <c r="C1167" s="1883"/>
      <c r="D1167" s="1883"/>
      <c r="E1167" s="1883"/>
      <c r="F1167" s="1283">
        <f>SUM(F1168:F1221)</f>
        <v>39537477000</v>
      </c>
      <c r="G1167" s="1284"/>
      <c r="H1167" s="1285"/>
      <c r="I1167" s="1100"/>
      <c r="J1167" s="952"/>
      <c r="K1167" s="623">
        <f>'Rekap Panjang Per Prog Per Prov'!AV118</f>
        <v>40425217000</v>
      </c>
    </row>
    <row r="1168" spans="1:11" hidden="1">
      <c r="A1168" s="777"/>
      <c r="B1168" s="830" t="s">
        <v>380</v>
      </c>
      <c r="C1168" s="1863" t="str">
        <f>'Rekap Panjang Per Prog Per Prov'!C7</f>
        <v xml:space="preserve">PROGRAM PENATAAN ADMINISTRASI KEPENDUDUKAN </v>
      </c>
      <c r="D1168" s="1863"/>
      <c r="E1168" s="1863"/>
      <c r="F1168" s="776"/>
      <c r="G1168" s="803" t="str">
        <f>'Rekap Panjang Per Prog Per Prov'!C11</f>
        <v>DITJEN DUKCAPIL</v>
      </c>
      <c r="H1168" s="1255"/>
      <c r="I1168" s="753"/>
      <c r="J1168" s="758"/>
    </row>
    <row r="1169" spans="1:10" ht="33" hidden="1" customHeight="1">
      <c r="A1169" s="777"/>
      <c r="B1169" s="830"/>
      <c r="C1169" s="393" t="s">
        <v>381</v>
      </c>
      <c r="D1169" s="1862" t="str">
        <f>'Rekap Panjang Per Prog Per Prov'!C8</f>
        <v>Kegiatan Dukungan Manajemen dan Dukungan Teknis Lainnya Ditjen Kependudukan dan Pencatatan Sipil</v>
      </c>
      <c r="E1169" s="1862"/>
      <c r="F1169" s="776"/>
      <c r="G1169" s="777"/>
      <c r="H1169" s="754"/>
      <c r="I1169" s="753"/>
      <c r="J1169" s="758"/>
    </row>
    <row r="1170" spans="1:10" ht="36.75" hidden="1" customHeight="1">
      <c r="A1170" s="777"/>
      <c r="B1170" s="830"/>
      <c r="C1170" s="365"/>
      <c r="D1170" s="393" t="s">
        <v>382</v>
      </c>
      <c r="E1170" s="841" t="str">
        <f>'Rekap Panjang Per Prog Per Prov'!C10</f>
        <v xml:space="preserve">Fasilitasi Koordinasi Penyelenggaraan Kependudukan dan Pencatatan Sipil </v>
      </c>
      <c r="F1170" s="776">
        <f>'Rekap Panjang Per Prog Per Prov'!C118</f>
        <v>242646000</v>
      </c>
      <c r="G1170" s="778"/>
      <c r="H1170" s="1254"/>
      <c r="I1170" s="753"/>
      <c r="J1170" s="753" t="s">
        <v>600</v>
      </c>
    </row>
    <row r="1171" spans="1:10" ht="35.25" hidden="1" customHeight="1">
      <c r="A1171" s="801"/>
      <c r="B1171" s="830" t="s">
        <v>383</v>
      </c>
      <c r="C1171" s="1863" t="str">
        <f>'Rekap Panjang Per Prog Per Prov'!D7</f>
        <v xml:space="preserve">PROGRAM PENGAWASAN DAN PENINGKATAN AKUNTABILITAS APARATUR KEMENTERIAN DALAM NEGERI </v>
      </c>
      <c r="D1171" s="1863"/>
      <c r="E1171" s="1863"/>
      <c r="F1171" s="776"/>
      <c r="G1171" s="803" t="str">
        <f>'Rekap Panjang Per Prog Per Prov'!D11</f>
        <v>ITJEN</v>
      </c>
      <c r="H1171" s="1255"/>
      <c r="I1171" s="753"/>
      <c r="J1171" s="758"/>
    </row>
    <row r="1172" spans="1:10" ht="34.5" hidden="1" customHeight="1">
      <c r="A1172" s="801"/>
      <c r="B1172" s="830"/>
      <c r="C1172" s="393" t="s">
        <v>381</v>
      </c>
      <c r="D1172" s="1862" t="str">
        <f>'Rekap Panjang Per Prog Per Prov'!D8</f>
        <v xml:space="preserve">Kegiatan Dukungan Manajemen dan Dukungan Teknis Lainnya  Inspektorat Jenderal </v>
      </c>
      <c r="E1172" s="1862"/>
      <c r="F1172" s="776"/>
      <c r="G1172" s="777"/>
      <c r="H1172" s="754"/>
      <c r="I1172" s="753"/>
      <c r="J1172" s="758"/>
    </row>
    <row r="1173" spans="1:10" ht="39" hidden="1" customHeight="1">
      <c r="A1173" s="801"/>
      <c r="B1173" s="830"/>
      <c r="C1173" s="365"/>
      <c r="D1173" s="393" t="s">
        <v>382</v>
      </c>
      <c r="E1173" s="841" t="str">
        <f>'Rekap Panjang Per Prog Per Prov'!D10</f>
        <v xml:space="preserve">Koordinasi Pembinaan dan Pengawasan Penyelenggaraan Pemerintahan Daerah </v>
      </c>
      <c r="F1173" s="776">
        <f>'Rekap Panjang Per Prog Per Prov'!D118</f>
        <v>300000000</v>
      </c>
      <c r="G1173" s="778"/>
      <c r="H1173" s="1254"/>
      <c r="I1173" s="753"/>
      <c r="J1173" s="753" t="s">
        <v>603</v>
      </c>
    </row>
    <row r="1174" spans="1:10" ht="16.5" hidden="1">
      <c r="A1174" s="801"/>
      <c r="B1174" s="830" t="s">
        <v>384</v>
      </c>
      <c r="C1174" s="1875" t="str">
        <f>'Rekap Panjang Per Prog Per Prov'!E7</f>
        <v xml:space="preserve">PROGRAM PEMBINAAN KESATUAN BANGSA DAN POLITIK </v>
      </c>
      <c r="D1174" s="1875"/>
      <c r="E1174" s="1875"/>
      <c r="F1174" s="776"/>
      <c r="G1174" s="1860" t="str">
        <f>'Rekap Panjang Per Prog Per Prov'!E11</f>
        <v>DITJEN KESBANGPOL</v>
      </c>
      <c r="H1174" s="1252"/>
      <c r="I1174" s="753"/>
      <c r="J1174" s="758"/>
    </row>
    <row r="1175" spans="1:10" s="355" customFormat="1" hidden="1">
      <c r="A1175" s="754"/>
      <c r="B1175" s="830"/>
      <c r="C1175" s="393" t="s">
        <v>381</v>
      </c>
      <c r="D1175" s="1862" t="str">
        <f>'Rekap Panjang Per Prog Per Prov'!E8</f>
        <v>Kegiatan Fasilitasi Kewaspadaan Nasional</v>
      </c>
      <c r="E1175" s="1862"/>
      <c r="F1175" s="776"/>
      <c r="G1175" s="1861"/>
      <c r="H1175" s="1253"/>
      <c r="I1175" s="753"/>
      <c r="J1175" s="758"/>
    </row>
    <row r="1176" spans="1:10" s="344" customFormat="1" ht="39.75" hidden="1" customHeight="1">
      <c r="A1176" s="801"/>
      <c r="B1176" s="951"/>
      <c r="C1176" s="392"/>
      <c r="D1176" s="392" t="s">
        <v>382</v>
      </c>
      <c r="E1176" s="846" t="str">
        <f>'Rekap Panjang Per Prog Per Prov'!E10</f>
        <v xml:space="preserve">Penguatan dan Pemberdayaan Forum Kewaspadaan Dini Masyarakat (FKDM) </v>
      </c>
      <c r="F1176" s="802">
        <f>'Rekap Panjang Per Prog Per Prov'!E118</f>
        <v>1353412000</v>
      </c>
      <c r="G1176" s="777"/>
      <c r="H1176" s="754"/>
      <c r="I1176" s="753"/>
      <c r="J1176" s="884" t="s">
        <v>601</v>
      </c>
    </row>
    <row r="1177" spans="1:10" s="344" customFormat="1" ht="33.75" hidden="1" customHeight="1">
      <c r="A1177" s="801"/>
      <c r="B1177" s="830" t="s">
        <v>385</v>
      </c>
      <c r="C1177" s="1863" t="str">
        <f>'Rekap Panjang Per Prog Per Prov'!F7</f>
        <v xml:space="preserve">PROGRAM PENDIDIKAN DAN PELATIHAN APARATUR KEMENTERIAN DALAM NEGERI </v>
      </c>
      <c r="D1177" s="1863"/>
      <c r="E1177" s="1863"/>
      <c r="F1177" s="776"/>
      <c r="G1177" s="856" t="str">
        <f>'Rekap Panjang Per Prog Per Prov'!F11</f>
        <v>BADAN DIKLAT</v>
      </c>
      <c r="H1177" s="1267"/>
      <c r="I1177" s="753"/>
      <c r="J1177" s="809"/>
    </row>
    <row r="1178" spans="1:10" s="344" customFormat="1" ht="32.25" hidden="1" customHeight="1">
      <c r="A1178" s="801"/>
      <c r="B1178" s="830"/>
      <c r="C1178" s="393" t="s">
        <v>381</v>
      </c>
      <c r="D1178" s="1862" t="str">
        <f>'Rekap Panjang Per Prog Per Prov'!F8</f>
        <v xml:space="preserve">Kegiatan Dukungan Manajemen Dan Pelayanan Teknis Lainnya Badan Pendidikan Dan Pelatihan </v>
      </c>
      <c r="E1178" s="1862"/>
      <c r="F1178" s="776"/>
      <c r="G1178" s="777"/>
      <c r="H1178" s="754"/>
      <c r="I1178" s="753"/>
      <c r="J1178" s="758"/>
    </row>
    <row r="1179" spans="1:10" s="344" customFormat="1" ht="23.25" hidden="1" customHeight="1">
      <c r="A1179" s="801"/>
      <c r="B1179" s="830"/>
      <c r="C1179" s="393"/>
      <c r="D1179" s="393" t="s">
        <v>382</v>
      </c>
      <c r="E1179" s="841" t="str">
        <f>'Rekap Panjang Per Prog Per Prov'!F10</f>
        <v>Koordinasi Pembinaan Program Kediklatan</v>
      </c>
      <c r="F1179" s="776">
        <f>'Rekap Panjang Per Prog Per Prov'!F118</f>
        <v>218600000</v>
      </c>
      <c r="G1179" s="778"/>
      <c r="H1179" s="1254"/>
      <c r="I1179" s="753"/>
      <c r="J1179" s="753" t="s">
        <v>604</v>
      </c>
    </row>
    <row r="1180" spans="1:10" s="362" customFormat="1" hidden="1">
      <c r="A1180" s="777"/>
      <c r="B1180" s="830" t="s">
        <v>393</v>
      </c>
      <c r="C1180" s="1863" t="str">
        <f>'Rekap Panjang Per Prog Per Prov'!G7</f>
        <v xml:space="preserve">PROGRAM PENGELOLAAN DESENTRALISASI DAN OTONOMI DAERAH </v>
      </c>
      <c r="D1180" s="1863"/>
      <c r="E1180" s="1863"/>
      <c r="F1180" s="793"/>
      <c r="G1180" s="803" t="str">
        <f>'Rekap Panjang Per Prog Per Prov'!G11</f>
        <v>DITJEN OTDA</v>
      </c>
      <c r="H1180" s="1255"/>
      <c r="I1180" s="753"/>
      <c r="J1180" s="758"/>
    </row>
    <row r="1181" spans="1:10" hidden="1">
      <c r="A1181" s="777"/>
      <c r="B1181" s="831"/>
      <c r="C1181" s="393" t="s">
        <v>381</v>
      </c>
      <c r="D1181" s="1862" t="str">
        <f>'Rekap Panjang Per Prog Per Prov'!G8</f>
        <v>Kegiatan Penataan Urusan Pemerintahan Daerah Lingkup I</v>
      </c>
      <c r="E1181" s="1862"/>
      <c r="F1181" s="794"/>
      <c r="G1181" s="777"/>
      <c r="H1181" s="754"/>
      <c r="I1181" s="753"/>
      <c r="J1181" s="758"/>
    </row>
    <row r="1182" spans="1:10" ht="34.5" hidden="1" customHeight="1">
      <c r="A1182" s="777"/>
      <c r="B1182" s="834"/>
      <c r="C1182" s="394"/>
      <c r="D1182" s="394" t="s">
        <v>382</v>
      </c>
      <c r="E1182" s="841" t="str">
        <f>'Rekap Panjang Per Prog Per Prov'!G10</f>
        <v xml:space="preserve">Fasilitasi Percepatan Penerapan Standar Pelayanan Minimal (SPM) di Daerah </v>
      </c>
      <c r="F1182" s="797">
        <f>'Rekap Panjang Per Prog Per Prov'!G118</f>
        <v>563700000</v>
      </c>
      <c r="G1182" s="778"/>
      <c r="H1182" s="1254"/>
      <c r="I1182" s="753"/>
      <c r="J1182" s="761" t="s">
        <v>662</v>
      </c>
    </row>
    <row r="1183" spans="1:10" s="344" customFormat="1" ht="16.5" hidden="1" customHeight="1">
      <c r="A1183" s="801"/>
      <c r="B1183" s="830" t="s">
        <v>396</v>
      </c>
      <c r="C1183" s="1863" t="str">
        <f>'Rekap Panjang Per Prog Per Prov'!J7</f>
        <v xml:space="preserve">PROGRAM BINA PEMBANGUNAN DAERAH </v>
      </c>
      <c r="D1183" s="1863"/>
      <c r="E1183" s="1863"/>
      <c r="F1183" s="776"/>
      <c r="G1183" s="1865" t="str">
        <f>'Rekap Panjang Per Prog Per Prov'!J11</f>
        <v>DITJEN BINA BANGDA</v>
      </c>
      <c r="H1183" s="1256"/>
      <c r="I1183" s="753"/>
      <c r="J1183" s="784"/>
    </row>
    <row r="1184" spans="1:10" s="344" customFormat="1" ht="33" hidden="1" customHeight="1">
      <c r="A1184" s="801"/>
      <c r="B1184" s="830"/>
      <c r="C1184" s="393" t="s">
        <v>381</v>
      </c>
      <c r="D1184" s="1862" t="str">
        <f>'Rekap Panjang Per Prog Per Prov'!J8</f>
        <v>Kegiatan Dukungan Manajemen dan Pelaksanaan Tugas Teknis Lainnya Ditjen Bina Bangda</v>
      </c>
      <c r="E1184" s="1862"/>
      <c r="F1184" s="776"/>
      <c r="G1184" s="1866"/>
      <c r="H1184" s="1257"/>
      <c r="I1184" s="753"/>
      <c r="J1184" s="758"/>
    </row>
    <row r="1185" spans="1:10" s="344" customFormat="1" ht="33.75" hidden="1" customHeight="1">
      <c r="A1185" s="801"/>
      <c r="B1185" s="830"/>
      <c r="C1185" s="393"/>
      <c r="D1185" s="393" t="s">
        <v>382</v>
      </c>
      <c r="E1185" s="841" t="str">
        <f>'Rekap Panjang Per Prog Per Prov'!J10</f>
        <v>Penyusunan, Pengkajian dan Pengembangan Data dan Informasi SIPD di Daerah</v>
      </c>
      <c r="F1185" s="776">
        <f>'Rekap Panjang Per Prog Per Prov'!J118</f>
        <v>550000000</v>
      </c>
      <c r="G1185" s="777"/>
      <c r="H1185" s="754"/>
      <c r="I1185" s="753"/>
      <c r="J1185" s="1793" t="s">
        <v>594</v>
      </c>
    </row>
    <row r="1186" spans="1:10" s="344" customFormat="1" ht="31.5" hidden="1">
      <c r="A1186" s="801"/>
      <c r="B1186" s="830"/>
      <c r="C1186" s="366"/>
      <c r="D1186" s="393" t="s">
        <v>386</v>
      </c>
      <c r="E1186" s="841" t="str">
        <f>'Rekap Panjang Per Prog Per Prov'!K10</f>
        <v xml:space="preserve">Penguatan Peran Provinsi dalam Pengendalian, Pelaporan dan Evaluasi Pemanfaatan Program Dana Alokasi Khusus (DAK) </v>
      </c>
      <c r="F1186" s="776">
        <f>'Rekap Panjang Per Prog Per Prov'!K118</f>
        <v>700000000</v>
      </c>
      <c r="G1186" s="778"/>
      <c r="H1186" s="1254"/>
      <c r="I1186" s="753"/>
      <c r="J1186" s="1794"/>
    </row>
    <row r="1187" spans="1:10" s="344" customFormat="1" ht="33" hidden="1" customHeight="1">
      <c r="A1187" s="801"/>
      <c r="B1187" s="829"/>
      <c r="C1187" s="394" t="s">
        <v>387</v>
      </c>
      <c r="D1187" s="1890" t="str">
        <f>'Rekap Panjang Per Prog Per Prov'!L8</f>
        <v>Kegiatan Fasilitasi Penataan Ruang Daerah dan Lingkungan Hidup di Daerah</v>
      </c>
      <c r="E1187" s="1890"/>
      <c r="F1187" s="779"/>
      <c r="G1187" s="777"/>
      <c r="H1187" s="754"/>
      <c r="I1187" s="753"/>
      <c r="J1187" s="781"/>
    </row>
    <row r="1188" spans="1:10" s="344" customFormat="1" ht="49.5" hidden="1" customHeight="1">
      <c r="A1188" s="801"/>
      <c r="B1188" s="830"/>
      <c r="C1188" s="366"/>
      <c r="D1188" s="393" t="s">
        <v>382</v>
      </c>
      <c r="E1188" s="842" t="str">
        <f>'Rekap Panjang Per Prog Per Prov'!L10</f>
        <v xml:space="preserve">Koordinasi , Fasilitasi dan Evaluasi terhadap Implementasi Kegiatan Penanganan Lahan Kritis dan Sumber Daya Air Berbasis Masyarakat (PLKSDA-BM) </v>
      </c>
      <c r="F1188" s="776">
        <f>'Rekap Panjang Per Prog Per Prov'!L118</f>
        <v>200000000</v>
      </c>
      <c r="G1188" s="777"/>
      <c r="H1188" s="754"/>
      <c r="I1188" s="753"/>
      <c r="J1188" s="753" t="s">
        <v>594</v>
      </c>
    </row>
    <row r="1189" spans="1:10" s="344" customFormat="1" ht="16.5" hidden="1" customHeight="1">
      <c r="A1189" s="801"/>
      <c r="B1189" s="830"/>
      <c r="C1189" s="393" t="s">
        <v>388</v>
      </c>
      <c r="D1189" s="1867" t="str">
        <f>'Rekap Panjang Per Prog Per Prov'!O8</f>
        <v>Kegiatan Fasilitasi Peningkatan Pertumbuhan Ekonomi Daerah</v>
      </c>
      <c r="E1189" s="1867"/>
      <c r="F1189" s="776"/>
      <c r="G1189" s="777"/>
      <c r="H1189" s="754"/>
      <c r="I1189" s="753"/>
      <c r="J1189" s="758"/>
    </row>
    <row r="1190" spans="1:10" s="344" customFormat="1" ht="27" hidden="1" customHeight="1">
      <c r="A1190" s="801"/>
      <c r="B1190" s="830"/>
      <c r="C1190" s="366"/>
      <c r="D1190" s="393" t="s">
        <v>382</v>
      </c>
      <c r="E1190" s="842" t="str">
        <f>'Rekap Panjang Per Prog Per Prov'!O10</f>
        <v xml:space="preserve">Dukungan Operasional  Penyelenggaraan PTSP  </v>
      </c>
      <c r="F1190" s="776">
        <f>'Rekap Panjang Per Prog Per Prov'!O118</f>
        <v>600000000</v>
      </c>
      <c r="G1190" s="777"/>
      <c r="H1190" s="754"/>
      <c r="I1190" s="753"/>
      <c r="J1190" s="753" t="s">
        <v>602</v>
      </c>
    </row>
    <row r="1191" spans="1:10" s="344" customFormat="1" ht="16.5" hidden="1">
      <c r="A1191" s="801"/>
      <c r="B1191" s="830"/>
      <c r="C1191" s="393" t="s">
        <v>389</v>
      </c>
      <c r="D1191" s="1862" t="str">
        <f>'Rekap Panjang Per Prog Per Prov'!P8</f>
        <v>Kegiatan Fasilitasi  Perencanaan Pembangunan Daerah</v>
      </c>
      <c r="E1191" s="1862"/>
      <c r="F1191" s="776"/>
      <c r="G1191" s="777"/>
      <c r="H1191" s="754"/>
      <c r="I1191" s="753"/>
      <c r="J1191" s="758"/>
    </row>
    <row r="1192" spans="1:10" s="344" customFormat="1" ht="39.75" hidden="1" customHeight="1">
      <c r="A1192" s="801"/>
      <c r="B1192" s="835"/>
      <c r="C1192" s="367"/>
      <c r="D1192" s="392" t="s">
        <v>382</v>
      </c>
      <c r="E1192" s="846" t="str">
        <f>'Rekap Panjang Per Prog Per Prov'!P10</f>
        <v>Pengendalian dan Evaluasi Rencana Pembangunan Tahunan Kabupaten/Kota TA. 2013</v>
      </c>
      <c r="F1192" s="802">
        <f>'Rekap Panjang Per Prog Per Prov'!P118</f>
        <v>1047909000</v>
      </c>
      <c r="G1192" s="777"/>
      <c r="H1192" s="754"/>
      <c r="I1192" s="753"/>
      <c r="J1192" s="753" t="s">
        <v>594</v>
      </c>
    </row>
    <row r="1193" spans="1:10" s="344" customFormat="1" ht="16.5" hidden="1">
      <c r="A1193" s="801"/>
      <c r="B1193" s="830"/>
      <c r="C1193" s="393" t="s">
        <v>391</v>
      </c>
      <c r="D1193" s="1862" t="str">
        <f>'Rekap Panjang Per Prog Per Prov'!Q8</f>
        <v>Kegiatan Fasilitasi Pengembangan Wilayah Terpadu</v>
      </c>
      <c r="E1193" s="1862"/>
      <c r="F1193" s="776"/>
      <c r="G1193" s="777"/>
      <c r="H1193" s="754"/>
      <c r="I1193" s="753"/>
      <c r="J1193" s="758"/>
    </row>
    <row r="1194" spans="1:10" s="344" customFormat="1" ht="37.5" hidden="1" customHeight="1">
      <c r="A1194" s="801"/>
      <c r="B1194" s="835"/>
      <c r="C1194" s="367"/>
      <c r="D1194" s="392" t="s">
        <v>382</v>
      </c>
      <c r="E1194" s="846" t="str">
        <f>'Rekap Panjang Per Prog Per Prov'!Q10</f>
        <v>Penguatan Kelembagaan dalam Pengelolaan dan Pengembangan Wilayah Pesisir, Laut dan Pulau-pulau kecil</v>
      </c>
      <c r="F1194" s="802">
        <f>'Rekap Panjang Per Prog Per Prov'!Q118</f>
        <v>600000000</v>
      </c>
      <c r="G1194" s="778"/>
      <c r="H1194" s="1254"/>
      <c r="I1194" s="753"/>
      <c r="J1194" s="753" t="s">
        <v>594</v>
      </c>
    </row>
    <row r="1195" spans="1:10" s="362" customFormat="1" ht="15.75" hidden="1" customHeight="1">
      <c r="A1195" s="777"/>
      <c r="B1195" s="830" t="s">
        <v>519</v>
      </c>
      <c r="C1195" s="1863" t="str">
        <f>'Rekap Panjang Per Prog Per Prov'!U7</f>
        <v xml:space="preserve">PROGRAM PEMBERDAYAAN MASYARAKAT DAN PEMERINTAHAN DESA </v>
      </c>
      <c r="D1195" s="1863"/>
      <c r="E1195" s="1863"/>
      <c r="F1195" s="793"/>
      <c r="G1195" s="782" t="str">
        <f>'Rekap Panjang Per Prog Per Prov'!U11</f>
        <v>DITJEN PMD</v>
      </c>
      <c r="H1195" s="1263"/>
      <c r="I1195" s="753"/>
      <c r="J1195" s="758"/>
    </row>
    <row r="1196" spans="1:10" ht="30" hidden="1" customHeight="1">
      <c r="A1196" s="777"/>
      <c r="B1196" s="831"/>
      <c r="C1196" s="393" t="s">
        <v>381</v>
      </c>
      <c r="D1196" s="1862" t="str">
        <f>'Rekap Panjang Per Prog Per Prov'!U8</f>
        <v>Kegiatan Dukungan Manajemen dan Dukungan Teknis Lainnya Ditjen PMD</v>
      </c>
      <c r="E1196" s="1862"/>
      <c r="F1196" s="794"/>
      <c r="G1196" s="782"/>
      <c r="H1196" s="1263"/>
      <c r="I1196" s="753"/>
      <c r="J1196" s="758"/>
    </row>
    <row r="1197" spans="1:10" ht="31.5" hidden="1" customHeight="1">
      <c r="A1197" s="777"/>
      <c r="B1197" s="834"/>
      <c r="C1197" s="394"/>
      <c r="D1197" s="394" t="s">
        <v>382</v>
      </c>
      <c r="E1197" s="841" t="str">
        <f>'Rekap Panjang Per Prog Per Prov'!U10</f>
        <v>Penguatan Program dan Kelembagaan Pemberdayaan Masyarakat dan Pemerintahan Desa</v>
      </c>
      <c r="F1197" s="797">
        <f>'Rekap Panjang Per Prog Per Prov'!U118</f>
        <v>149590000</v>
      </c>
      <c r="G1197" s="778"/>
      <c r="H1197" s="1254"/>
      <c r="I1197" s="753"/>
      <c r="J1197" s="781"/>
    </row>
    <row r="1198" spans="1:10" ht="30" hidden="1" customHeight="1">
      <c r="A1198" s="777"/>
      <c r="B1198" s="831"/>
      <c r="C1198" s="393" t="s">
        <v>387</v>
      </c>
      <c r="D1198" s="1862" t="str">
        <f>'Rekap Panjang Per Prog Per Prov'!V8</f>
        <v>Kegiatan Peningkatan Kapasitas Penyelenggaraan Pemerintahan Desa dan Kelurahan</v>
      </c>
      <c r="E1198" s="1862"/>
      <c r="F1198" s="794"/>
      <c r="G1198" s="782"/>
      <c r="H1198" s="1263"/>
      <c r="I1198" s="753"/>
      <c r="J1198" s="758"/>
    </row>
    <row r="1199" spans="1:10" ht="15.75" hidden="1" customHeight="1">
      <c r="A1199" s="777"/>
      <c r="B1199" s="834"/>
      <c r="C1199" s="394"/>
      <c r="D1199" s="394" t="s">
        <v>382</v>
      </c>
      <c r="E1199" s="841" t="str">
        <f>'Rekap Panjang Per Prog Per Prov'!V10</f>
        <v>Pelatihan Manajemen Pemerintahan Desa bagi Kepala Desa</v>
      </c>
      <c r="F1199" s="797">
        <f>'Rekap Panjang Per Prog Per Prov'!V118</f>
        <v>169451000</v>
      </c>
      <c r="G1199" s="778"/>
      <c r="H1199" s="1254"/>
      <c r="I1199" s="753"/>
      <c r="J1199" s="781"/>
    </row>
    <row r="1200" spans="1:10" ht="15.75" hidden="1" customHeight="1">
      <c r="A1200" s="777"/>
      <c r="B1200" s="831"/>
      <c r="C1200" s="393" t="s">
        <v>388</v>
      </c>
      <c r="D1200" s="1862" t="str">
        <f>'Rekap Panjang Per Prog Per Prov'!W8</f>
        <v>Kegiatan Peningkatan Kapasitas Kelembagaan dan Pelatihan Masyarakat</v>
      </c>
      <c r="E1200" s="1862"/>
      <c r="F1200" s="794"/>
      <c r="G1200" s="782"/>
      <c r="H1200" s="1263"/>
      <c r="I1200" s="753"/>
      <c r="J1200" s="758"/>
    </row>
    <row r="1201" spans="1:10" ht="15.75" hidden="1" customHeight="1">
      <c r="A1201" s="777"/>
      <c r="B1201" s="834"/>
      <c r="C1201" s="394"/>
      <c r="D1201" s="394" t="s">
        <v>382</v>
      </c>
      <c r="E1201" s="841" t="str">
        <f>'Rekap Panjang Per Prog Per Prov'!W10</f>
        <v>Fasilitasi Penyusunan Profil Desa dan Kelurahan</v>
      </c>
      <c r="F1201" s="797">
        <f>'Rekap Panjang Per Prog Per Prov'!W118</f>
        <v>299612000</v>
      </c>
      <c r="G1201" s="778"/>
      <c r="H1201" s="1254"/>
      <c r="I1201" s="753"/>
      <c r="J1201" s="781"/>
    </row>
    <row r="1202" spans="1:10" ht="15.75" hidden="1" customHeight="1">
      <c r="A1202" s="777"/>
      <c r="B1202" s="831"/>
      <c r="C1202" s="393" t="s">
        <v>389</v>
      </c>
      <c r="D1202" s="1862" t="str">
        <f>'Rekap Panjang Per Prog Per Prov'!X8</f>
        <v>Kegiatan Peningkatan Kemandirian Masyarakat Perdesaan</v>
      </c>
      <c r="E1202" s="1862"/>
      <c r="F1202" s="794"/>
      <c r="G1202" s="782"/>
      <c r="H1202" s="1263"/>
      <c r="I1202" s="753"/>
      <c r="J1202" s="758"/>
    </row>
    <row r="1203" spans="1:10" ht="15.75" hidden="1" customHeight="1">
      <c r="A1203" s="777"/>
      <c r="B1203" s="834"/>
      <c r="C1203" s="394"/>
      <c r="D1203" s="394" t="s">
        <v>382</v>
      </c>
      <c r="E1203" s="841" t="str">
        <f>'Rekap Panjang Per Prog Per Prov'!X10</f>
        <v>PNPM-Mandiri Perdesaan</v>
      </c>
      <c r="F1203" s="797">
        <f>'Rekap Panjang Per Prog Per Prov'!X118</f>
        <v>26904320000</v>
      </c>
      <c r="G1203" s="778"/>
      <c r="H1203" s="1254"/>
      <c r="I1203" s="753"/>
      <c r="J1203" s="781"/>
    </row>
    <row r="1204" spans="1:10" ht="15.75" hidden="1" customHeight="1">
      <c r="A1204" s="777"/>
      <c r="B1204" s="831"/>
      <c r="C1204" s="393" t="s">
        <v>391</v>
      </c>
      <c r="D1204" s="1862" t="str">
        <f>'Rekap Panjang Per Prog Per Prov'!Y8</f>
        <v>Kegiatan Fasilitasi Pemberdayaan Adat dan Sosial Budaya Masyarakat</v>
      </c>
      <c r="E1204" s="1862"/>
      <c r="F1204" s="794"/>
      <c r="G1204" s="782"/>
      <c r="H1204" s="1263"/>
      <c r="I1204" s="753"/>
      <c r="J1204" s="758"/>
    </row>
    <row r="1205" spans="1:10" ht="31.5" hidden="1" customHeight="1">
      <c r="A1205" s="777"/>
      <c r="B1205" s="834"/>
      <c r="C1205" s="394"/>
      <c r="D1205" s="394" t="s">
        <v>382</v>
      </c>
      <c r="E1205" s="842" t="str">
        <f>'Rekap Panjang Per Prog Per Prov'!Y10</f>
        <v>Fasilitasi Penguatan Kelembagaan Komisi Penanggulangan HIV/AIDS di daerah</v>
      </c>
      <c r="F1205" s="797">
        <f>'Rekap Panjang Per Prog Per Prov'!Y118</f>
        <v>81450000</v>
      </c>
      <c r="G1205" s="778"/>
      <c r="H1205" s="1254"/>
      <c r="I1205" s="753"/>
      <c r="J1205" s="781"/>
    </row>
    <row r="1206" spans="1:10" ht="31.5" hidden="1" customHeight="1">
      <c r="A1206" s="777"/>
      <c r="B1206" s="834"/>
      <c r="C1206" s="394"/>
      <c r="D1206" s="394" t="s">
        <v>386</v>
      </c>
      <c r="E1206" s="841" t="str">
        <f>'Rekap Panjang Per Prog Per Prov'!AA10</f>
        <v xml:space="preserve">Fasilitasi Penguatan Sistem Informasi Posyandu di Daerah melalui Koordinasi dan Pelatihan Ulang </v>
      </c>
      <c r="F1206" s="797">
        <f>'Rekap Panjang Per Prog Per Prov'!AA118</f>
        <v>72996000</v>
      </c>
      <c r="G1206" s="778"/>
      <c r="H1206" s="1254"/>
      <c r="I1206" s="753"/>
      <c r="J1206" s="781"/>
    </row>
    <row r="1207" spans="1:10" ht="15.75" hidden="1" customHeight="1">
      <c r="A1207" s="777"/>
      <c r="B1207" s="831"/>
      <c r="C1207" s="393" t="s">
        <v>392</v>
      </c>
      <c r="D1207" s="1862" t="str">
        <f>'Rekap Panjang Per Prog Per Prov'!AB8</f>
        <v>Kegiatan Pengembangan Usaha Ekonomi Masyarakat</v>
      </c>
      <c r="E1207" s="1862"/>
      <c r="F1207" s="794"/>
      <c r="G1207" s="782"/>
      <c r="H1207" s="1263"/>
      <c r="I1207" s="753"/>
      <c r="J1207" s="758"/>
    </row>
    <row r="1208" spans="1:10" ht="31.5" hidden="1" customHeight="1">
      <c r="A1208" s="777"/>
      <c r="B1208" s="834"/>
      <c r="C1208" s="394"/>
      <c r="D1208" s="394" t="s">
        <v>382</v>
      </c>
      <c r="E1208" s="841" t="str">
        <f>'Rekap Panjang Per Prog Per Prov'!AC10</f>
        <v xml:space="preserve">Penguatan Kelembagaan Tim Koordinasi Penanggulangan Kemiskinan Daerah (TKPKD) </v>
      </c>
      <c r="F1208" s="797">
        <f>'Rekap Panjang Per Prog Per Prov'!AC118</f>
        <v>51200000</v>
      </c>
      <c r="G1208" s="778"/>
      <c r="H1208" s="1254"/>
      <c r="I1208" s="753"/>
      <c r="J1208" s="781"/>
    </row>
    <row r="1209" spans="1:10" s="362" customFormat="1" ht="32.25" hidden="1" customHeight="1">
      <c r="A1209" s="777"/>
      <c r="B1209" s="830" t="s">
        <v>519</v>
      </c>
      <c r="C1209" s="1863" t="str">
        <f>'Rekap Panjang Per Prog Per Prov'!AH7</f>
        <v xml:space="preserve">PROGRAM PENGUATAN PENYELENGGARAAN PEMERINTAHAN UMUM </v>
      </c>
      <c r="D1209" s="1863"/>
      <c r="E1209" s="1863"/>
      <c r="F1209" s="793"/>
      <c r="G1209" s="803" t="str">
        <f>'Rekap Panjang Per Prog Per Prov'!AH11</f>
        <v>DITJEN PUM</v>
      </c>
      <c r="H1209" s="1255"/>
      <c r="I1209" s="753"/>
      <c r="J1209" s="758"/>
    </row>
    <row r="1210" spans="1:10" ht="30" hidden="1" customHeight="1">
      <c r="A1210" s="777"/>
      <c r="B1210" s="831"/>
      <c r="C1210" s="393" t="s">
        <v>381</v>
      </c>
      <c r="D1210" s="1862" t="str">
        <f>'Rekap Panjang Per Prog Per Prov'!AH8</f>
        <v>Kegiatan Penyelenggaraan Hubungan Pusat dan Daerah Serta Kerjasama Daerah</v>
      </c>
      <c r="E1210" s="1862"/>
      <c r="F1210" s="794"/>
      <c r="G1210" s="777"/>
      <c r="H1210" s="754"/>
      <c r="I1210" s="753"/>
      <c r="J1210" s="758"/>
    </row>
    <row r="1211" spans="1:10" ht="39.75" hidden="1" customHeight="1">
      <c r="A1211" s="777"/>
      <c r="B1211" s="834"/>
      <c r="C1211" s="394"/>
      <c r="D1211" s="394" t="s">
        <v>382</v>
      </c>
      <c r="E1211" s="841" t="str">
        <f>'Rekap Panjang Per Prog Per Prov'!AI10</f>
        <v>Peningkatan Peran Gubernur sebagai Wakil Pemerintah Pusat di Wilayah Provinsi</v>
      </c>
      <c r="F1211" s="797">
        <f>'Rekap Panjang Per Prog Per Prov'!AI118</f>
        <v>3427275000</v>
      </c>
      <c r="G1211" s="777"/>
      <c r="H1211" s="754"/>
      <c r="I1211" s="753"/>
      <c r="J1211" s="761" t="s">
        <v>595</v>
      </c>
    </row>
    <row r="1212" spans="1:10" ht="30" hidden="1" customHeight="1">
      <c r="A1212" s="777"/>
      <c r="B1212" s="831"/>
      <c r="C1212" s="393" t="s">
        <v>387</v>
      </c>
      <c r="D1212" s="1862" t="str">
        <f>'Rekap Panjang Per Prog Per Prov'!AJ8</f>
        <v>Kegiatan Pengembangan dan Penataan Wilayah Administrasi dan Perbatasan</v>
      </c>
      <c r="E1212" s="1862"/>
      <c r="F1212" s="794"/>
      <c r="G1212" s="777"/>
      <c r="H1212" s="754"/>
      <c r="I1212" s="753"/>
      <c r="J1212" s="758"/>
    </row>
    <row r="1213" spans="1:10" ht="37.5" hidden="1" customHeight="1">
      <c r="A1213" s="777"/>
      <c r="B1213" s="834"/>
      <c r="C1213" s="394"/>
      <c r="D1213" s="394" t="s">
        <v>382</v>
      </c>
      <c r="E1213" s="841" t="str">
        <f>'Rekap Panjang Per Prog Per Prov'!AK10</f>
        <v>Koordinasi dan Fasilitasi Penegasan Batas Daerah Secara Pasti di Lapangan antar Daerah Provinsi, Kab/Kota</v>
      </c>
      <c r="F1213" s="797">
        <f>'Rekap Panjang Per Prog Per Prov'!AK118</f>
        <v>350000000</v>
      </c>
      <c r="G1213" s="777"/>
      <c r="H1213" s="754"/>
      <c r="I1213" s="753"/>
      <c r="J1213" s="1194" t="s">
        <v>605</v>
      </c>
    </row>
    <row r="1214" spans="1:10" ht="36.75" hidden="1" customHeight="1">
      <c r="A1214" s="777"/>
      <c r="B1214" s="831"/>
      <c r="C1214" s="393" t="s">
        <v>388</v>
      </c>
      <c r="D1214" s="1862" t="str">
        <f>'Rekap Panjang Per Prog Per Prov'!AN8</f>
        <v>Kegiatan Pembinaan Ketenteraman, Ketertiban dan Perlindungan Masyarakat</v>
      </c>
      <c r="E1214" s="1862"/>
      <c r="F1214" s="794"/>
      <c r="G1214" s="777"/>
      <c r="H1214" s="754"/>
      <c r="I1214" s="753"/>
      <c r="J1214" s="758"/>
    </row>
    <row r="1215" spans="1:10" ht="50.25" hidden="1" customHeight="1">
      <c r="A1215" s="777"/>
      <c r="B1215" s="834"/>
      <c r="C1215" s="394"/>
      <c r="D1215" s="394" t="s">
        <v>382</v>
      </c>
      <c r="E1215" s="841" t="str">
        <f>'Rekap Panjang Per Prog Per Prov'!AO10</f>
        <v xml:space="preserve">Peningkatan Kapasitas SDM Polisi Pamong Praja  dalam Penyelenggaraan Ketertiban Umum dan Ketenteraman Masyarakat </v>
      </c>
      <c r="F1215" s="797">
        <f>'Rekap Panjang Per Prog Per Prov'!AO118</f>
        <v>605316000</v>
      </c>
      <c r="G1215" s="777"/>
      <c r="H1215" s="754"/>
      <c r="I1215" s="753"/>
      <c r="J1215" s="761" t="s">
        <v>597</v>
      </c>
    </row>
    <row r="1216" spans="1:10" hidden="1">
      <c r="A1216" s="777"/>
      <c r="B1216" s="831"/>
      <c r="C1216" s="393" t="s">
        <v>389</v>
      </c>
      <c r="D1216" s="1862" t="str">
        <f>'Rekap Panjang Per Prog Per Prov'!AP8</f>
        <v>Kegiatan Pembinaan dan Pengembangan Kawasan dan Pertanahan</v>
      </c>
      <c r="E1216" s="1862"/>
      <c r="F1216" s="794"/>
      <c r="G1216" s="777"/>
      <c r="H1216" s="754"/>
      <c r="I1216" s="753"/>
      <c r="J1216" s="758"/>
    </row>
    <row r="1217" spans="1:11" ht="39.75" hidden="1" customHeight="1">
      <c r="A1217" s="777"/>
      <c r="B1217" s="834"/>
      <c r="C1217" s="394"/>
      <c r="D1217" s="394" t="s">
        <v>382</v>
      </c>
      <c r="E1217" s="841" t="str">
        <f>'Rekap Panjang Per Prog Per Prov'!AP10</f>
        <v xml:space="preserve">Peningkatan Kapasitas Aparat Pemerintah Daerah dalam Pengelolaan Kawasan Sumber Daya Alam </v>
      </c>
      <c r="F1217" s="797">
        <f>'Rekap Panjang Per Prog Per Prov'!AP118</f>
        <v>400000000</v>
      </c>
      <c r="G1217" s="777"/>
      <c r="H1217" s="754"/>
      <c r="I1217" s="753"/>
      <c r="J1217" s="1194" t="s">
        <v>608</v>
      </c>
    </row>
    <row r="1218" spans="1:11" ht="39.75" hidden="1" customHeight="1">
      <c r="A1218" s="777"/>
      <c r="B1218" s="834"/>
      <c r="C1218" s="394"/>
      <c r="D1218" s="394" t="s">
        <v>386</v>
      </c>
      <c r="E1218" s="841" t="str">
        <f>'Rekap Panjang Per Prog Per Prov'!AQ10</f>
        <v>Fasilitasi Gubernur terhadap Kabupaten/Kota di Bidang Ekonomi, Industri dan Perdagangan Bebas</v>
      </c>
      <c r="F1218" s="797">
        <f>'Rekap Panjang Per Prog Per Prov'!AQ118</f>
        <v>300000000</v>
      </c>
      <c r="G1218" s="777"/>
      <c r="H1218" s="754"/>
      <c r="I1218" s="753"/>
      <c r="J1218" s="1194" t="s">
        <v>610</v>
      </c>
    </row>
    <row r="1219" spans="1:11" hidden="1">
      <c r="A1219" s="777"/>
      <c r="B1219" s="831"/>
      <c r="C1219" s="393" t="s">
        <v>391</v>
      </c>
      <c r="D1219" s="1862" t="str">
        <f>'Rekap Panjang Per Prog Per Prov'!AR8</f>
        <v>Kegiatan Fasilitasi Pencegahan dan Penanggulangan Bencana</v>
      </c>
      <c r="E1219" s="1862"/>
      <c r="F1219" s="794"/>
      <c r="G1219" s="777"/>
      <c r="H1219" s="754"/>
      <c r="I1219" s="753"/>
      <c r="J1219" s="758"/>
    </row>
    <row r="1220" spans="1:11" ht="33.75" hidden="1" customHeight="1">
      <c r="A1220" s="777"/>
      <c r="B1220" s="834"/>
      <c r="C1220" s="394"/>
      <c r="D1220" s="394" t="s">
        <v>382</v>
      </c>
      <c r="E1220" s="842" t="str">
        <f>'Rekap Panjang Per Prog Per Prov'!AT10</f>
        <v>Peningkatan Kapasitas Aparat dalam Pengurangan Resiko Bencana di Daerah</v>
      </c>
      <c r="F1220" s="797">
        <f>'Rekap Panjang Per Prog Per Prov'!AT118</f>
        <v>350000000</v>
      </c>
      <c r="G1220" s="778"/>
      <c r="H1220" s="1254"/>
      <c r="I1220" s="753"/>
      <c r="J1220" s="761" t="s">
        <v>607</v>
      </c>
    </row>
    <row r="1221" spans="1:11" s="355" customFormat="1" hidden="1">
      <c r="A1221" s="777"/>
      <c r="B1221" s="951"/>
      <c r="C1221" s="1277"/>
      <c r="D1221" s="1277"/>
      <c r="E1221" s="846"/>
      <c r="F1221" s="802"/>
      <c r="G1221" s="803"/>
      <c r="H1221" s="1255"/>
      <c r="I1221" s="1193"/>
      <c r="J1221" s="1251"/>
    </row>
    <row r="1222" spans="1:11" s="356" customFormat="1" ht="48" customHeight="1">
      <c r="A1222" s="1310">
        <v>21</v>
      </c>
      <c r="B1222" s="1797" t="s">
        <v>439</v>
      </c>
      <c r="C1222" s="1797"/>
      <c r="D1222" s="1797"/>
      <c r="E1222" s="1797"/>
      <c r="F1222" s="1283">
        <f>SUM(F1223:F1269)</f>
        <v>23042586000</v>
      </c>
      <c r="G1222" s="1273"/>
      <c r="H1222" s="1869" t="s">
        <v>855</v>
      </c>
      <c r="I1222" s="1100" t="s">
        <v>876</v>
      </c>
      <c r="J1222" s="952"/>
      <c r="K1222" s="1175">
        <f>'Rekap Panjang Per Prog Per Prov'!AV120</f>
        <v>23042586000</v>
      </c>
    </row>
    <row r="1223" spans="1:11">
      <c r="A1223" s="777"/>
      <c r="B1223" s="830" t="s">
        <v>380</v>
      </c>
      <c r="C1223" s="1863" t="str">
        <f>'Rekap Panjang Per Prog Per Prov'!C7</f>
        <v xml:space="preserve">PROGRAM PENATAAN ADMINISTRASI KEPENDUDUKAN </v>
      </c>
      <c r="D1223" s="1863"/>
      <c r="E1223" s="1863"/>
      <c r="F1223" s="776"/>
      <c r="G1223" s="803" t="str">
        <f>'Rekap Panjang Per Prog Per Prov'!C11</f>
        <v>DITJEN DUKCAPIL</v>
      </c>
      <c r="H1223" s="1870"/>
      <c r="I1223" s="753"/>
      <c r="J1223" s="758"/>
    </row>
    <row r="1224" spans="1:11" ht="33" customHeight="1">
      <c r="A1224" s="777"/>
      <c r="B1224" s="830"/>
      <c r="C1224" s="393" t="s">
        <v>381</v>
      </c>
      <c r="D1224" s="1862" t="str">
        <f>'Rekap Panjang Per Prog Per Prov'!C8</f>
        <v>Kegiatan Dukungan Manajemen dan Dukungan Teknis Lainnya Ditjen Kependudukan dan Pencatatan Sipil</v>
      </c>
      <c r="E1224" s="1862"/>
      <c r="F1224" s="776"/>
      <c r="G1224" s="777"/>
      <c r="H1224" s="1870"/>
      <c r="I1224" s="753"/>
      <c r="J1224" s="758"/>
    </row>
    <row r="1225" spans="1:11" ht="36.75" customHeight="1">
      <c r="A1225" s="821"/>
      <c r="B1225" s="879"/>
      <c r="C1225" s="893"/>
      <c r="D1225" s="883" t="s">
        <v>382</v>
      </c>
      <c r="E1225" s="887" t="str">
        <f>'Rekap Panjang Per Prog Per Prov'!C10</f>
        <v xml:space="preserve">Fasilitasi Koordinasi Penyelenggaraan Kependudukan dan Pencatatan Sipil </v>
      </c>
      <c r="F1225" s="880">
        <f>'Rekap Panjang Per Prog Per Prov'!C120</f>
        <v>201130000</v>
      </c>
      <c r="G1225" s="821"/>
      <c r="H1225" s="1268"/>
      <c r="I1225" s="884" t="s">
        <v>701</v>
      </c>
      <c r="J1225" s="884" t="s">
        <v>600</v>
      </c>
    </row>
    <row r="1226" spans="1:11" ht="36" customHeight="1">
      <c r="A1226" s="801"/>
      <c r="B1226" s="829" t="s">
        <v>383</v>
      </c>
      <c r="C1226" s="1859" t="str">
        <f>'Rekap Panjang Per Prog Per Prov'!D7</f>
        <v xml:space="preserve">PROGRAM PENGAWASAN DAN PENINGKATAN AKUNTABILITAS APARATUR KEMENTERIAN DALAM NEGERI </v>
      </c>
      <c r="D1226" s="1859"/>
      <c r="E1226" s="1859"/>
      <c r="F1226" s="779"/>
      <c r="G1226" s="777" t="str">
        <f>'Rekap Panjang Per Prog Per Prov'!D11</f>
        <v>ITJEN</v>
      </c>
      <c r="H1226" s="754"/>
      <c r="I1226" s="1235"/>
      <c r="J1226" s="781"/>
    </row>
    <row r="1227" spans="1:11" ht="32.25" customHeight="1">
      <c r="A1227" s="801"/>
      <c r="B1227" s="830"/>
      <c r="C1227" s="393" t="s">
        <v>381</v>
      </c>
      <c r="D1227" s="1862" t="str">
        <f>'Rekap Panjang Per Prog Per Prov'!D8</f>
        <v xml:space="preserve">Kegiatan Dukungan Manajemen dan Dukungan Teknis Lainnya  Inspektorat Jenderal </v>
      </c>
      <c r="E1227" s="1862"/>
      <c r="F1227" s="776"/>
      <c r="G1227" s="777"/>
      <c r="H1227" s="754"/>
      <c r="I1227" s="753"/>
      <c r="J1227" s="758"/>
    </row>
    <row r="1228" spans="1:11" ht="39.75" customHeight="1">
      <c r="A1228" s="801"/>
      <c r="B1228" s="830"/>
      <c r="C1228" s="365"/>
      <c r="D1228" s="393" t="s">
        <v>382</v>
      </c>
      <c r="E1228" s="841" t="str">
        <f>'Rekap Panjang Per Prog Per Prov'!D10</f>
        <v xml:space="preserve">Koordinasi Pembinaan dan Pengawasan Penyelenggaraan Pemerintahan Daerah </v>
      </c>
      <c r="F1228" s="776">
        <f>'Rekap Panjang Per Prog Per Prov'!D120</f>
        <v>300000000</v>
      </c>
      <c r="G1228" s="778"/>
      <c r="H1228" s="1254"/>
      <c r="I1228" s="753" t="s">
        <v>758</v>
      </c>
      <c r="J1228" s="753" t="s">
        <v>603</v>
      </c>
    </row>
    <row r="1229" spans="1:11" ht="16.5">
      <c r="A1229" s="801"/>
      <c r="B1229" s="829" t="s">
        <v>384</v>
      </c>
      <c r="C1229" s="1873" t="str">
        <f>'Rekap Panjang Per Prog Per Prov'!E7</f>
        <v xml:space="preserve">PROGRAM PEMBINAAN KESATUAN BANGSA DAN POLITIK </v>
      </c>
      <c r="D1229" s="1873"/>
      <c r="E1229" s="1873"/>
      <c r="F1229" s="779"/>
      <c r="G1229" s="1861" t="str">
        <f>'Rekap Panjang Per Prog Per Prov'!E11</f>
        <v>DITJEN KESBANGPOL</v>
      </c>
      <c r="H1229" s="1253"/>
      <c r="I1229" s="1194"/>
      <c r="J1229" s="758"/>
    </row>
    <row r="1230" spans="1:11" s="355" customFormat="1">
      <c r="A1230" s="754"/>
      <c r="B1230" s="830"/>
      <c r="C1230" s="393" t="s">
        <v>381</v>
      </c>
      <c r="D1230" s="1862" t="str">
        <f>'Rekap Panjang Per Prog Per Prov'!E8</f>
        <v>Kegiatan Fasilitasi Kewaspadaan Nasional</v>
      </c>
      <c r="E1230" s="1862"/>
      <c r="F1230" s="776"/>
      <c r="G1230" s="1861"/>
      <c r="H1230" s="1253"/>
      <c r="I1230" s="753"/>
      <c r="J1230" s="758"/>
    </row>
    <row r="1231" spans="1:11" s="344" customFormat="1" ht="33" customHeight="1">
      <c r="A1231" s="801"/>
      <c r="B1231" s="830"/>
      <c r="C1231" s="393"/>
      <c r="D1231" s="393" t="s">
        <v>382</v>
      </c>
      <c r="E1231" s="841" t="str">
        <f>'Rekap Panjang Per Prog Per Prov'!E10</f>
        <v xml:space="preserve">Penguatan dan Pemberdayaan Forum Kewaspadaan Dini Masyarakat (FKDM) </v>
      </c>
      <c r="F1231" s="776">
        <f>'Rekap Panjang Per Prog Per Prov'!E120</f>
        <v>606951000</v>
      </c>
      <c r="G1231" s="778"/>
      <c r="H1231" s="1254"/>
      <c r="I1231" s="753" t="s">
        <v>729</v>
      </c>
      <c r="J1231" s="753" t="s">
        <v>601</v>
      </c>
    </row>
    <row r="1232" spans="1:11" s="344" customFormat="1" ht="33" customHeight="1">
      <c r="A1232" s="801"/>
      <c r="B1232" s="830" t="s">
        <v>385</v>
      </c>
      <c r="C1232" s="1863" t="str">
        <f>'Rekap Panjang Per Prog Per Prov'!F7</f>
        <v xml:space="preserve">PROGRAM PENDIDIKAN DAN PELATIHAN APARATUR KEMENTERIAN DALAM NEGERI </v>
      </c>
      <c r="D1232" s="1863"/>
      <c r="E1232" s="1863"/>
      <c r="F1232" s="776"/>
      <c r="G1232" s="856" t="str">
        <f>'Rekap Panjang Per Prog Per Prov'!F11</f>
        <v>BADAN DIKLAT</v>
      </c>
      <c r="H1232" s="1265"/>
      <c r="I1232" s="753"/>
      <c r="J1232" s="784"/>
    </row>
    <row r="1233" spans="1:10" s="344" customFormat="1" ht="30.75" customHeight="1">
      <c r="A1233" s="801"/>
      <c r="B1233" s="830"/>
      <c r="C1233" s="393" t="s">
        <v>381</v>
      </c>
      <c r="D1233" s="1862" t="str">
        <f>'Rekap Panjang Per Prog Per Prov'!F8</f>
        <v xml:space="preserve">Kegiatan Dukungan Manajemen Dan Pelayanan Teknis Lainnya Badan Pendidikan Dan Pelatihan </v>
      </c>
      <c r="E1233" s="1862"/>
      <c r="F1233" s="776"/>
      <c r="G1233" s="777"/>
      <c r="H1233" s="754"/>
      <c r="I1233" s="753"/>
      <c r="J1233" s="758"/>
    </row>
    <row r="1234" spans="1:10" s="344" customFormat="1" ht="21" customHeight="1">
      <c r="A1234" s="801"/>
      <c r="B1234" s="830"/>
      <c r="C1234" s="393"/>
      <c r="D1234" s="393" t="s">
        <v>382</v>
      </c>
      <c r="E1234" s="841" t="str">
        <f>'Rekap Panjang Per Prog Per Prov'!F10</f>
        <v>Koordinasi Pembinaan Program Kediklatan</v>
      </c>
      <c r="F1234" s="776">
        <f>'Rekap Panjang Per Prog Per Prov'!F120</f>
        <v>200000000</v>
      </c>
      <c r="G1234" s="778"/>
      <c r="H1234" s="1254"/>
      <c r="I1234" s="753" t="s">
        <v>772</v>
      </c>
      <c r="J1234" s="753" t="s">
        <v>604</v>
      </c>
    </row>
    <row r="1235" spans="1:10" s="344" customFormat="1" ht="16.5" customHeight="1">
      <c r="A1235" s="801"/>
      <c r="B1235" s="829" t="s">
        <v>396</v>
      </c>
      <c r="C1235" s="1859" t="str">
        <f>'Rekap Panjang Per Prog Per Prov'!G7</f>
        <v xml:space="preserve">PROGRAM PENGELOLAAN DESENTRALISASI DAN OTONOMI DAERAH </v>
      </c>
      <c r="D1235" s="1859"/>
      <c r="E1235" s="1859"/>
      <c r="F1235" s="779"/>
      <c r="G1235" s="860" t="str">
        <f>'Rekap Panjang Per Prog Per Prov'!G11</f>
        <v>DITJEN OTDA</v>
      </c>
      <c r="H1235" s="1267"/>
      <c r="I1235" s="753"/>
      <c r="J1235" s="809"/>
    </row>
    <row r="1236" spans="1:10" s="344" customFormat="1" ht="16.5">
      <c r="A1236" s="801"/>
      <c r="B1236" s="830"/>
      <c r="C1236" s="393" t="s">
        <v>381</v>
      </c>
      <c r="D1236" s="1862" t="str">
        <f>'Rekap Panjang Per Prog Per Prov'!G8</f>
        <v>Kegiatan Penataan Urusan Pemerintahan Daerah Lingkup I</v>
      </c>
      <c r="E1236" s="1862"/>
      <c r="F1236" s="776"/>
      <c r="G1236" s="777"/>
      <c r="H1236" s="754"/>
      <c r="I1236" s="753"/>
      <c r="J1236" s="758"/>
    </row>
    <row r="1237" spans="1:10" s="344" customFormat="1" ht="34.5" customHeight="1">
      <c r="A1237" s="801"/>
      <c r="B1237" s="830"/>
      <c r="C1237" s="393"/>
      <c r="D1237" s="393" t="s">
        <v>382</v>
      </c>
      <c r="E1237" s="841" t="str">
        <f>'Rekap Panjang Per Prog Per Prov'!G10</f>
        <v xml:space="preserve">Fasilitasi Percepatan Penerapan Standar Pelayanan Minimal (SPM) di Daerah </v>
      </c>
      <c r="F1237" s="776">
        <f>'Rekap Panjang Per Prog Per Prov'!G120</f>
        <v>420950000</v>
      </c>
      <c r="G1237" s="778"/>
      <c r="H1237" s="1254"/>
      <c r="I1237" s="753" t="s">
        <v>701</v>
      </c>
      <c r="J1237" s="761" t="s">
        <v>662</v>
      </c>
    </row>
    <row r="1238" spans="1:10" s="344" customFormat="1" ht="16.5" customHeight="1">
      <c r="A1238" s="801"/>
      <c r="B1238" s="830" t="s">
        <v>519</v>
      </c>
      <c r="C1238" s="1863" t="str">
        <f>'Rekap Panjang Per Prog Per Prov'!J7</f>
        <v xml:space="preserve">PROGRAM BINA PEMBANGUNAN DAERAH </v>
      </c>
      <c r="D1238" s="1863"/>
      <c r="E1238" s="1863"/>
      <c r="F1238" s="776"/>
      <c r="G1238" s="1865" t="str">
        <f>'Rekap Panjang Per Prog Per Prov'!J11</f>
        <v>DITJEN BINA BANGDA</v>
      </c>
      <c r="H1238" s="1256"/>
      <c r="I1238" s="753"/>
      <c r="J1238" s="784"/>
    </row>
    <row r="1239" spans="1:10" s="344" customFormat="1" ht="31.5" customHeight="1">
      <c r="A1239" s="801"/>
      <c r="B1239" s="830"/>
      <c r="C1239" s="393" t="s">
        <v>381</v>
      </c>
      <c r="D1239" s="1862" t="str">
        <f>'Rekap Panjang Per Prog Per Prov'!J8</f>
        <v>Kegiatan Dukungan Manajemen dan Pelaksanaan Tugas Teknis Lainnya Ditjen Bina Bangda</v>
      </c>
      <c r="E1239" s="1862"/>
      <c r="F1239" s="776"/>
      <c r="G1239" s="1866"/>
      <c r="H1239" s="1257"/>
      <c r="I1239" s="753"/>
      <c r="J1239" s="758"/>
    </row>
    <row r="1240" spans="1:10" s="344" customFormat="1" ht="38.25" customHeight="1">
      <c r="A1240" s="801"/>
      <c r="B1240" s="830"/>
      <c r="C1240" s="393"/>
      <c r="D1240" s="393" t="s">
        <v>382</v>
      </c>
      <c r="E1240" s="841" t="str">
        <f>'Rekap Panjang Per Prog Per Prov'!J10</f>
        <v>Penyusunan, Pengkajian dan Pengembangan Data dan Informasi SIPD di Daerah</v>
      </c>
      <c r="F1240" s="776">
        <f>'Rekap Panjang Per Prog Per Prov'!J120</f>
        <v>565000000</v>
      </c>
      <c r="G1240" s="777"/>
      <c r="H1240" s="754"/>
      <c r="I1240" s="753" t="s">
        <v>773</v>
      </c>
      <c r="J1240" s="1793" t="s">
        <v>594</v>
      </c>
    </row>
    <row r="1241" spans="1:10" s="344" customFormat="1" ht="41.25" customHeight="1">
      <c r="A1241" s="801"/>
      <c r="B1241" s="830"/>
      <c r="C1241" s="366"/>
      <c r="D1241" s="393" t="s">
        <v>386</v>
      </c>
      <c r="E1241" s="841" t="str">
        <f>'Rekap Panjang Per Prog Per Prov'!K10</f>
        <v xml:space="preserve">Penguatan Peran Provinsi dalam Pengendalian, Pelaporan dan Evaluasi Pemanfaatan Program Dana Alokasi Khusus (DAK) </v>
      </c>
      <c r="F1241" s="776">
        <f>'Rekap Panjang Per Prog Per Prov'!K120</f>
        <v>450000000</v>
      </c>
      <c r="G1241" s="777"/>
      <c r="H1241" s="754"/>
      <c r="I1241" s="753" t="s">
        <v>773</v>
      </c>
      <c r="J1241" s="1794"/>
    </row>
    <row r="1242" spans="1:10" s="344" customFormat="1" ht="32.25" customHeight="1">
      <c r="A1242" s="801"/>
      <c r="B1242" s="830"/>
      <c r="C1242" s="393" t="s">
        <v>387</v>
      </c>
      <c r="D1242" s="1867" t="str">
        <f>'Rekap Panjang Per Prog Per Prov'!L8</f>
        <v>Kegiatan Fasilitasi Penataan Ruang Daerah dan Lingkungan Hidup di Daerah</v>
      </c>
      <c r="E1242" s="1862"/>
      <c r="F1242" s="776"/>
      <c r="G1242" s="777"/>
      <c r="H1242" s="754"/>
      <c r="I1242" s="753"/>
      <c r="J1242" s="758"/>
    </row>
    <row r="1243" spans="1:10" s="344" customFormat="1" ht="50.25" customHeight="1">
      <c r="A1243" s="801"/>
      <c r="B1243" s="830"/>
      <c r="C1243" s="366"/>
      <c r="D1243" s="393" t="s">
        <v>382</v>
      </c>
      <c r="E1243" s="842" t="str">
        <f>'Rekap Panjang Per Prog Per Prov'!L10</f>
        <v xml:space="preserve">Koordinasi , Fasilitasi dan Evaluasi terhadap Implementasi Kegiatan Penanganan Lahan Kritis dan Sumber Daya Air Berbasis Masyarakat (PLKSDA-BM) </v>
      </c>
      <c r="F1243" s="776">
        <f>'Rekap Panjang Per Prog Per Prov'!L120</f>
        <v>300000000</v>
      </c>
      <c r="G1243" s="777"/>
      <c r="H1243" s="754"/>
      <c r="I1243" s="753" t="s">
        <v>773</v>
      </c>
      <c r="J1243" s="753" t="s">
        <v>594</v>
      </c>
    </row>
    <row r="1244" spans="1:10" s="344" customFormat="1" ht="16.5">
      <c r="A1244" s="801"/>
      <c r="B1244" s="830"/>
      <c r="C1244" s="393" t="s">
        <v>388</v>
      </c>
      <c r="D1244" s="1862" t="str">
        <f>'Rekap Panjang Per Prog Per Prov'!O8</f>
        <v>Kegiatan Fasilitasi Peningkatan Pertumbuhan Ekonomi Daerah</v>
      </c>
      <c r="E1244" s="1862"/>
      <c r="F1244" s="776"/>
      <c r="G1244" s="777"/>
      <c r="H1244" s="754"/>
      <c r="I1244" s="753"/>
      <c r="J1244" s="758"/>
    </row>
    <row r="1245" spans="1:10" s="344" customFormat="1" ht="33.75" customHeight="1">
      <c r="A1245" s="801"/>
      <c r="B1245" s="835"/>
      <c r="C1245" s="367"/>
      <c r="D1245" s="392" t="s">
        <v>382</v>
      </c>
      <c r="E1245" s="846" t="str">
        <f>'Rekap Panjang Per Prog Per Prov'!O10</f>
        <v xml:space="preserve">Dukungan Operasional  Penyelenggaraan PTSP  </v>
      </c>
      <c r="F1245" s="802">
        <f>'Rekap Panjang Per Prog Per Prov'!O120</f>
        <v>500000000</v>
      </c>
      <c r="G1245" s="778"/>
      <c r="H1245" s="1254"/>
      <c r="I1245" s="753" t="s">
        <v>774</v>
      </c>
      <c r="J1245" s="753" t="s">
        <v>602</v>
      </c>
    </row>
    <row r="1246" spans="1:10" s="362" customFormat="1" ht="15.75" hidden="1" customHeight="1">
      <c r="A1246" s="777"/>
      <c r="B1246" s="830" t="s">
        <v>520</v>
      </c>
      <c r="C1246" s="1863" t="str">
        <f>'Rekap Panjang Per Prog Per Prov'!U7</f>
        <v xml:space="preserve">PROGRAM PEMBERDAYAAN MASYARAKAT DAN PEMERINTAHAN DESA </v>
      </c>
      <c r="D1246" s="1863"/>
      <c r="E1246" s="1863"/>
      <c r="F1246" s="793"/>
      <c r="G1246" s="782" t="str">
        <f>'Rekap Panjang Per Prog Per Prov'!U11</f>
        <v>DITJEN PMD</v>
      </c>
      <c r="H1246" s="1263"/>
      <c r="I1246" s="753"/>
      <c r="J1246" s="758"/>
    </row>
    <row r="1247" spans="1:10" ht="30" hidden="1" customHeight="1">
      <c r="A1247" s="777"/>
      <c r="B1247" s="831"/>
      <c r="C1247" s="393" t="s">
        <v>381</v>
      </c>
      <c r="D1247" s="1862" t="str">
        <f>'Rekap Panjang Per Prog Per Prov'!U8</f>
        <v>Kegiatan Dukungan Manajemen dan Dukungan Teknis Lainnya Ditjen PMD</v>
      </c>
      <c r="E1247" s="1862"/>
      <c r="F1247" s="794"/>
      <c r="G1247" s="782"/>
      <c r="H1247" s="1263"/>
      <c r="I1247" s="753"/>
      <c r="J1247" s="758"/>
    </row>
    <row r="1248" spans="1:10" ht="31.5" hidden="1" customHeight="1">
      <c r="A1248" s="777"/>
      <c r="B1248" s="834"/>
      <c r="C1248" s="394"/>
      <c r="D1248" s="394" t="s">
        <v>382</v>
      </c>
      <c r="E1248" s="841" t="str">
        <f>'Rekap Panjang Per Prog Per Prov'!U10</f>
        <v>Penguatan Program dan Kelembagaan Pemberdayaan Masyarakat dan Pemerintahan Desa</v>
      </c>
      <c r="F1248" s="797">
        <f>'Rekap Panjang Per Prog Per Prov'!U120</f>
        <v>150050000</v>
      </c>
      <c r="G1248" s="778"/>
      <c r="H1248" s="1254"/>
      <c r="I1248" s="753"/>
      <c r="J1248" s="781"/>
    </row>
    <row r="1249" spans="1:10" ht="30" hidden="1" customHeight="1">
      <c r="A1249" s="777"/>
      <c r="B1249" s="831"/>
      <c r="C1249" s="393" t="s">
        <v>387</v>
      </c>
      <c r="D1249" s="1862" t="str">
        <f>'Rekap Panjang Per Prog Per Prov'!V8</f>
        <v>Kegiatan Peningkatan Kapasitas Penyelenggaraan Pemerintahan Desa dan Kelurahan</v>
      </c>
      <c r="E1249" s="1862"/>
      <c r="F1249" s="794"/>
      <c r="G1249" s="782"/>
      <c r="H1249" s="1263"/>
      <c r="I1249" s="753"/>
      <c r="J1249" s="758"/>
    </row>
    <row r="1250" spans="1:10" ht="15.75" hidden="1" customHeight="1">
      <c r="A1250" s="777"/>
      <c r="B1250" s="834"/>
      <c r="C1250" s="394"/>
      <c r="D1250" s="394" t="s">
        <v>382</v>
      </c>
      <c r="E1250" s="841" t="str">
        <f>'Rekap Panjang Per Prog Per Prov'!V10</f>
        <v>Pelatihan Manajemen Pemerintahan Desa bagi Kepala Desa</v>
      </c>
      <c r="F1250" s="797">
        <f>'Rekap Panjang Per Prog Per Prov'!V120</f>
        <v>173314000</v>
      </c>
      <c r="G1250" s="778"/>
      <c r="H1250" s="1254"/>
      <c r="I1250" s="753"/>
      <c r="J1250" s="781"/>
    </row>
    <row r="1251" spans="1:10" ht="15.75" hidden="1" customHeight="1">
      <c r="A1251" s="777"/>
      <c r="B1251" s="831"/>
      <c r="C1251" s="393" t="s">
        <v>388</v>
      </c>
      <c r="D1251" s="1862" t="str">
        <f>'Rekap Panjang Per Prog Per Prov'!W8</f>
        <v>Kegiatan Peningkatan Kapasitas Kelembagaan dan Pelatihan Masyarakat</v>
      </c>
      <c r="E1251" s="1862"/>
      <c r="F1251" s="794"/>
      <c r="G1251" s="782"/>
      <c r="H1251" s="1263"/>
      <c r="I1251" s="753"/>
      <c r="J1251" s="758"/>
    </row>
    <row r="1252" spans="1:10" ht="15.75" hidden="1" customHeight="1">
      <c r="A1252" s="777"/>
      <c r="B1252" s="834"/>
      <c r="C1252" s="394"/>
      <c r="D1252" s="394" t="s">
        <v>382</v>
      </c>
      <c r="E1252" s="841" t="str">
        <f>'Rekap Panjang Per Prog Per Prov'!W10</f>
        <v>Fasilitasi Penyusunan Profil Desa dan Kelurahan</v>
      </c>
      <c r="F1252" s="797">
        <f>'Rekap Panjang Per Prog Per Prov'!W120</f>
        <v>276719000</v>
      </c>
      <c r="G1252" s="778"/>
      <c r="H1252" s="1254"/>
      <c r="I1252" s="753"/>
      <c r="J1252" s="781"/>
    </row>
    <row r="1253" spans="1:10" ht="15.75" hidden="1" customHeight="1">
      <c r="A1253" s="777"/>
      <c r="B1253" s="831"/>
      <c r="C1253" s="393" t="s">
        <v>389</v>
      </c>
      <c r="D1253" s="1862" t="str">
        <f>'Rekap Panjang Per Prog Per Prov'!X8</f>
        <v>Kegiatan Peningkatan Kemandirian Masyarakat Perdesaan</v>
      </c>
      <c r="E1253" s="1862"/>
      <c r="F1253" s="794"/>
      <c r="G1253" s="782"/>
      <c r="H1253" s="1263"/>
      <c r="I1253" s="753"/>
      <c r="J1253" s="758"/>
    </row>
    <row r="1254" spans="1:10" ht="15.75" hidden="1" customHeight="1">
      <c r="A1254" s="777"/>
      <c r="B1254" s="834"/>
      <c r="C1254" s="394"/>
      <c r="D1254" s="394" t="s">
        <v>382</v>
      </c>
      <c r="E1254" s="841" t="str">
        <f>'Rekap Panjang Per Prog Per Prov'!X10</f>
        <v>PNPM-Mandiri Perdesaan</v>
      </c>
      <c r="F1254" s="797">
        <f>'Rekap Panjang Per Prog Per Prov'!X120</f>
        <v>10795442000</v>
      </c>
      <c r="G1254" s="778"/>
      <c r="H1254" s="1254"/>
      <c r="I1254" s="753"/>
      <c r="J1254" s="781"/>
    </row>
    <row r="1255" spans="1:10" ht="15.75" hidden="1" customHeight="1">
      <c r="A1255" s="777"/>
      <c r="B1255" s="831"/>
      <c r="C1255" s="393" t="s">
        <v>391</v>
      </c>
      <c r="D1255" s="1862" t="str">
        <f>'Rekap Panjang Per Prog Per Prov'!Y8</f>
        <v>Kegiatan Fasilitasi Pemberdayaan Adat dan Sosial Budaya Masyarakat</v>
      </c>
      <c r="E1255" s="1862"/>
      <c r="F1255" s="794"/>
      <c r="G1255" s="782"/>
      <c r="H1255" s="1263"/>
      <c r="I1255" s="753"/>
      <c r="J1255" s="758"/>
    </row>
    <row r="1256" spans="1:10" ht="31.5" hidden="1" customHeight="1">
      <c r="A1256" s="777"/>
      <c r="B1256" s="834"/>
      <c r="C1256" s="394"/>
      <c r="D1256" s="394" t="s">
        <v>382</v>
      </c>
      <c r="E1256" s="842" t="str">
        <f>'Rekap Panjang Per Prog Per Prov'!Y10</f>
        <v>Fasilitasi Penguatan Kelembagaan Komisi Penanggulangan HIV/AIDS di daerah</v>
      </c>
      <c r="F1256" s="797">
        <f>'Rekap Panjang Per Prog Per Prov'!Y120</f>
        <v>71650000</v>
      </c>
      <c r="G1256" s="778"/>
      <c r="H1256" s="1254"/>
      <c r="I1256" s="753"/>
      <c r="J1256" s="781"/>
    </row>
    <row r="1257" spans="1:10" ht="15.75" hidden="1" customHeight="1">
      <c r="A1257" s="777"/>
      <c r="B1257" s="834"/>
      <c r="C1257" s="394"/>
      <c r="D1257" s="394" t="s">
        <v>386</v>
      </c>
      <c r="E1257" s="841" t="str">
        <f>'Rekap Panjang Per Prog Per Prov'!Z10</f>
        <v xml:space="preserve">Fasilitasi Pembinaan dan Pengendalian PNPM Generasi </v>
      </c>
      <c r="F1257" s="797">
        <f>'Rekap Panjang Per Prog Per Prov'!Z120</f>
        <v>2767166000</v>
      </c>
      <c r="G1257" s="778"/>
      <c r="H1257" s="1254"/>
      <c r="I1257" s="753"/>
      <c r="J1257" s="781"/>
    </row>
    <row r="1258" spans="1:10" ht="31.5" hidden="1" customHeight="1">
      <c r="A1258" s="777"/>
      <c r="B1258" s="834"/>
      <c r="C1258" s="394"/>
      <c r="D1258" s="394" t="s">
        <v>390</v>
      </c>
      <c r="E1258" s="842" t="str">
        <f>'Rekap Panjang Per Prog Per Prov'!AA10</f>
        <v xml:space="preserve">Fasilitasi Penguatan Sistem Informasi Posyandu di Daerah melalui Koordinasi dan Pelatihan Ulang </v>
      </c>
      <c r="F1258" s="797">
        <f>'Rekap Panjang Per Prog Per Prov'!AA120</f>
        <v>58200000</v>
      </c>
      <c r="G1258" s="778"/>
      <c r="H1258" s="1254"/>
      <c r="I1258" s="753"/>
      <c r="J1258" s="781"/>
    </row>
    <row r="1259" spans="1:10" ht="15.75" hidden="1" customHeight="1">
      <c r="A1259" s="777"/>
      <c r="B1259" s="831"/>
      <c r="C1259" s="393" t="s">
        <v>392</v>
      </c>
      <c r="D1259" s="1862" t="str">
        <f>'Rekap Panjang Per Prog Per Prov'!AB8</f>
        <v>Kegiatan Pengembangan Usaha Ekonomi Masyarakat</v>
      </c>
      <c r="E1259" s="1862"/>
      <c r="F1259" s="794"/>
      <c r="G1259" s="782"/>
      <c r="H1259" s="1263"/>
      <c r="I1259" s="753"/>
      <c r="J1259" s="758"/>
    </row>
    <row r="1260" spans="1:10" ht="31.5" hidden="1" customHeight="1">
      <c r="A1260" s="777"/>
      <c r="B1260" s="834"/>
      <c r="C1260" s="394"/>
      <c r="D1260" s="394" t="s">
        <v>382</v>
      </c>
      <c r="E1260" s="841" t="str">
        <f>'Rekap Panjang Per Prog Per Prov'!AC10</f>
        <v xml:space="preserve">Penguatan Kelembagaan Tim Koordinasi Penanggulangan Kemiskinan Daerah (TKPKD) </v>
      </c>
      <c r="F1260" s="797">
        <f>'Rekap Panjang Per Prog Per Prov'!AC120</f>
        <v>51200000</v>
      </c>
      <c r="G1260" s="778"/>
      <c r="H1260" s="1254"/>
      <c r="I1260" s="753"/>
      <c r="J1260" s="781"/>
    </row>
    <row r="1261" spans="1:10" ht="15.75" hidden="1" customHeight="1">
      <c r="A1261" s="777"/>
      <c r="B1261" s="834"/>
      <c r="C1261" s="394"/>
      <c r="D1261" s="394" t="s">
        <v>386</v>
      </c>
      <c r="E1261" s="841" t="str">
        <f>'Rekap Panjang Per Prog Per Prov'!AD10</f>
        <v>Fasilitasi Penguatan Kelembagaan Pasar Desa</v>
      </c>
      <c r="F1261" s="797">
        <f>'Rekap Panjang Per Prog Per Prov'!AD120</f>
        <v>150000000</v>
      </c>
      <c r="G1261" s="778"/>
      <c r="H1261" s="1254"/>
      <c r="I1261" s="753"/>
      <c r="J1261" s="781"/>
    </row>
    <row r="1262" spans="1:10" s="362" customFormat="1" ht="31.5" customHeight="1">
      <c r="A1262" s="777"/>
      <c r="B1262" s="830" t="s">
        <v>520</v>
      </c>
      <c r="C1262" s="1863" t="str">
        <f>'Rekap Panjang Per Prog Per Prov'!AH7</f>
        <v xml:space="preserve">PROGRAM PENGUATAN PENYELENGGARAAN PEMERINTAHAN UMUM </v>
      </c>
      <c r="D1262" s="1863"/>
      <c r="E1262" s="1863"/>
      <c r="F1262" s="793"/>
      <c r="G1262" s="803" t="str">
        <f>'Rekap Panjang Per Prog Per Prov'!AH11</f>
        <v>DITJEN PUM</v>
      </c>
      <c r="H1262" s="1255"/>
      <c r="I1262" s="753"/>
      <c r="J1262" s="758"/>
    </row>
    <row r="1263" spans="1:10" ht="30" customHeight="1">
      <c r="A1263" s="777"/>
      <c r="B1263" s="831"/>
      <c r="C1263" s="393" t="s">
        <v>381</v>
      </c>
      <c r="D1263" s="1862" t="str">
        <f>'Rekap Panjang Per Prog Per Prov'!AH8</f>
        <v>Kegiatan Penyelenggaraan Hubungan Pusat dan Daerah Serta Kerjasama Daerah</v>
      </c>
      <c r="E1263" s="1862"/>
      <c r="F1263" s="794"/>
      <c r="G1263" s="777"/>
      <c r="H1263" s="754"/>
      <c r="I1263" s="753"/>
      <c r="J1263" s="758"/>
    </row>
    <row r="1264" spans="1:10" ht="18" customHeight="1">
      <c r="A1264" s="777"/>
      <c r="B1264" s="834"/>
      <c r="C1264" s="394"/>
      <c r="D1264" s="394" t="s">
        <v>382</v>
      </c>
      <c r="E1264" s="841" t="str">
        <f>'Rekap Panjang Per Prog Per Prov'!AH10</f>
        <v>Pengembangan Kerjasama Daerah</v>
      </c>
      <c r="F1264" s="797">
        <f>'Rekap Panjang Per Prog Per Prov'!AH120</f>
        <v>325000000</v>
      </c>
      <c r="G1264" s="777"/>
      <c r="H1264" s="754"/>
      <c r="I1264" s="753" t="s">
        <v>701</v>
      </c>
      <c r="J1264" s="1790" t="s">
        <v>595</v>
      </c>
    </row>
    <row r="1265" spans="1:11" ht="32.25" customHeight="1">
      <c r="A1265" s="777"/>
      <c r="B1265" s="834"/>
      <c r="C1265" s="394"/>
      <c r="D1265" s="394" t="s">
        <v>386</v>
      </c>
      <c r="E1265" s="841" t="str">
        <f>'Rekap Panjang Per Prog Per Prov'!AI10</f>
        <v>Peningkatan Peran Gubernur sebagai Wakil Pemerintah Pusat di Wilayah Provinsi</v>
      </c>
      <c r="F1265" s="797">
        <f>'Rekap Panjang Per Prog Per Prov'!AI120</f>
        <v>4057322000</v>
      </c>
      <c r="G1265" s="777"/>
      <c r="H1265" s="754"/>
      <c r="I1265" s="753" t="s">
        <v>701</v>
      </c>
      <c r="J1265" s="1791"/>
    </row>
    <row r="1266" spans="1:11" ht="30" customHeight="1">
      <c r="A1266" s="777"/>
      <c r="B1266" s="831"/>
      <c r="C1266" s="393" t="s">
        <v>387</v>
      </c>
      <c r="D1266" s="1862" t="str">
        <f>'Rekap Panjang Per Prog Per Prov'!AJ8</f>
        <v>Kegiatan Pengembangan dan Penataan Wilayah Administrasi dan Perbatasan</v>
      </c>
      <c r="E1266" s="1862"/>
      <c r="F1266" s="794"/>
      <c r="G1266" s="777"/>
      <c r="H1266" s="754"/>
      <c r="I1266" s="753"/>
      <c r="J1266" s="758"/>
    </row>
    <row r="1267" spans="1:11" ht="42.75" customHeight="1">
      <c r="A1267" s="777"/>
      <c r="B1267" s="834"/>
      <c r="C1267" s="394"/>
      <c r="D1267" s="394" t="s">
        <v>382</v>
      </c>
      <c r="E1267" s="841" t="str">
        <f>'Rekap Panjang Per Prog Per Prov'!AJ10</f>
        <v>Koordinasi dan Fasilitasi Penegasan Batas Daerah secara Pasti di Lapangan antar Daerah Provinsi, Kab/Kota</v>
      </c>
      <c r="F1267" s="797">
        <f>'Rekap Panjang Per Prog Per Prov'!AJ120</f>
        <v>300000000</v>
      </c>
      <c r="G1267" s="777"/>
      <c r="H1267" s="754"/>
      <c r="I1267" s="753" t="s">
        <v>701</v>
      </c>
      <c r="J1267" s="1194" t="s">
        <v>605</v>
      </c>
    </row>
    <row r="1268" spans="1:11" ht="26.25" customHeight="1">
      <c r="A1268" s="777"/>
      <c r="B1268" s="834"/>
      <c r="C1268" s="394"/>
      <c r="D1268" s="394" t="s">
        <v>386</v>
      </c>
      <c r="E1268" s="841" t="str">
        <f>'Rekap Panjang Per Prog Per Prov'!AL10</f>
        <v>Pembakuan dan Pembinaan Nama Rupabumi Unsur Alami</v>
      </c>
      <c r="F1268" s="797">
        <f>'Rekap Panjang Per Prog Per Prov'!AL120</f>
        <v>322492000</v>
      </c>
      <c r="G1268" s="778"/>
      <c r="H1268" s="1254"/>
      <c r="I1268" s="753" t="s">
        <v>701</v>
      </c>
      <c r="J1268" s="753" t="s">
        <v>612</v>
      </c>
    </row>
    <row r="1269" spans="1:11" s="355" customFormat="1">
      <c r="A1269" s="777"/>
      <c r="B1269" s="951"/>
      <c r="C1269" s="1277"/>
      <c r="D1269" s="1277"/>
      <c r="E1269" s="846"/>
      <c r="F1269" s="802"/>
      <c r="G1269" s="803"/>
      <c r="H1269" s="1255"/>
      <c r="I1269" s="1193"/>
      <c r="J1269" s="1251"/>
    </row>
    <row r="1270" spans="1:11" s="355" customFormat="1" ht="18" hidden="1">
      <c r="A1270" s="1282">
        <v>22</v>
      </c>
      <c r="B1270" s="1883" t="s">
        <v>441</v>
      </c>
      <c r="C1270" s="1883"/>
      <c r="D1270" s="1883"/>
      <c r="E1270" s="1883"/>
      <c r="F1270" s="1283">
        <f>SUM(F1271:F1321)</f>
        <v>40844677000</v>
      </c>
      <c r="G1270" s="1284"/>
      <c r="H1270" s="1285"/>
      <c r="I1270" s="1100"/>
      <c r="J1270" s="952"/>
      <c r="K1270" s="623">
        <f>'Rekap Panjang Per Prog Per Prov'!AV124</f>
        <v>40844677000</v>
      </c>
    </row>
    <row r="1271" spans="1:11" hidden="1">
      <c r="A1271" s="777"/>
      <c r="B1271" s="830" t="s">
        <v>380</v>
      </c>
      <c r="C1271" s="1863" t="str">
        <f>'Rekap Panjang Per Prog Per Prov'!C7</f>
        <v xml:space="preserve">PROGRAM PENATAAN ADMINISTRASI KEPENDUDUKAN </v>
      </c>
      <c r="D1271" s="1863"/>
      <c r="E1271" s="1863"/>
      <c r="F1271" s="776"/>
      <c r="G1271" s="782" t="str">
        <f>'Rekap Panjang Per Prog Per Prov'!C11</f>
        <v>DITJEN DUKCAPIL</v>
      </c>
      <c r="H1271" s="1263"/>
      <c r="I1271" s="753"/>
      <c r="J1271" s="758"/>
    </row>
    <row r="1272" spans="1:11" ht="33" hidden="1" customHeight="1">
      <c r="A1272" s="777"/>
      <c r="B1272" s="830"/>
      <c r="C1272" s="393" t="s">
        <v>381</v>
      </c>
      <c r="D1272" s="1862" t="str">
        <f>'Rekap Panjang Per Prog Per Prov'!C8</f>
        <v>Kegiatan Dukungan Manajemen dan Dukungan Teknis Lainnya Ditjen Kependudukan dan Pencatatan Sipil</v>
      </c>
      <c r="E1272" s="1862"/>
      <c r="F1272" s="776"/>
      <c r="G1272" s="782"/>
      <c r="H1272" s="1263"/>
      <c r="I1272" s="753"/>
      <c r="J1272" s="758"/>
    </row>
    <row r="1273" spans="1:11" ht="37.5" hidden="1" customHeight="1">
      <c r="A1273" s="777"/>
      <c r="B1273" s="830"/>
      <c r="C1273" s="365"/>
      <c r="D1273" s="393" t="s">
        <v>382</v>
      </c>
      <c r="E1273" s="841" t="str">
        <f>'Rekap Panjang Per Prog Per Prov'!C10</f>
        <v xml:space="preserve">Fasilitasi Koordinasi Penyelenggaraan Kependudukan dan Pencatatan Sipil </v>
      </c>
      <c r="F1273" s="776">
        <f>'Rekap Panjang Per Prog Per Prov'!C124</f>
        <v>249795000</v>
      </c>
      <c r="G1273" s="782"/>
      <c r="H1273" s="1263"/>
      <c r="I1273" s="753"/>
      <c r="J1273" s="753" t="s">
        <v>600</v>
      </c>
    </row>
    <row r="1274" spans="1:11" ht="34.5" hidden="1" customHeight="1">
      <c r="A1274" s="801"/>
      <c r="B1274" s="830" t="s">
        <v>383</v>
      </c>
      <c r="C1274" s="1863" t="str">
        <f>'Rekap Panjang Per Prog Per Prov'!D7</f>
        <v xml:space="preserve">PROGRAM PENGAWASAN DAN PENINGKATAN AKUNTABILITAS APARATUR KEMENTERIAN DALAM NEGERI </v>
      </c>
      <c r="D1274" s="1863"/>
      <c r="E1274" s="1863"/>
      <c r="F1274" s="776"/>
      <c r="G1274" s="803" t="str">
        <f>'Rekap Panjang Per Prog Per Prov'!D11</f>
        <v>ITJEN</v>
      </c>
      <c r="H1274" s="1255"/>
      <c r="I1274" s="753"/>
      <c r="J1274" s="758"/>
    </row>
    <row r="1275" spans="1:11" ht="32.25" hidden="1" customHeight="1">
      <c r="A1275" s="801"/>
      <c r="B1275" s="830"/>
      <c r="C1275" s="393" t="s">
        <v>381</v>
      </c>
      <c r="D1275" s="1862" t="str">
        <f>'Rekap Panjang Per Prog Per Prov'!D8</f>
        <v xml:space="preserve">Kegiatan Dukungan Manajemen dan Dukungan Teknis Lainnya  Inspektorat Jenderal </v>
      </c>
      <c r="E1275" s="1862"/>
      <c r="F1275" s="776"/>
      <c r="G1275" s="777"/>
      <c r="H1275" s="754"/>
      <c r="I1275" s="753"/>
      <c r="J1275" s="758"/>
    </row>
    <row r="1276" spans="1:11" ht="36" hidden="1" customHeight="1">
      <c r="A1276" s="801"/>
      <c r="B1276" s="951"/>
      <c r="C1276" s="1140"/>
      <c r="D1276" s="392" t="s">
        <v>382</v>
      </c>
      <c r="E1276" s="846" t="str">
        <f>'Rekap Panjang Per Prog Per Prov'!D10</f>
        <v xml:space="preserve">Koordinasi Pembinaan dan Pengawasan Penyelenggaraan Pemerintahan Daerah </v>
      </c>
      <c r="F1276" s="802">
        <f>'Rekap Panjang Per Prog Per Prov'!D124</f>
        <v>300000000</v>
      </c>
      <c r="G1276" s="777"/>
      <c r="H1276" s="754"/>
      <c r="I1276" s="753"/>
      <c r="J1276" s="884" t="s">
        <v>603</v>
      </c>
    </row>
    <row r="1277" spans="1:11" ht="16.5" hidden="1">
      <c r="A1277" s="801"/>
      <c r="B1277" s="830" t="s">
        <v>384</v>
      </c>
      <c r="C1277" s="1875" t="str">
        <f>'Rekap Panjang Per Prog Per Prov'!E7</f>
        <v xml:space="preserve">PROGRAM PEMBINAAN KESATUAN BANGSA DAN POLITIK </v>
      </c>
      <c r="D1277" s="1875"/>
      <c r="E1277" s="1875"/>
      <c r="F1277" s="776"/>
      <c r="G1277" s="1860" t="str">
        <f>'Rekap Panjang Per Prog Per Prov'!E11</f>
        <v>DITJEN KESBANGPOL</v>
      </c>
      <c r="H1277" s="1253"/>
      <c r="I1277" s="753"/>
      <c r="J1277" s="781"/>
    </row>
    <row r="1278" spans="1:11" s="355" customFormat="1" hidden="1">
      <c r="A1278" s="754"/>
      <c r="B1278" s="830"/>
      <c r="C1278" s="393" t="s">
        <v>381</v>
      </c>
      <c r="D1278" s="1862" t="str">
        <f>'Rekap Panjang Per Prog Per Prov'!E8</f>
        <v>Kegiatan Fasilitasi Kewaspadaan Nasional</v>
      </c>
      <c r="E1278" s="1862"/>
      <c r="F1278" s="776"/>
      <c r="G1278" s="1861"/>
      <c r="H1278" s="1253"/>
      <c r="I1278" s="753"/>
      <c r="J1278" s="758"/>
    </row>
    <row r="1279" spans="1:11" s="344" customFormat="1" ht="35.25" hidden="1" customHeight="1">
      <c r="A1279" s="801"/>
      <c r="B1279" s="830"/>
      <c r="C1279" s="393"/>
      <c r="D1279" s="393" t="s">
        <v>382</v>
      </c>
      <c r="E1279" s="841" t="str">
        <f>'Rekap Panjang Per Prog Per Prov'!E10</f>
        <v xml:space="preserve">Penguatan dan Pemberdayaan Forum Kewaspadaan Dini Masyarakat (FKDM) </v>
      </c>
      <c r="F1279" s="776">
        <f>'Rekap Panjang Per Prog Per Prov'!E124</f>
        <v>1036478000</v>
      </c>
      <c r="G1279" s="778"/>
      <c r="H1279" s="1254"/>
      <c r="I1279" s="753"/>
      <c r="J1279" s="753" t="s">
        <v>601</v>
      </c>
    </row>
    <row r="1280" spans="1:11" s="344" customFormat="1" ht="38.25" hidden="1" customHeight="1">
      <c r="A1280" s="801"/>
      <c r="B1280" s="830" t="s">
        <v>385</v>
      </c>
      <c r="C1280" s="1863" t="str">
        <f>'Rekap Panjang Per Prog Per Prov'!F7</f>
        <v xml:space="preserve">PROGRAM PENDIDIKAN DAN PELATIHAN APARATUR KEMENTERIAN DALAM NEGERI </v>
      </c>
      <c r="D1280" s="1863"/>
      <c r="E1280" s="1863"/>
      <c r="F1280" s="776"/>
      <c r="G1280" s="856" t="str">
        <f>'Rekap Panjang Per Prog Per Prov'!F11</f>
        <v>BADAN DIKLAT</v>
      </c>
      <c r="H1280" s="1265"/>
      <c r="I1280" s="753"/>
      <c r="J1280" s="784"/>
    </row>
    <row r="1281" spans="1:10" s="344" customFormat="1" ht="32.25" hidden="1" customHeight="1">
      <c r="A1281" s="801"/>
      <c r="B1281" s="830"/>
      <c r="C1281" s="393" t="s">
        <v>381</v>
      </c>
      <c r="D1281" s="1862" t="str">
        <f>'Rekap Panjang Per Prog Per Prov'!F8</f>
        <v xml:space="preserve">Kegiatan Dukungan Manajemen Dan Pelayanan Teknis Lainnya Badan Pendidikan Dan Pelatihan </v>
      </c>
      <c r="E1281" s="1862"/>
      <c r="F1281" s="776"/>
      <c r="G1281" s="777"/>
      <c r="H1281" s="754"/>
      <c r="I1281" s="753"/>
      <c r="J1281" s="758"/>
    </row>
    <row r="1282" spans="1:10" s="344" customFormat="1" ht="25.5" hidden="1" customHeight="1">
      <c r="A1282" s="801"/>
      <c r="B1282" s="830"/>
      <c r="C1282" s="393"/>
      <c r="D1282" s="393" t="s">
        <v>382</v>
      </c>
      <c r="E1282" s="841" t="str">
        <f>'Rekap Panjang Per Prog Per Prov'!F10</f>
        <v>Koordinasi Pembinaan Program Kediklatan</v>
      </c>
      <c r="F1282" s="776">
        <f>'Rekap Panjang Per Prog Per Prov'!F124</f>
        <v>212000000</v>
      </c>
      <c r="G1282" s="778"/>
      <c r="H1282" s="1254"/>
      <c r="I1282" s="753"/>
      <c r="J1282" s="753" t="s">
        <v>604</v>
      </c>
    </row>
    <row r="1283" spans="1:10" s="344" customFormat="1" ht="16.5" hidden="1" customHeight="1">
      <c r="A1283" s="801"/>
      <c r="B1283" s="830" t="s">
        <v>393</v>
      </c>
      <c r="C1283" s="1863" t="str">
        <f>'Rekap Panjang Per Prog Per Prov'!G7</f>
        <v xml:space="preserve">PROGRAM PENGELOLAAN DESENTRALISASI DAN OTONOMI DAERAH </v>
      </c>
      <c r="D1283" s="1863"/>
      <c r="E1283" s="1863"/>
      <c r="F1283" s="776"/>
      <c r="G1283" s="856" t="str">
        <f>'Rekap Panjang Per Prog Per Prov'!G11</f>
        <v>DITJEN OTDA</v>
      </c>
      <c r="H1283" s="1265"/>
      <c r="I1283" s="753"/>
      <c r="J1283" s="784"/>
    </row>
    <row r="1284" spans="1:10" s="344" customFormat="1" ht="16.5" hidden="1">
      <c r="A1284" s="801"/>
      <c r="B1284" s="830"/>
      <c r="C1284" s="393" t="s">
        <v>381</v>
      </c>
      <c r="D1284" s="1862" t="str">
        <f>'Rekap Panjang Per Prog Per Prov'!G8</f>
        <v>Kegiatan Penataan Urusan Pemerintahan Daerah Lingkup I</v>
      </c>
      <c r="E1284" s="1862"/>
      <c r="F1284" s="776"/>
      <c r="G1284" s="777"/>
      <c r="H1284" s="754"/>
      <c r="I1284" s="753"/>
      <c r="J1284" s="758"/>
    </row>
    <row r="1285" spans="1:10" s="344" customFormat="1" ht="41.25" hidden="1" customHeight="1">
      <c r="A1285" s="801"/>
      <c r="B1285" s="830"/>
      <c r="C1285" s="393"/>
      <c r="D1285" s="393" t="s">
        <v>382</v>
      </c>
      <c r="E1285" s="841" t="str">
        <f>'Rekap Panjang Per Prog Per Prov'!G10</f>
        <v xml:space="preserve">Fasilitasi Percepatan Penerapan Standar Pelayanan Minimal (SPM) di Daerah </v>
      </c>
      <c r="F1285" s="776">
        <f>'Rekap Panjang Per Prog Per Prov'!G124</f>
        <v>575400000</v>
      </c>
      <c r="G1285" s="778"/>
      <c r="H1285" s="1254"/>
      <c r="I1285" s="753"/>
      <c r="J1285" s="761" t="s">
        <v>662</v>
      </c>
    </row>
    <row r="1286" spans="1:10" s="344" customFormat="1" ht="16.5" hidden="1" customHeight="1">
      <c r="A1286" s="801"/>
      <c r="B1286" s="829" t="s">
        <v>396</v>
      </c>
      <c r="C1286" s="1859" t="str">
        <f>'Rekap Panjang Per Prog Per Prov'!J7</f>
        <v xml:space="preserve">PROGRAM BINA PEMBANGUNAN DAERAH </v>
      </c>
      <c r="D1286" s="1859"/>
      <c r="E1286" s="1859"/>
      <c r="F1286" s="779"/>
      <c r="G1286" s="1865" t="str">
        <f>'Rekap Panjang Per Prog Per Prov'!J11</f>
        <v>DITJEN BINA BANGDA</v>
      </c>
      <c r="H1286" s="1256"/>
      <c r="I1286" s="753"/>
      <c r="J1286" s="809"/>
    </row>
    <row r="1287" spans="1:10" s="344" customFormat="1" ht="32.25" hidden="1" customHeight="1">
      <c r="A1287" s="801"/>
      <c r="B1287" s="830"/>
      <c r="C1287" s="393" t="s">
        <v>381</v>
      </c>
      <c r="D1287" s="1862" t="str">
        <f>'Rekap Panjang Per Prog Per Prov'!J8</f>
        <v>Kegiatan Dukungan Manajemen dan Pelaksanaan Tugas Teknis Lainnya Ditjen Bina Bangda</v>
      </c>
      <c r="E1287" s="1862"/>
      <c r="F1287" s="776"/>
      <c r="G1287" s="1866"/>
      <c r="H1287" s="1257"/>
      <c r="I1287" s="753"/>
      <c r="J1287" s="758"/>
    </row>
    <row r="1288" spans="1:10" s="344" customFormat="1" ht="32.25" hidden="1" customHeight="1">
      <c r="A1288" s="801"/>
      <c r="B1288" s="830"/>
      <c r="C1288" s="393"/>
      <c r="D1288" s="393" t="s">
        <v>382</v>
      </c>
      <c r="E1288" s="841" t="str">
        <f>'Rekap Panjang Per Prog Per Prov'!J10</f>
        <v>Penyusunan, Pengkajian dan Pengembangan Data dan Informasi SIPD di Daerah</v>
      </c>
      <c r="F1288" s="776">
        <f>'Rekap Panjang Per Prog Per Prov'!J124</f>
        <v>672000000</v>
      </c>
      <c r="G1288" s="777"/>
      <c r="H1288" s="754"/>
      <c r="I1288" s="753"/>
      <c r="J1288" s="1793" t="s">
        <v>594</v>
      </c>
    </row>
    <row r="1289" spans="1:10" s="344" customFormat="1" ht="31.5" hidden="1">
      <c r="A1289" s="801"/>
      <c r="B1289" s="830"/>
      <c r="C1289" s="366"/>
      <c r="D1289" s="393" t="s">
        <v>386</v>
      </c>
      <c r="E1289" s="841" t="str">
        <f>'Rekap Panjang Per Prog Per Prov'!K10</f>
        <v xml:space="preserve">Penguatan Peran Provinsi dalam Pengendalian, Pelaporan dan Evaluasi Pemanfaatan Program Dana Alokasi Khusus (DAK) </v>
      </c>
      <c r="F1289" s="776">
        <f>'Rekap Panjang Per Prog Per Prov'!K124</f>
        <v>450000000</v>
      </c>
      <c r="G1289" s="777"/>
      <c r="H1289" s="754"/>
      <c r="I1289" s="753"/>
      <c r="J1289" s="1794"/>
    </row>
    <row r="1290" spans="1:10" s="344" customFormat="1" ht="16.5" hidden="1">
      <c r="A1290" s="801"/>
      <c r="B1290" s="830"/>
      <c r="C1290" s="393" t="s">
        <v>387</v>
      </c>
      <c r="D1290" s="1867" t="str">
        <f>'Rekap Panjang Per Prog Per Prov'!O8</f>
        <v>Kegiatan Fasilitasi Peningkatan Pertumbuhan Ekonomi Daerah</v>
      </c>
      <c r="E1290" s="1862"/>
      <c r="F1290" s="776"/>
      <c r="G1290" s="777"/>
      <c r="H1290" s="754"/>
      <c r="I1290" s="753"/>
      <c r="J1290" s="758"/>
    </row>
    <row r="1291" spans="1:10" s="344" customFormat="1" ht="27" hidden="1" customHeight="1">
      <c r="A1291" s="801"/>
      <c r="B1291" s="830"/>
      <c r="C1291" s="366"/>
      <c r="D1291" s="393" t="s">
        <v>382</v>
      </c>
      <c r="E1291" s="842" t="str">
        <f>'Rekap Panjang Per Prog Per Prov'!O10</f>
        <v xml:space="preserve">Dukungan Operasional  Penyelenggaraan PTSP  </v>
      </c>
      <c r="F1291" s="776">
        <f>'Rekap Panjang Per Prog Per Prov'!O124</f>
        <v>600000000</v>
      </c>
      <c r="G1291" s="777"/>
      <c r="H1291" s="754"/>
      <c r="I1291" s="753"/>
      <c r="J1291" s="753" t="s">
        <v>602</v>
      </c>
    </row>
    <row r="1292" spans="1:10" s="344" customFormat="1" ht="16.5" hidden="1">
      <c r="A1292" s="801"/>
      <c r="B1292" s="830"/>
      <c r="C1292" s="393" t="s">
        <v>388</v>
      </c>
      <c r="D1292" s="1862" t="str">
        <f>'Rekap Panjang Per Prog Per Prov'!Q8</f>
        <v>Kegiatan Fasilitasi Pengembangan Wilayah Terpadu</v>
      </c>
      <c r="E1292" s="1862"/>
      <c r="F1292" s="776"/>
      <c r="G1292" s="777"/>
      <c r="H1292" s="754"/>
      <c r="I1292" s="753"/>
      <c r="J1292" s="758"/>
    </row>
    <row r="1293" spans="1:10" s="344" customFormat="1" ht="38.25" hidden="1" customHeight="1">
      <c r="A1293" s="801"/>
      <c r="B1293" s="835"/>
      <c r="C1293" s="367"/>
      <c r="D1293" s="392" t="s">
        <v>382</v>
      </c>
      <c r="E1293" s="846" t="str">
        <f>'Rekap Panjang Per Prog Per Prov'!Q10</f>
        <v>Penguatan Kelembagaan dalam Pengelolaan dan Pengembangan Wilayah Pesisir, Laut dan Pulau-pulau kecil</v>
      </c>
      <c r="F1293" s="802">
        <f>'Rekap Panjang Per Prog Per Prov'!Q124</f>
        <v>575000000</v>
      </c>
      <c r="G1293" s="778"/>
      <c r="H1293" s="1254"/>
      <c r="I1293" s="753"/>
      <c r="J1293" s="1193" t="s">
        <v>594</v>
      </c>
    </row>
    <row r="1294" spans="1:10" s="362" customFormat="1" ht="15.75" hidden="1" customHeight="1">
      <c r="A1294" s="777"/>
      <c r="B1294" s="830" t="s">
        <v>519</v>
      </c>
      <c r="C1294" s="1863" t="str">
        <f>'Rekap Panjang Per Prog Per Prov'!U7</f>
        <v xml:space="preserve">PROGRAM PEMBERDAYAAN MASYARAKAT DAN PEMERINTAHAN DESA </v>
      </c>
      <c r="D1294" s="1863"/>
      <c r="E1294" s="1863"/>
      <c r="F1294" s="793"/>
      <c r="G1294" s="782" t="str">
        <f>'Rekap Panjang Per Prog Per Prov'!U11</f>
        <v>DITJEN PMD</v>
      </c>
      <c r="H1294" s="1263"/>
      <c r="I1294" s="753"/>
      <c r="J1294" s="758"/>
    </row>
    <row r="1295" spans="1:10" ht="30" hidden="1" customHeight="1">
      <c r="A1295" s="777"/>
      <c r="B1295" s="831"/>
      <c r="C1295" s="393" t="s">
        <v>381</v>
      </c>
      <c r="D1295" s="1862" t="str">
        <f>'Rekap Panjang Per Prog Per Prov'!U8</f>
        <v>Kegiatan Dukungan Manajemen dan Dukungan Teknis Lainnya Ditjen PMD</v>
      </c>
      <c r="E1295" s="1862"/>
      <c r="F1295" s="794"/>
      <c r="G1295" s="782"/>
      <c r="H1295" s="1263"/>
      <c r="I1295" s="753"/>
      <c r="J1295" s="758"/>
    </row>
    <row r="1296" spans="1:10" ht="31.5" hidden="1" customHeight="1">
      <c r="A1296" s="777"/>
      <c r="B1296" s="834"/>
      <c r="C1296" s="394"/>
      <c r="D1296" s="394" t="s">
        <v>382</v>
      </c>
      <c r="E1296" s="841" t="str">
        <f>'Rekap Panjang Per Prog Per Prov'!U10</f>
        <v>Penguatan Program dan Kelembagaan Pemberdayaan Masyarakat dan Pemerintahan Desa</v>
      </c>
      <c r="F1296" s="797">
        <f>'Rekap Panjang Per Prog Per Prov'!U124</f>
        <v>151330000</v>
      </c>
      <c r="G1296" s="778"/>
      <c r="H1296" s="1254"/>
      <c r="I1296" s="753"/>
      <c r="J1296" s="781"/>
    </row>
    <row r="1297" spans="1:10" ht="30" hidden="1" customHeight="1">
      <c r="A1297" s="777"/>
      <c r="B1297" s="831"/>
      <c r="C1297" s="393" t="s">
        <v>387</v>
      </c>
      <c r="D1297" s="1862" t="str">
        <f>'Rekap Panjang Per Prog Per Prov'!V8</f>
        <v>Kegiatan Peningkatan Kapasitas Penyelenggaraan Pemerintahan Desa dan Kelurahan</v>
      </c>
      <c r="E1297" s="1862"/>
      <c r="F1297" s="794"/>
      <c r="G1297" s="782"/>
      <c r="H1297" s="1263"/>
      <c r="I1297" s="753"/>
      <c r="J1297" s="758"/>
    </row>
    <row r="1298" spans="1:10" ht="15.75" hidden="1" customHeight="1">
      <c r="A1298" s="777"/>
      <c r="B1298" s="834"/>
      <c r="C1298" s="394"/>
      <c r="D1298" s="394" t="s">
        <v>382</v>
      </c>
      <c r="E1298" s="841" t="str">
        <f>'Rekap Panjang Per Prog Per Prov'!V10</f>
        <v>Pelatihan Manajemen Pemerintahan Desa bagi Kepala Desa</v>
      </c>
      <c r="F1298" s="797">
        <f>'Rekap Panjang Per Prog Per Prov'!V124</f>
        <v>188441000</v>
      </c>
      <c r="G1298" s="778"/>
      <c r="H1298" s="1254"/>
      <c r="I1298" s="753"/>
      <c r="J1298" s="781"/>
    </row>
    <row r="1299" spans="1:10" ht="15.75" hidden="1" customHeight="1">
      <c r="A1299" s="777"/>
      <c r="B1299" s="831"/>
      <c r="C1299" s="393" t="s">
        <v>388</v>
      </c>
      <c r="D1299" s="1862" t="str">
        <f>'Rekap Panjang Per Prog Per Prov'!W8</f>
        <v>Kegiatan Peningkatan Kapasitas Kelembagaan dan Pelatihan Masyarakat</v>
      </c>
      <c r="E1299" s="1862"/>
      <c r="F1299" s="794"/>
      <c r="G1299" s="782"/>
      <c r="H1299" s="1263"/>
      <c r="I1299" s="753"/>
      <c r="J1299" s="758"/>
    </row>
    <row r="1300" spans="1:10" ht="15.75" hidden="1" customHeight="1">
      <c r="A1300" s="777"/>
      <c r="B1300" s="834"/>
      <c r="C1300" s="394"/>
      <c r="D1300" s="394" t="s">
        <v>382</v>
      </c>
      <c r="E1300" s="841" t="str">
        <f>'Rekap Panjang Per Prog Per Prov'!W10</f>
        <v>Fasilitasi Penyusunan Profil Desa dan Kelurahan</v>
      </c>
      <c r="F1300" s="797">
        <f>'Rekap Panjang Per Prog Per Prov'!W124</f>
        <v>338895000</v>
      </c>
      <c r="G1300" s="778"/>
      <c r="H1300" s="1254"/>
      <c r="I1300" s="753"/>
      <c r="J1300" s="781"/>
    </row>
    <row r="1301" spans="1:10" ht="15.75" hidden="1" customHeight="1">
      <c r="A1301" s="777"/>
      <c r="B1301" s="831"/>
      <c r="C1301" s="393" t="s">
        <v>389</v>
      </c>
      <c r="D1301" s="1862" t="str">
        <f>'Rekap Panjang Per Prog Per Prov'!X8</f>
        <v>Kegiatan Peningkatan Kemandirian Masyarakat Perdesaan</v>
      </c>
      <c r="E1301" s="1862"/>
      <c r="F1301" s="794"/>
      <c r="G1301" s="782"/>
      <c r="H1301" s="1263"/>
      <c r="I1301" s="753"/>
      <c r="J1301" s="758"/>
    </row>
    <row r="1302" spans="1:10" ht="15.75" hidden="1" customHeight="1">
      <c r="A1302" s="777"/>
      <c r="B1302" s="834"/>
      <c r="C1302" s="394"/>
      <c r="D1302" s="394" t="s">
        <v>382</v>
      </c>
      <c r="E1302" s="841" t="str">
        <f>'Rekap Panjang Per Prog Per Prov'!X10</f>
        <v>PNPM-Mandiri Perdesaan</v>
      </c>
      <c r="F1302" s="797">
        <f>'Rekap Panjang Per Prog Per Prov'!X124</f>
        <v>29028189000</v>
      </c>
      <c r="G1302" s="778"/>
      <c r="H1302" s="1254"/>
      <c r="I1302" s="753"/>
      <c r="J1302" s="781"/>
    </row>
    <row r="1303" spans="1:10" ht="15.75" hidden="1" customHeight="1">
      <c r="A1303" s="777"/>
      <c r="B1303" s="831"/>
      <c r="C1303" s="393" t="s">
        <v>391</v>
      </c>
      <c r="D1303" s="1862" t="str">
        <f>'Rekap Panjang Per Prog Per Prov'!Y8</f>
        <v>Kegiatan Fasilitasi Pemberdayaan Adat dan Sosial Budaya Masyarakat</v>
      </c>
      <c r="E1303" s="1862"/>
      <c r="F1303" s="794"/>
      <c r="G1303" s="782"/>
      <c r="H1303" s="1263"/>
      <c r="I1303" s="753"/>
      <c r="J1303" s="758"/>
    </row>
    <row r="1304" spans="1:10" ht="31.5" hidden="1" customHeight="1">
      <c r="A1304" s="777"/>
      <c r="B1304" s="834"/>
      <c r="C1304" s="394"/>
      <c r="D1304" s="394" t="s">
        <v>382</v>
      </c>
      <c r="E1304" s="842" t="str">
        <f>'Rekap Panjang Per Prog Per Prov'!Y10</f>
        <v>Fasilitasi Penguatan Kelembagaan Komisi Penanggulangan HIV/AIDS di daerah</v>
      </c>
      <c r="F1304" s="797">
        <f>'Rekap Panjang Per Prog Per Prov'!Y124</f>
        <v>77690000</v>
      </c>
      <c r="G1304" s="778"/>
      <c r="H1304" s="1254"/>
      <c r="I1304" s="753"/>
      <c r="J1304" s="781"/>
    </row>
    <row r="1305" spans="1:10" ht="31.5" hidden="1" customHeight="1">
      <c r="A1305" s="777"/>
      <c r="B1305" s="834"/>
      <c r="C1305" s="394"/>
      <c r="D1305" s="394" t="s">
        <v>386</v>
      </c>
      <c r="E1305" s="841" t="str">
        <f>'Rekap Panjang Per Prog Per Prov'!AA10</f>
        <v xml:space="preserve">Fasilitasi Penguatan Sistem Informasi Posyandu di Daerah melalui Koordinasi dan Pelatihan Ulang </v>
      </c>
      <c r="F1305" s="797">
        <f>'Rekap Panjang Per Prog Per Prov'!AA124</f>
        <v>74685000</v>
      </c>
      <c r="G1305" s="778"/>
      <c r="H1305" s="1254"/>
      <c r="I1305" s="753"/>
      <c r="J1305" s="781"/>
    </row>
    <row r="1306" spans="1:10" ht="15.75" hidden="1" customHeight="1">
      <c r="A1306" s="777"/>
      <c r="B1306" s="831"/>
      <c r="C1306" s="393" t="s">
        <v>392</v>
      </c>
      <c r="D1306" s="1862" t="str">
        <f>'Rekap Panjang Per Prog Per Prov'!AB8</f>
        <v>Kegiatan Pengembangan Usaha Ekonomi Masyarakat</v>
      </c>
      <c r="E1306" s="1862"/>
      <c r="F1306" s="794"/>
      <c r="G1306" s="782"/>
      <c r="H1306" s="1263"/>
      <c r="I1306" s="753"/>
      <c r="J1306" s="758"/>
    </row>
    <row r="1307" spans="1:10" ht="31.5" hidden="1" customHeight="1">
      <c r="A1307" s="777"/>
      <c r="B1307" s="834"/>
      <c r="C1307" s="394"/>
      <c r="D1307" s="394" t="s">
        <v>382</v>
      </c>
      <c r="E1307" s="841" t="str">
        <f>'Rekap Panjang Per Prog Per Prov'!AC10</f>
        <v xml:space="preserve">Penguatan Kelembagaan Tim Koordinasi Penanggulangan Kemiskinan Daerah (TKPKD) </v>
      </c>
      <c r="F1307" s="797">
        <f>'Rekap Panjang Per Prog Per Prov'!AC124</f>
        <v>51200000</v>
      </c>
      <c r="G1307" s="778"/>
      <c r="H1307" s="1254"/>
      <c r="I1307" s="753"/>
      <c r="J1307" s="781"/>
    </row>
    <row r="1308" spans="1:10" ht="15.75" hidden="1" customHeight="1">
      <c r="A1308" s="777"/>
      <c r="B1308" s="834"/>
      <c r="C1308" s="394"/>
      <c r="D1308" s="394" t="s">
        <v>386</v>
      </c>
      <c r="E1308" s="841" t="str">
        <f>'Rekap Panjang Per Prog Per Prov'!AD10</f>
        <v>Fasilitasi Penguatan Kelembagaan Pasar Desa</v>
      </c>
      <c r="F1308" s="797">
        <f>'Rekap Panjang Per Prog Per Prov'!AD124</f>
        <v>150000000</v>
      </c>
      <c r="G1308" s="778"/>
      <c r="H1308" s="1254"/>
      <c r="I1308" s="753"/>
      <c r="J1308" s="781"/>
    </row>
    <row r="1309" spans="1:10" s="362" customFormat="1" ht="30.75" hidden="1" customHeight="1">
      <c r="A1309" s="777"/>
      <c r="B1309" s="830" t="s">
        <v>519</v>
      </c>
      <c r="C1309" s="1863" t="str">
        <f>'Rekap Panjang Per Prog Per Prov'!AH7</f>
        <v xml:space="preserve">PROGRAM PENGUATAN PENYELENGGARAAN PEMERINTAHAN UMUM </v>
      </c>
      <c r="D1309" s="1863"/>
      <c r="E1309" s="1863"/>
      <c r="F1309" s="793"/>
      <c r="G1309" s="803" t="str">
        <f>'Rekap Panjang Per Prog Per Prov'!AH11</f>
        <v>DITJEN PUM</v>
      </c>
      <c r="H1309" s="1255"/>
      <c r="I1309" s="753"/>
      <c r="J1309" s="758"/>
    </row>
    <row r="1310" spans="1:10" ht="30" hidden="1" customHeight="1">
      <c r="A1310" s="777"/>
      <c r="B1310" s="831"/>
      <c r="C1310" s="393" t="s">
        <v>381</v>
      </c>
      <c r="D1310" s="1862" t="str">
        <f>'Rekap Panjang Per Prog Per Prov'!AH8</f>
        <v>Kegiatan Penyelenggaraan Hubungan Pusat dan Daerah Serta Kerjasama Daerah</v>
      </c>
      <c r="E1310" s="1862"/>
      <c r="F1310" s="794"/>
      <c r="G1310" s="777"/>
      <c r="H1310" s="754"/>
      <c r="I1310" s="753"/>
      <c r="J1310" s="758"/>
    </row>
    <row r="1311" spans="1:10" ht="19.5" hidden="1" customHeight="1">
      <c r="A1311" s="777"/>
      <c r="B1311" s="834"/>
      <c r="C1311" s="394"/>
      <c r="D1311" s="394" t="s">
        <v>382</v>
      </c>
      <c r="E1311" s="841" t="str">
        <f>'Rekap Panjang Per Prog Per Prov'!AH10</f>
        <v>Pengembangan Kerjasama Daerah</v>
      </c>
      <c r="F1311" s="797">
        <f>'Rekap Panjang Per Prog Per Prov'!AH124</f>
        <v>375000000</v>
      </c>
      <c r="G1311" s="777"/>
      <c r="H1311" s="754"/>
      <c r="I1311" s="753"/>
      <c r="J1311" s="1790" t="s">
        <v>595</v>
      </c>
    </row>
    <row r="1312" spans="1:10" ht="39" hidden="1" customHeight="1">
      <c r="A1312" s="777"/>
      <c r="B1312" s="834"/>
      <c r="C1312" s="394"/>
      <c r="D1312" s="394" t="s">
        <v>386</v>
      </c>
      <c r="E1312" s="841" t="str">
        <f>'Rekap Panjang Per Prog Per Prov'!AI10</f>
        <v>Peningkatan Peran Gubernur sebagai Wakil Pemerintah Pusat di Wilayah Provinsi</v>
      </c>
      <c r="F1312" s="797">
        <f>'Rekap Panjang Per Prog Per Prov'!AI124</f>
        <v>3479674000</v>
      </c>
      <c r="G1312" s="777"/>
      <c r="H1312" s="754"/>
      <c r="I1312" s="753"/>
      <c r="J1312" s="1791"/>
    </row>
    <row r="1313" spans="1:11" ht="30" hidden="1" customHeight="1">
      <c r="A1313" s="777"/>
      <c r="B1313" s="831"/>
      <c r="C1313" s="393" t="s">
        <v>387</v>
      </c>
      <c r="D1313" s="1862" t="str">
        <f>'Rekap Panjang Per Prog Per Prov'!AJ8</f>
        <v>Kegiatan Pengembangan dan Penataan Wilayah Administrasi dan Perbatasan</v>
      </c>
      <c r="E1313" s="1862"/>
      <c r="F1313" s="794"/>
      <c r="G1313" s="777"/>
      <c r="H1313" s="754"/>
      <c r="I1313" s="753"/>
      <c r="J1313" s="758"/>
    </row>
    <row r="1314" spans="1:11" ht="39" hidden="1" customHeight="1">
      <c r="A1314" s="777"/>
      <c r="B1314" s="834"/>
      <c r="C1314" s="394"/>
      <c r="D1314" s="394" t="s">
        <v>382</v>
      </c>
      <c r="E1314" s="841" t="str">
        <f>'Rekap Panjang Per Prog Per Prov'!AJ10</f>
        <v>Koordinasi dan Fasilitasi Penegasan Batas Daerah secara Pasti di Lapangan antar Daerah Provinsi, Kab/Kota</v>
      </c>
      <c r="F1314" s="797">
        <f>'Rekap Panjang Per Prog Per Prov'!AJ124</f>
        <v>350000000</v>
      </c>
      <c r="G1314" s="777"/>
      <c r="H1314" s="754"/>
      <c r="I1314" s="753"/>
      <c r="J1314" s="1194" t="s">
        <v>605</v>
      </c>
    </row>
    <row r="1315" spans="1:11" ht="23.25" hidden="1" customHeight="1">
      <c r="A1315" s="777"/>
      <c r="B1315" s="834"/>
      <c r="C1315" s="394"/>
      <c r="D1315" s="394" t="s">
        <v>386</v>
      </c>
      <c r="E1315" s="841" t="str">
        <f>'Rekap Panjang Per Prog Per Prov'!AL10</f>
        <v>Pembakuan dan Pembinaan Nama Rupabumi Unsur Alami</v>
      </c>
      <c r="F1315" s="797">
        <f>'Rekap Panjang Per Prog Per Prov'!AL124</f>
        <v>602110000</v>
      </c>
      <c r="G1315" s="777"/>
      <c r="H1315" s="754"/>
      <c r="I1315" s="753"/>
      <c r="J1315" s="753" t="s">
        <v>612</v>
      </c>
    </row>
    <row r="1316" spans="1:11" ht="34.5" hidden="1" customHeight="1">
      <c r="A1316" s="777"/>
      <c r="B1316" s="831"/>
      <c r="C1316" s="393" t="s">
        <v>388</v>
      </c>
      <c r="D1316" s="1862" t="str">
        <f>'Rekap Panjang Per Prog Per Prov'!AN8</f>
        <v>Kegiatan Pembinaan Ketenteraman, Ketertiban dan Perlindungan Masyarakat</v>
      </c>
      <c r="E1316" s="1862"/>
      <c r="F1316" s="794"/>
      <c r="G1316" s="777"/>
      <c r="H1316" s="754"/>
      <c r="I1316" s="753"/>
      <c r="J1316" s="758"/>
    </row>
    <row r="1317" spans="1:11" ht="53.25" hidden="1" customHeight="1">
      <c r="A1317" s="777"/>
      <c r="B1317" s="834"/>
      <c r="C1317" s="394"/>
      <c r="D1317" s="394" t="s">
        <v>382</v>
      </c>
      <c r="E1317" s="841" t="str">
        <f>'Rekap Panjang Per Prog Per Prov'!AO10</f>
        <v xml:space="preserve">Peningkatan Kapasitas SDM Polisi Pamong Praja  dalam Penyelenggaraan Ketertiban Umum dan Ketenteraman Masyarakat </v>
      </c>
      <c r="F1317" s="797">
        <f>'Rekap Panjang Per Prog Per Prov'!AO124</f>
        <v>506790000</v>
      </c>
      <c r="G1317" s="777"/>
      <c r="H1317" s="754"/>
      <c r="I1317" s="753"/>
      <c r="J1317" s="761" t="s">
        <v>597</v>
      </c>
    </row>
    <row r="1318" spans="1:11" hidden="1">
      <c r="A1318" s="777"/>
      <c r="B1318" s="831"/>
      <c r="C1318" s="393" t="s">
        <v>389</v>
      </c>
      <c r="D1318" s="1862" t="str">
        <f>'Rekap Panjang Per Prog Per Prov'!AP8</f>
        <v>Kegiatan Pembinaan dan Pengembangan Kawasan dan Pertanahan</v>
      </c>
      <c r="E1318" s="1862"/>
      <c r="F1318" s="794"/>
      <c r="G1318" s="777"/>
      <c r="H1318" s="754"/>
      <c r="I1318" s="753"/>
      <c r="J1318" s="758"/>
    </row>
    <row r="1319" spans="1:11" ht="39" hidden="1" customHeight="1">
      <c r="A1319" s="777"/>
      <c r="B1319" s="834"/>
      <c r="C1319" s="394"/>
      <c r="D1319" s="394" t="s">
        <v>382</v>
      </c>
      <c r="E1319" s="841" t="str">
        <f>'Rekap Panjang Per Prog Per Prov'!AP10</f>
        <v xml:space="preserve">Peningkatan Kapasitas Aparat Pemerintah Daerah dalam Pengelolaan Kawasan Sumber Daya Alam </v>
      </c>
      <c r="F1319" s="797">
        <f>'Rekap Panjang Per Prog Per Prov'!AP124</f>
        <v>400000000</v>
      </c>
      <c r="G1319" s="777"/>
      <c r="H1319" s="754"/>
      <c r="I1319" s="753"/>
      <c r="J1319" s="1194" t="s">
        <v>608</v>
      </c>
    </row>
    <row r="1320" spans="1:11" ht="40.5" hidden="1" customHeight="1">
      <c r="A1320" s="777"/>
      <c r="B1320" s="834"/>
      <c r="C1320" s="394"/>
      <c r="D1320" s="394" t="s">
        <v>386</v>
      </c>
      <c r="E1320" s="841" t="str">
        <f>'Rekap Panjang Per Prog Per Prov'!AQ10</f>
        <v>Fasilitasi Gubernur terhadap Kabupaten/Kota di Bidang Ekonomi, Industri dan Perdagangan Bebas</v>
      </c>
      <c r="F1320" s="797">
        <f>'Rekap Panjang Per Prog Per Prov'!AQ124</f>
        <v>400000000</v>
      </c>
      <c r="G1320" s="778"/>
      <c r="H1320" s="1254"/>
      <c r="I1320" s="753"/>
      <c r="J1320" s="1194" t="s">
        <v>610</v>
      </c>
    </row>
    <row r="1321" spans="1:11" s="355" customFormat="1" hidden="1">
      <c r="A1321" s="777"/>
      <c r="B1321" s="951"/>
      <c r="C1321" s="1277"/>
      <c r="D1321" s="1277"/>
      <c r="E1321" s="846"/>
      <c r="F1321" s="802"/>
      <c r="G1321" s="803"/>
      <c r="H1321" s="1255"/>
      <c r="I1321" s="1193"/>
      <c r="J1321" s="1251"/>
    </row>
    <row r="1322" spans="1:11" s="356" customFormat="1" ht="48.75" customHeight="1">
      <c r="A1322" s="1307">
        <v>22</v>
      </c>
      <c r="B1322" s="1797" t="s">
        <v>442</v>
      </c>
      <c r="C1322" s="1797"/>
      <c r="D1322" s="1797"/>
      <c r="E1322" s="1797"/>
      <c r="F1322" s="1283">
        <f>SUM(F1323:F1377)</f>
        <v>60294890000</v>
      </c>
      <c r="G1322" s="1273"/>
      <c r="H1322" s="1869" t="s">
        <v>845</v>
      </c>
      <c r="I1322" s="1100" t="s">
        <v>877</v>
      </c>
      <c r="J1322" s="952"/>
      <c r="K1322" s="1175">
        <f>'Rekap Panjang Per Prog Per Prov'!AV127</f>
        <v>60294890000</v>
      </c>
    </row>
    <row r="1323" spans="1:11">
      <c r="A1323" s="777"/>
      <c r="B1323" s="830" t="s">
        <v>380</v>
      </c>
      <c r="C1323" s="1863" t="str">
        <f>'Rekap Panjang Per Prog Per Prov'!C7</f>
        <v xml:space="preserve">PROGRAM PENATAAN ADMINISTRASI KEPENDUDUKAN </v>
      </c>
      <c r="D1323" s="1863"/>
      <c r="E1323" s="1863"/>
      <c r="F1323" s="776"/>
      <c r="G1323" s="803" t="str">
        <f>'Rekap Panjang Per Prog Per Prov'!C11</f>
        <v>DITJEN DUKCAPIL</v>
      </c>
      <c r="H1323" s="1870"/>
      <c r="I1323" s="753"/>
      <c r="J1323" s="758"/>
    </row>
    <row r="1324" spans="1:11" ht="33.75" customHeight="1">
      <c r="A1324" s="777"/>
      <c r="B1324" s="830"/>
      <c r="C1324" s="393" t="s">
        <v>381</v>
      </c>
      <c r="D1324" s="1862" t="str">
        <f>'Rekap Panjang Per Prog Per Prov'!C8</f>
        <v>Kegiatan Dukungan Manajemen dan Dukungan Teknis Lainnya Ditjen Kependudukan dan Pencatatan Sipil</v>
      </c>
      <c r="E1324" s="1862"/>
      <c r="F1324" s="776"/>
      <c r="G1324" s="777"/>
      <c r="H1324" s="1870"/>
      <c r="I1324" s="753"/>
      <c r="J1324" s="758"/>
    </row>
    <row r="1325" spans="1:11" ht="34.5" customHeight="1">
      <c r="A1325" s="777"/>
      <c r="B1325" s="951"/>
      <c r="C1325" s="1140"/>
      <c r="D1325" s="392" t="s">
        <v>382</v>
      </c>
      <c r="E1325" s="846" t="str">
        <f>'Rekap Panjang Per Prog Per Prov'!C10</f>
        <v xml:space="preserve">Fasilitasi Koordinasi Penyelenggaraan Kependudukan dan Pencatatan Sipil </v>
      </c>
      <c r="F1325" s="802">
        <f>'Rekap Panjang Per Prog Per Prov'!C127</f>
        <v>433686000</v>
      </c>
      <c r="G1325" s="777"/>
      <c r="H1325" s="1870"/>
      <c r="I1325" s="753" t="s">
        <v>748</v>
      </c>
      <c r="J1325" s="884" t="s">
        <v>600</v>
      </c>
    </row>
    <row r="1326" spans="1:11" ht="33" customHeight="1">
      <c r="A1326" s="801"/>
      <c r="B1326" s="830" t="s">
        <v>383</v>
      </c>
      <c r="C1326" s="1863" t="str">
        <f>'Rekap Panjang Per Prog Per Prov'!D7</f>
        <v xml:space="preserve">PROGRAM PENGAWASAN DAN PENINGKATAN AKUNTABILITAS APARATUR KEMENTERIAN DALAM NEGERI </v>
      </c>
      <c r="D1326" s="1863"/>
      <c r="E1326" s="1863"/>
      <c r="F1326" s="776"/>
      <c r="G1326" s="803" t="str">
        <f>'Rekap Panjang Per Prog Per Prov'!D11</f>
        <v>ITJEN</v>
      </c>
      <c r="H1326" s="754"/>
      <c r="I1326" s="753"/>
      <c r="J1326" s="781"/>
    </row>
    <row r="1327" spans="1:11" ht="35.25" customHeight="1">
      <c r="A1327" s="801"/>
      <c r="B1327" s="830"/>
      <c r="C1327" s="393" t="s">
        <v>381</v>
      </c>
      <c r="D1327" s="1862" t="str">
        <f>'Rekap Panjang Per Prog Per Prov'!D8</f>
        <v xml:space="preserve">Kegiatan Dukungan Manajemen dan Dukungan Teknis Lainnya  Inspektorat Jenderal </v>
      </c>
      <c r="E1327" s="1862"/>
      <c r="F1327" s="776"/>
      <c r="G1327" s="777"/>
      <c r="H1327" s="754"/>
      <c r="I1327" s="753"/>
      <c r="J1327" s="758"/>
    </row>
    <row r="1328" spans="1:11" ht="35.25" customHeight="1">
      <c r="A1328" s="801"/>
      <c r="B1328" s="830"/>
      <c r="C1328" s="365"/>
      <c r="D1328" s="393" t="s">
        <v>382</v>
      </c>
      <c r="E1328" s="841" t="str">
        <f>'Rekap Panjang Per Prog Per Prov'!D10</f>
        <v xml:space="preserve">Koordinasi Pembinaan dan Pengawasan Penyelenggaraan Pemerintahan Daerah </v>
      </c>
      <c r="F1328" s="776">
        <f>'Rekap Panjang Per Prog Per Prov'!D127</f>
        <v>380000000</v>
      </c>
      <c r="G1328" s="778"/>
      <c r="H1328" s="1254"/>
      <c r="I1328" s="753" t="s">
        <v>783</v>
      </c>
      <c r="J1328" s="753" t="s">
        <v>603</v>
      </c>
    </row>
    <row r="1329" spans="1:10" ht="16.5">
      <c r="A1329" s="801"/>
      <c r="B1329" s="830" t="s">
        <v>384</v>
      </c>
      <c r="C1329" s="1875" t="str">
        <f>'Rekap Panjang Per Prog Per Prov'!E7</f>
        <v xml:space="preserve">PROGRAM PEMBINAAN KESATUAN BANGSA DAN POLITIK </v>
      </c>
      <c r="D1329" s="1875"/>
      <c r="E1329" s="1875"/>
      <c r="F1329" s="776"/>
      <c r="G1329" s="1860" t="str">
        <f>'Rekap Panjang Per Prog Per Prov'!E11</f>
        <v>DITJEN KESBANGPOL</v>
      </c>
      <c r="H1329" s="1252"/>
      <c r="I1329" s="753"/>
      <c r="J1329" s="758"/>
    </row>
    <row r="1330" spans="1:10" s="355" customFormat="1">
      <c r="A1330" s="754"/>
      <c r="B1330" s="830"/>
      <c r="C1330" s="393" t="s">
        <v>381</v>
      </c>
      <c r="D1330" s="1862" t="str">
        <f>'Rekap Panjang Per Prog Per Prov'!E8</f>
        <v>Kegiatan Fasilitasi Kewaspadaan Nasional</v>
      </c>
      <c r="E1330" s="1862"/>
      <c r="F1330" s="776"/>
      <c r="G1330" s="1861"/>
      <c r="H1330" s="1253"/>
      <c r="I1330" s="753"/>
      <c r="J1330" s="758"/>
    </row>
    <row r="1331" spans="1:10" s="344" customFormat="1" ht="41.25" customHeight="1">
      <c r="A1331" s="801"/>
      <c r="B1331" s="830"/>
      <c r="C1331" s="393"/>
      <c r="D1331" s="393" t="s">
        <v>382</v>
      </c>
      <c r="E1331" s="841" t="str">
        <f>'Rekap Panjang Per Prog Per Prov'!E10</f>
        <v xml:space="preserve">Penguatan dan Pemberdayaan Forum Kewaspadaan Dini Masyarakat (FKDM) </v>
      </c>
      <c r="F1331" s="776">
        <f>'Rekap Panjang Per Prog Per Prov'!E127</f>
        <v>1703848000</v>
      </c>
      <c r="G1331" s="778"/>
      <c r="H1331" s="1254"/>
      <c r="I1331" s="753" t="s">
        <v>714</v>
      </c>
      <c r="J1331" s="753" t="s">
        <v>601</v>
      </c>
    </row>
    <row r="1332" spans="1:10" s="344" customFormat="1" ht="36" customHeight="1">
      <c r="A1332" s="801"/>
      <c r="B1332" s="830" t="s">
        <v>385</v>
      </c>
      <c r="C1332" s="1863" t="str">
        <f>'Rekap Panjang Per Prog Per Prov'!F7</f>
        <v xml:space="preserve">PROGRAM PENDIDIKAN DAN PELATIHAN APARATUR KEMENTERIAN DALAM NEGERI </v>
      </c>
      <c r="D1332" s="1863"/>
      <c r="E1332" s="1863"/>
      <c r="F1332" s="776"/>
      <c r="G1332" s="856" t="str">
        <f>'Rekap Panjang Per Prog Per Prov'!F11</f>
        <v>BADAN DIKLAT</v>
      </c>
      <c r="H1332" s="1265"/>
      <c r="I1332" s="753"/>
      <c r="J1332" s="784"/>
    </row>
    <row r="1333" spans="1:10" s="344" customFormat="1" ht="35.25" customHeight="1">
      <c r="A1333" s="801"/>
      <c r="B1333" s="830"/>
      <c r="C1333" s="393" t="s">
        <v>381</v>
      </c>
      <c r="D1333" s="1862" t="str">
        <f>'Rekap Panjang Per Prog Per Prov'!F8</f>
        <v xml:space="preserve">Kegiatan Dukungan Manajemen Dan Pelayanan Teknis Lainnya Badan Pendidikan Dan Pelatihan </v>
      </c>
      <c r="E1333" s="1862"/>
      <c r="F1333" s="776"/>
      <c r="G1333" s="777"/>
      <c r="H1333" s="754"/>
      <c r="I1333" s="753"/>
      <c r="J1333" s="758"/>
    </row>
    <row r="1334" spans="1:10" s="344" customFormat="1" ht="24.75" customHeight="1">
      <c r="A1334" s="890"/>
      <c r="B1334" s="879"/>
      <c r="C1334" s="883"/>
      <c r="D1334" s="883" t="s">
        <v>382</v>
      </c>
      <c r="E1334" s="887" t="str">
        <f>'Rekap Panjang Per Prog Per Prov'!F10</f>
        <v>Koordinasi Pembinaan Program Kediklatan</v>
      </c>
      <c r="F1334" s="880">
        <f>'Rekap Panjang Per Prog Per Prov'!F127</f>
        <v>259100000</v>
      </c>
      <c r="G1334" s="821"/>
      <c r="H1334" s="1268"/>
      <c r="I1334" s="884" t="s">
        <v>696</v>
      </c>
      <c r="J1334" s="753" t="s">
        <v>604</v>
      </c>
    </row>
    <row r="1335" spans="1:10" s="344" customFormat="1" ht="17.25" customHeight="1">
      <c r="A1335" s="801"/>
      <c r="B1335" s="829" t="s">
        <v>393</v>
      </c>
      <c r="C1335" s="1859" t="str">
        <f>'Rekap Panjang Per Prog Per Prov'!G7</f>
        <v xml:space="preserve">PROGRAM PENGELOLAAN DESENTRALISASI DAN OTONOMI DAERAH </v>
      </c>
      <c r="D1335" s="1859"/>
      <c r="E1335" s="1859"/>
      <c r="F1335" s="779"/>
      <c r="G1335" s="860" t="str">
        <f>'Rekap Panjang Per Prog Per Prov'!G11</f>
        <v>DITJEN OTDA</v>
      </c>
      <c r="H1335" s="1267"/>
      <c r="I1335" s="1194"/>
      <c r="J1335" s="809"/>
    </row>
    <row r="1336" spans="1:10" s="344" customFormat="1" ht="16.5">
      <c r="A1336" s="801"/>
      <c r="B1336" s="830"/>
      <c r="C1336" s="393" t="s">
        <v>381</v>
      </c>
      <c r="D1336" s="1862" t="str">
        <f>'Rekap Panjang Per Prog Per Prov'!G8</f>
        <v>Kegiatan Penataan Urusan Pemerintahan Daerah Lingkup I</v>
      </c>
      <c r="E1336" s="1862"/>
      <c r="F1336" s="776"/>
      <c r="G1336" s="777"/>
      <c r="H1336" s="754"/>
      <c r="I1336" s="753"/>
      <c r="J1336" s="758"/>
    </row>
    <row r="1337" spans="1:10" s="344" customFormat="1" ht="36.75" customHeight="1">
      <c r="A1337" s="801"/>
      <c r="B1337" s="830"/>
      <c r="C1337" s="393"/>
      <c r="D1337" s="393" t="s">
        <v>382</v>
      </c>
      <c r="E1337" s="841" t="str">
        <f>'Rekap Panjang Per Prog Per Prov'!G10</f>
        <v xml:space="preserve">Fasilitasi Percepatan Penerapan Standar Pelayanan Minimal (SPM) di Daerah </v>
      </c>
      <c r="F1337" s="776">
        <f>'Rekap Panjang Per Prog Per Prov'!G127</f>
        <v>1160100000</v>
      </c>
      <c r="G1337" s="778"/>
      <c r="H1337" s="1254"/>
      <c r="I1337" s="753" t="s">
        <v>700</v>
      </c>
      <c r="J1337" s="761" t="s">
        <v>662</v>
      </c>
    </row>
    <row r="1338" spans="1:10" s="344" customFormat="1" ht="16.5" customHeight="1">
      <c r="A1338" s="801"/>
      <c r="B1338" s="830" t="s">
        <v>396</v>
      </c>
      <c r="C1338" s="1863" t="str">
        <f>'Rekap Panjang Per Prog Per Prov'!J7</f>
        <v xml:space="preserve">PROGRAM BINA PEMBANGUNAN DAERAH </v>
      </c>
      <c r="D1338" s="1863"/>
      <c r="E1338" s="1863"/>
      <c r="F1338" s="776"/>
      <c r="G1338" s="1865" t="str">
        <f>'Rekap Panjang Per Prog Per Prov'!J11</f>
        <v>DITJEN BINA BANGDA</v>
      </c>
      <c r="H1338" s="1256"/>
      <c r="I1338" s="753"/>
      <c r="J1338" s="784"/>
    </row>
    <row r="1339" spans="1:10" s="344" customFormat="1" ht="31.5" customHeight="1">
      <c r="A1339" s="801"/>
      <c r="B1339" s="830"/>
      <c r="C1339" s="393" t="s">
        <v>381</v>
      </c>
      <c r="D1339" s="1862" t="str">
        <f>'Rekap Panjang Per Prog Per Prov'!J8</f>
        <v>Kegiatan Dukungan Manajemen dan Pelaksanaan Tugas Teknis Lainnya Ditjen Bina Bangda</v>
      </c>
      <c r="E1339" s="1862"/>
      <c r="F1339" s="776"/>
      <c r="G1339" s="1866"/>
      <c r="H1339" s="1257"/>
      <c r="I1339" s="753"/>
      <c r="J1339" s="758"/>
    </row>
    <row r="1340" spans="1:10" s="344" customFormat="1" ht="34.5" customHeight="1">
      <c r="A1340" s="801"/>
      <c r="B1340" s="830"/>
      <c r="C1340" s="393"/>
      <c r="D1340" s="393" t="s">
        <v>382</v>
      </c>
      <c r="E1340" s="841" t="str">
        <f>'Rekap Panjang Per Prog Per Prov'!J10</f>
        <v>Penyusunan, Pengkajian dan Pengembangan Data dan Informasi SIPD di Daerah</v>
      </c>
      <c r="F1340" s="776">
        <f>'Rekap Panjang Per Prog Per Prov'!J127</f>
        <v>715000000</v>
      </c>
      <c r="G1340" s="777"/>
      <c r="H1340" s="754"/>
      <c r="I1340" s="753" t="s">
        <v>698</v>
      </c>
      <c r="J1340" s="1793" t="s">
        <v>594</v>
      </c>
    </row>
    <row r="1341" spans="1:10" s="344" customFormat="1" ht="31.5">
      <c r="A1341" s="801"/>
      <c r="B1341" s="830"/>
      <c r="C1341" s="366"/>
      <c r="D1341" s="393" t="s">
        <v>386</v>
      </c>
      <c r="E1341" s="841" t="str">
        <f>'Rekap Panjang Per Prog Per Prov'!K10</f>
        <v xml:space="preserve">Penguatan Peran Provinsi dalam Pengendalian, Pelaporan dan Evaluasi Pemanfaatan Program Dana Alokasi Khusus (DAK) </v>
      </c>
      <c r="F1341" s="776">
        <f>'Rekap Panjang Per Prog Per Prov'!K127</f>
        <v>700000000</v>
      </c>
      <c r="G1341" s="777"/>
      <c r="H1341" s="754"/>
      <c r="I1341" s="753" t="s">
        <v>698</v>
      </c>
      <c r="J1341" s="1794"/>
    </row>
    <row r="1342" spans="1:10" s="344" customFormat="1" ht="31.5" customHeight="1">
      <c r="A1342" s="801"/>
      <c r="B1342" s="830"/>
      <c r="C1342" s="393" t="s">
        <v>387</v>
      </c>
      <c r="D1342" s="1867" t="str">
        <f>'Rekap Panjang Per Prog Per Prov'!L8</f>
        <v>Kegiatan Fasilitasi Penataan Ruang Daerah dan Lingkungan Hidup di Daerah</v>
      </c>
      <c r="E1342" s="1862"/>
      <c r="F1342" s="776"/>
      <c r="G1342" s="777"/>
      <c r="H1342" s="754"/>
      <c r="I1342" s="753"/>
      <c r="J1342" s="758"/>
    </row>
    <row r="1343" spans="1:10" s="344" customFormat="1" ht="49.5" customHeight="1">
      <c r="A1343" s="801"/>
      <c r="B1343" s="830"/>
      <c r="C1343" s="366"/>
      <c r="D1343" s="393" t="s">
        <v>382</v>
      </c>
      <c r="E1343" s="842" t="str">
        <f>'Rekap Panjang Per Prog Per Prov'!L10</f>
        <v xml:space="preserve">Koordinasi , Fasilitasi dan Evaluasi terhadap Implementasi Kegiatan Penanganan Lahan Kritis dan Sumber Daya Air Berbasis Masyarakat (PLKSDA-BM) </v>
      </c>
      <c r="F1343" s="776">
        <f>'Rekap Panjang Per Prog Per Prov'!L127</f>
        <v>500000000</v>
      </c>
      <c r="G1343" s="777"/>
      <c r="H1343" s="754"/>
      <c r="I1343" s="753" t="s">
        <v>698</v>
      </c>
      <c r="J1343" s="1793" t="s">
        <v>594</v>
      </c>
    </row>
    <row r="1344" spans="1:10" s="344" customFormat="1" ht="32.25" customHeight="1">
      <c r="A1344" s="801"/>
      <c r="B1344" s="830"/>
      <c r="C1344" s="366"/>
      <c r="D1344" s="393" t="s">
        <v>386</v>
      </c>
      <c r="E1344" s="842" t="str">
        <f>'Rekap Panjang Per Prog Per Prov'!N10</f>
        <v xml:space="preserve">Fasilitasi Pengelolaan dan Pengembangan Kawasan Ekowisata Berbasis Masyarakat </v>
      </c>
      <c r="F1344" s="776">
        <f>'Rekap Panjang Per Prog Per Prov'!N127</f>
        <v>500000000</v>
      </c>
      <c r="G1344" s="777"/>
      <c r="H1344" s="754"/>
      <c r="I1344" s="753" t="s">
        <v>698</v>
      </c>
      <c r="J1344" s="1794"/>
    </row>
    <row r="1345" spans="1:10" s="344" customFormat="1" ht="16.5">
      <c r="A1345" s="801"/>
      <c r="B1345" s="830"/>
      <c r="C1345" s="393" t="s">
        <v>388</v>
      </c>
      <c r="D1345" s="1862" t="str">
        <f>'Rekap Panjang Per Prog Per Prov'!O8</f>
        <v>Kegiatan Fasilitasi Peningkatan Pertumbuhan Ekonomi Daerah</v>
      </c>
      <c r="E1345" s="1862"/>
      <c r="F1345" s="776"/>
      <c r="G1345" s="777"/>
      <c r="H1345" s="754"/>
      <c r="I1345" s="753"/>
      <c r="J1345" s="758"/>
    </row>
    <row r="1346" spans="1:10" s="344" customFormat="1" ht="23.25" customHeight="1">
      <c r="A1346" s="801"/>
      <c r="B1346" s="836"/>
      <c r="C1346" s="366"/>
      <c r="D1346" s="393" t="s">
        <v>382</v>
      </c>
      <c r="E1346" s="841" t="str">
        <f>'Rekap Panjang Per Prog Per Prov'!O10</f>
        <v xml:space="preserve">Dukungan Operasional  Penyelenggaraan PTSP  </v>
      </c>
      <c r="F1346" s="776">
        <f>'Rekap Panjang Per Prog Per Prov'!O127</f>
        <v>600000000</v>
      </c>
      <c r="G1346" s="777"/>
      <c r="H1346" s="754"/>
      <c r="I1346" s="753" t="s">
        <v>700</v>
      </c>
      <c r="J1346" s="753" t="s">
        <v>602</v>
      </c>
    </row>
    <row r="1347" spans="1:10" s="344" customFormat="1" ht="16.5">
      <c r="A1347" s="801"/>
      <c r="B1347" s="829"/>
      <c r="C1347" s="394" t="s">
        <v>389</v>
      </c>
      <c r="D1347" s="1872" t="str">
        <f>'Rekap Panjang Per Prog Per Prov'!Q8</f>
        <v>Kegiatan Fasilitasi Pengembangan Wilayah Terpadu</v>
      </c>
      <c r="E1347" s="1872"/>
      <c r="F1347" s="779"/>
      <c r="G1347" s="777"/>
      <c r="H1347" s="754"/>
      <c r="I1347" s="753"/>
      <c r="J1347" s="781"/>
    </row>
    <row r="1348" spans="1:10" s="344" customFormat="1" ht="39" customHeight="1">
      <c r="A1348" s="801"/>
      <c r="B1348" s="835"/>
      <c r="C1348" s="367"/>
      <c r="D1348" s="392" t="s">
        <v>382</v>
      </c>
      <c r="E1348" s="846" t="str">
        <f>'Rekap Panjang Per Prog Per Prov'!Q10</f>
        <v>Penguatan Kelembagaan dalam Pengelolaan dan Pengembangan Wilayah Pesisir, Laut dan Pulau-pulau kecil</v>
      </c>
      <c r="F1348" s="802">
        <f>'Rekap Panjang Per Prog Per Prov'!Q127</f>
        <v>550000000</v>
      </c>
      <c r="G1348" s="778"/>
      <c r="H1348" s="1254"/>
      <c r="I1348" s="753" t="s">
        <v>698</v>
      </c>
      <c r="J1348" s="753" t="s">
        <v>594</v>
      </c>
    </row>
    <row r="1349" spans="1:10" s="362" customFormat="1" ht="15.75" hidden="1" customHeight="1">
      <c r="A1349" s="777"/>
      <c r="B1349" s="830" t="s">
        <v>519</v>
      </c>
      <c r="C1349" s="1863" t="str">
        <f>'Rekap Panjang Per Prog Per Prov'!U7</f>
        <v xml:space="preserve">PROGRAM PEMBERDAYAAN MASYARAKAT DAN PEMERINTAHAN DESA </v>
      </c>
      <c r="D1349" s="1863"/>
      <c r="E1349" s="1863"/>
      <c r="F1349" s="793"/>
      <c r="G1349" s="782" t="str">
        <f>'Rekap Panjang Per Prog Per Prov'!U11</f>
        <v>DITJEN PMD</v>
      </c>
      <c r="H1349" s="1263"/>
      <c r="I1349" s="753"/>
      <c r="J1349" s="758"/>
    </row>
    <row r="1350" spans="1:10" ht="30" hidden="1" customHeight="1">
      <c r="A1350" s="777"/>
      <c r="B1350" s="831"/>
      <c r="C1350" s="393" t="s">
        <v>381</v>
      </c>
      <c r="D1350" s="1862" t="str">
        <f>'Rekap Panjang Per Prog Per Prov'!U8</f>
        <v>Kegiatan Dukungan Manajemen dan Dukungan Teknis Lainnya Ditjen PMD</v>
      </c>
      <c r="E1350" s="1862"/>
      <c r="F1350" s="794"/>
      <c r="G1350" s="782"/>
      <c r="H1350" s="1263"/>
      <c r="I1350" s="753"/>
      <c r="J1350" s="758"/>
    </row>
    <row r="1351" spans="1:10" ht="31.5" hidden="1" customHeight="1">
      <c r="A1351" s="777"/>
      <c r="B1351" s="834"/>
      <c r="C1351" s="394"/>
      <c r="D1351" s="394" t="s">
        <v>382</v>
      </c>
      <c r="E1351" s="841" t="str">
        <f>'Rekap Panjang Per Prog Per Prov'!U10</f>
        <v>Penguatan Program dan Kelembagaan Pemberdayaan Masyarakat dan Pemerintahan Desa</v>
      </c>
      <c r="F1351" s="797">
        <f>'Rekap Panjang Per Prog Per Prov'!U127</f>
        <v>151990000</v>
      </c>
      <c r="G1351" s="778"/>
      <c r="H1351" s="1254"/>
      <c r="I1351" s="753"/>
      <c r="J1351" s="781"/>
    </row>
    <row r="1352" spans="1:10" ht="30" hidden="1" customHeight="1">
      <c r="A1352" s="777"/>
      <c r="B1352" s="831"/>
      <c r="C1352" s="393" t="s">
        <v>387</v>
      </c>
      <c r="D1352" s="1862" t="str">
        <f>'Rekap Panjang Per Prog Per Prov'!V8</f>
        <v>Kegiatan Peningkatan Kapasitas Penyelenggaraan Pemerintahan Desa dan Kelurahan</v>
      </c>
      <c r="E1352" s="1862"/>
      <c r="F1352" s="794"/>
      <c r="G1352" s="782"/>
      <c r="H1352" s="1263"/>
      <c r="I1352" s="753"/>
      <c r="J1352" s="758"/>
    </row>
    <row r="1353" spans="1:10" ht="15.75" hidden="1" customHeight="1">
      <c r="A1353" s="777"/>
      <c r="B1353" s="834"/>
      <c r="C1353" s="394"/>
      <c r="D1353" s="394" t="s">
        <v>382</v>
      </c>
      <c r="E1353" s="841" t="str">
        <f>'Rekap Panjang Per Prog Per Prov'!V10</f>
        <v>Pelatihan Manajemen Pemerintahan Desa bagi Kepala Desa</v>
      </c>
      <c r="F1353" s="797">
        <f>'Rekap Panjang Per Prog Per Prov'!V127</f>
        <v>226413000</v>
      </c>
      <c r="G1353" s="778"/>
      <c r="H1353" s="1254"/>
      <c r="I1353" s="753"/>
      <c r="J1353" s="781"/>
    </row>
    <row r="1354" spans="1:10" ht="15.75" hidden="1" customHeight="1">
      <c r="A1354" s="777"/>
      <c r="B1354" s="831"/>
      <c r="C1354" s="393" t="s">
        <v>388</v>
      </c>
      <c r="D1354" s="1862" t="str">
        <f>'Rekap Panjang Per Prog Per Prov'!W8</f>
        <v>Kegiatan Peningkatan Kapasitas Kelembagaan dan Pelatihan Masyarakat</v>
      </c>
      <c r="E1354" s="1862"/>
      <c r="F1354" s="794"/>
      <c r="G1354" s="782"/>
      <c r="H1354" s="1263"/>
      <c r="I1354" s="753"/>
      <c r="J1354" s="758"/>
    </row>
    <row r="1355" spans="1:10" ht="15.75" hidden="1" customHeight="1">
      <c r="A1355" s="777"/>
      <c r="B1355" s="834"/>
      <c r="C1355" s="394"/>
      <c r="D1355" s="394" t="s">
        <v>382</v>
      </c>
      <c r="E1355" s="841" t="str">
        <f>'Rekap Panjang Per Prog Per Prov'!W10</f>
        <v>Fasilitasi Penyusunan Profil Desa dan Kelurahan</v>
      </c>
      <c r="F1355" s="797">
        <f>'Rekap Panjang Per Prog Per Prov'!W127</f>
        <v>365050000</v>
      </c>
      <c r="G1355" s="778"/>
      <c r="H1355" s="1254"/>
      <c r="I1355" s="753"/>
      <c r="J1355" s="781"/>
    </row>
    <row r="1356" spans="1:10" ht="15.75" hidden="1" customHeight="1">
      <c r="A1356" s="777"/>
      <c r="B1356" s="831"/>
      <c r="C1356" s="393" t="s">
        <v>389</v>
      </c>
      <c r="D1356" s="1862" t="str">
        <f>'Rekap Panjang Per Prog Per Prov'!X8</f>
        <v>Kegiatan Peningkatan Kemandirian Masyarakat Perdesaan</v>
      </c>
      <c r="E1356" s="1862"/>
      <c r="F1356" s="794"/>
      <c r="G1356" s="782"/>
      <c r="H1356" s="1263"/>
      <c r="I1356" s="753"/>
      <c r="J1356" s="758"/>
    </row>
    <row r="1357" spans="1:10" ht="15.75" hidden="1" customHeight="1">
      <c r="A1357" s="777"/>
      <c r="B1357" s="834"/>
      <c r="C1357" s="394"/>
      <c r="D1357" s="394" t="s">
        <v>382</v>
      </c>
      <c r="E1357" s="841" t="str">
        <f>'Rekap Panjang Per Prog Per Prov'!X10</f>
        <v>PNPM-Mandiri Perdesaan</v>
      </c>
      <c r="F1357" s="797">
        <f>'Rekap Panjang Per Prog Per Prov'!X127</f>
        <v>44666271000</v>
      </c>
      <c r="G1357" s="778"/>
      <c r="H1357" s="1254"/>
      <c r="I1357" s="753"/>
      <c r="J1357" s="781"/>
    </row>
    <row r="1358" spans="1:10" ht="15.75" hidden="1" customHeight="1">
      <c r="A1358" s="777"/>
      <c r="B1358" s="831"/>
      <c r="C1358" s="393" t="s">
        <v>391</v>
      </c>
      <c r="D1358" s="1862" t="str">
        <f>'Rekap Panjang Per Prog Per Prov'!Y8</f>
        <v>Kegiatan Fasilitasi Pemberdayaan Adat dan Sosial Budaya Masyarakat</v>
      </c>
      <c r="E1358" s="1862"/>
      <c r="F1358" s="794"/>
      <c r="G1358" s="782"/>
      <c r="H1358" s="1263"/>
      <c r="I1358" s="753"/>
      <c r="J1358" s="758"/>
    </row>
    <row r="1359" spans="1:10" ht="31.5" hidden="1" customHeight="1">
      <c r="A1359" s="777"/>
      <c r="B1359" s="834"/>
      <c r="C1359" s="394"/>
      <c r="D1359" s="394" t="s">
        <v>382</v>
      </c>
      <c r="E1359" s="842" t="str">
        <f>'Rekap Panjang Per Prog Per Prov'!Y10</f>
        <v>Fasilitasi Penguatan Kelembagaan Komisi Penanggulangan HIV/AIDS di daerah</v>
      </c>
      <c r="F1359" s="797">
        <f>'Rekap Panjang Per Prog Per Prov'!Y127</f>
        <v>106945000</v>
      </c>
      <c r="G1359" s="778"/>
      <c r="H1359" s="1254"/>
      <c r="I1359" s="753"/>
      <c r="J1359" s="781"/>
    </row>
    <row r="1360" spans="1:10" ht="31.5" hidden="1" customHeight="1">
      <c r="A1360" s="777"/>
      <c r="B1360" s="834"/>
      <c r="C1360" s="394"/>
      <c r="D1360" s="394" t="s">
        <v>386</v>
      </c>
      <c r="E1360" s="841" t="str">
        <f>'Rekap Panjang Per Prog Per Prov'!AA10</f>
        <v xml:space="preserve">Fasilitasi Penguatan Sistem Informasi Posyandu di Daerah melalui Koordinasi dan Pelatihan Ulang </v>
      </c>
      <c r="F1360" s="797">
        <f>'Rekap Panjang Per Prog Per Prov'!AA127</f>
        <v>94630000</v>
      </c>
      <c r="G1360" s="778"/>
      <c r="H1360" s="1254"/>
      <c r="I1360" s="753"/>
      <c r="J1360" s="781"/>
    </row>
    <row r="1361" spans="1:10" ht="15.75" hidden="1" customHeight="1">
      <c r="A1361" s="777"/>
      <c r="B1361" s="831"/>
      <c r="C1361" s="393" t="s">
        <v>392</v>
      </c>
      <c r="D1361" s="1862" t="str">
        <f>'Rekap Panjang Per Prog Per Prov'!AB8</f>
        <v>Kegiatan Pengembangan Usaha Ekonomi Masyarakat</v>
      </c>
      <c r="E1361" s="1862"/>
      <c r="F1361" s="794"/>
      <c r="G1361" s="782"/>
      <c r="H1361" s="1263"/>
      <c r="I1361" s="753"/>
      <c r="J1361" s="758"/>
    </row>
    <row r="1362" spans="1:10" ht="15.75" hidden="1" customHeight="1">
      <c r="A1362" s="777"/>
      <c r="B1362" s="834"/>
      <c r="C1362" s="394"/>
      <c r="D1362" s="394" t="s">
        <v>382</v>
      </c>
      <c r="E1362" s="841" t="str">
        <f>'Rekap Panjang Per Prog Per Prov'!AB10</f>
        <v xml:space="preserve">Pelatihan Kapasitas Kelembagaan UED SP/BUMDesa </v>
      </c>
      <c r="F1362" s="797">
        <f>'Rekap Panjang Per Prog Per Prov'!AB127</f>
        <v>709370000</v>
      </c>
      <c r="G1362" s="778"/>
      <c r="H1362" s="1254"/>
      <c r="I1362" s="753"/>
      <c r="J1362" s="781"/>
    </row>
    <row r="1363" spans="1:10" ht="31.5" hidden="1" customHeight="1">
      <c r="A1363" s="777"/>
      <c r="B1363" s="834"/>
      <c r="C1363" s="394"/>
      <c r="D1363" s="394" t="s">
        <v>386</v>
      </c>
      <c r="E1363" s="841" t="str">
        <f>'Rekap Panjang Per Prog Per Prov'!AC10</f>
        <v xml:space="preserve">Penguatan Kelembagaan Tim Koordinasi Penanggulangan Kemiskinan Daerah (TKPKD) </v>
      </c>
      <c r="F1363" s="797">
        <f>'Rekap Panjang Per Prog Per Prov'!AC127</f>
        <v>102880000</v>
      </c>
      <c r="G1363" s="778"/>
      <c r="H1363" s="1254"/>
      <c r="I1363" s="753"/>
      <c r="J1363" s="781"/>
    </row>
    <row r="1364" spans="1:10" ht="15.75" hidden="1" customHeight="1">
      <c r="A1364" s="777"/>
      <c r="B1364" s="834"/>
      <c r="C1364" s="394"/>
      <c r="D1364" s="394" t="s">
        <v>390</v>
      </c>
      <c r="E1364" s="841" t="str">
        <f>'Rekap Panjang Per Prog Per Prov'!AD10</f>
        <v>Fasilitasi Penguatan Kelembagaan Pasar Desa</v>
      </c>
      <c r="F1364" s="797">
        <f>'Rekap Panjang Per Prog Per Prov'!AD127</f>
        <v>150000000</v>
      </c>
      <c r="G1364" s="778"/>
      <c r="H1364" s="1254"/>
      <c r="I1364" s="753"/>
      <c r="J1364" s="781"/>
    </row>
    <row r="1365" spans="1:10" s="362" customFormat="1" ht="31.5" customHeight="1">
      <c r="A1365" s="777"/>
      <c r="B1365" s="830" t="s">
        <v>519</v>
      </c>
      <c r="C1365" s="1863" t="str">
        <f>'Rekap Panjang Per Prog Per Prov'!AH7</f>
        <v xml:space="preserve">PROGRAM PENGUATAN PENYELENGGARAAN PEMERINTAHAN UMUM </v>
      </c>
      <c r="D1365" s="1863"/>
      <c r="E1365" s="1863"/>
      <c r="F1365" s="793"/>
      <c r="G1365" s="803" t="str">
        <f>'Rekap Panjang Per Prog Per Prov'!AH11</f>
        <v>DITJEN PUM</v>
      </c>
      <c r="H1365" s="1255"/>
      <c r="I1365" s="753"/>
      <c r="J1365" s="758"/>
    </row>
    <row r="1366" spans="1:10" ht="30" customHeight="1">
      <c r="A1366" s="777"/>
      <c r="B1366" s="831"/>
      <c r="C1366" s="393" t="s">
        <v>381</v>
      </c>
      <c r="D1366" s="1862" t="str">
        <f>'Rekap Panjang Per Prog Per Prov'!AH8</f>
        <v>Kegiatan Penyelenggaraan Hubungan Pusat dan Daerah Serta Kerjasama Daerah</v>
      </c>
      <c r="E1366" s="1862"/>
      <c r="F1366" s="794"/>
      <c r="G1366" s="777"/>
      <c r="H1366" s="754"/>
      <c r="I1366" s="753"/>
      <c r="J1366" s="758"/>
    </row>
    <row r="1367" spans="1:10" ht="18" customHeight="1">
      <c r="A1367" s="777"/>
      <c r="B1367" s="834"/>
      <c r="C1367" s="394"/>
      <c r="D1367" s="394" t="s">
        <v>382</v>
      </c>
      <c r="E1367" s="841" t="str">
        <f>'Rekap Panjang Per Prog Per Prov'!AH10</f>
        <v>Pengembangan Kerjasama Daerah</v>
      </c>
      <c r="F1367" s="797">
        <f>'Rekap Panjang Per Prog Per Prov'!AH127</f>
        <v>450000000</v>
      </c>
      <c r="G1367" s="777"/>
      <c r="H1367" s="754"/>
      <c r="I1367" s="753" t="s">
        <v>748</v>
      </c>
      <c r="J1367" s="1790" t="s">
        <v>595</v>
      </c>
    </row>
    <row r="1368" spans="1:10" ht="31.5">
      <c r="A1368" s="777"/>
      <c r="B1368" s="834"/>
      <c r="C1368" s="394"/>
      <c r="D1368" s="394" t="s">
        <v>386</v>
      </c>
      <c r="E1368" s="841" t="str">
        <f>'Rekap Panjang Per Prog Per Prov'!AI10</f>
        <v>Peningkatan Peran Gubernur sebagai Wakil Pemerintah Pusat di Wilayah Provinsi</v>
      </c>
      <c r="F1368" s="797">
        <f>'Rekap Panjang Per Prog Per Prov'!AI127</f>
        <v>4270492000</v>
      </c>
      <c r="G1368" s="777"/>
      <c r="H1368" s="754"/>
      <c r="I1368" s="753" t="s">
        <v>748</v>
      </c>
      <c r="J1368" s="1791"/>
    </row>
    <row r="1369" spans="1:10" ht="30" customHeight="1">
      <c r="A1369" s="777"/>
      <c r="B1369" s="831"/>
      <c r="C1369" s="393" t="s">
        <v>387</v>
      </c>
      <c r="D1369" s="1862" t="str">
        <f>'Rekap Panjang Per Prog Per Prov'!AJ8</f>
        <v>Kegiatan Pengembangan dan Penataan Wilayah Administrasi dan Perbatasan</v>
      </c>
      <c r="E1369" s="1862"/>
      <c r="F1369" s="794"/>
      <c r="G1369" s="777"/>
      <c r="H1369" s="754"/>
      <c r="I1369" s="753"/>
      <c r="J1369" s="758"/>
    </row>
    <row r="1370" spans="1:10" ht="34.5" customHeight="1">
      <c r="A1370" s="777"/>
      <c r="B1370" s="834"/>
      <c r="C1370" s="394"/>
      <c r="D1370" s="394" t="s">
        <v>382</v>
      </c>
      <c r="E1370" s="841" t="str">
        <f>'Rekap Panjang Per Prog Per Prov'!AJ10</f>
        <v>Koordinasi dan Fasilitasi Penegasan Batas Daerah secara Pasti di Lapangan antar Daerah Provinsi, Kab/Kota</v>
      </c>
      <c r="F1370" s="797">
        <f>'Rekap Panjang Per Prog Per Prov'!AJ127</f>
        <v>350000000</v>
      </c>
      <c r="G1370" s="777"/>
      <c r="H1370" s="754"/>
      <c r="I1370" s="753" t="s">
        <v>748</v>
      </c>
      <c r="J1370" s="1194" t="s">
        <v>605</v>
      </c>
    </row>
    <row r="1371" spans="1:10" ht="35.25" customHeight="1">
      <c r="A1371" s="777"/>
      <c r="B1371" s="831"/>
      <c r="C1371" s="393" t="s">
        <v>388</v>
      </c>
      <c r="D1371" s="1862" t="str">
        <f>'Rekap Panjang Per Prog Per Prov'!AN8</f>
        <v>Kegiatan Pembinaan Ketenteraman, Ketertiban dan Perlindungan Masyarakat</v>
      </c>
      <c r="E1371" s="1862"/>
      <c r="F1371" s="794"/>
      <c r="G1371" s="777"/>
      <c r="H1371" s="754"/>
      <c r="I1371" s="753"/>
      <c r="J1371" s="758"/>
    </row>
    <row r="1372" spans="1:10" ht="33" customHeight="1">
      <c r="A1372" s="777"/>
      <c r="B1372" s="834"/>
      <c r="C1372" s="394"/>
      <c r="D1372" s="394" t="s">
        <v>382</v>
      </c>
      <c r="E1372" s="841" t="str">
        <f>'Rekap Panjang Per Prog Per Prov'!AO10</f>
        <v xml:space="preserve">Peningkatan Kapasitas SDM Polisi Pamong Praja  dalam Penyelenggaraan Ketertiban Umum dan Ketenteraman Masyarakat </v>
      </c>
      <c r="F1372" s="797">
        <f>'Rekap Panjang Per Prog Per Prov'!AO127</f>
        <v>499115000</v>
      </c>
      <c r="G1372" s="777"/>
      <c r="H1372" s="754"/>
      <c r="I1372" s="753" t="s">
        <v>738</v>
      </c>
      <c r="J1372" s="761" t="s">
        <v>597</v>
      </c>
    </row>
    <row r="1373" spans="1:10" ht="17.25" customHeight="1">
      <c r="A1373" s="777"/>
      <c r="B1373" s="831"/>
      <c r="C1373" s="393" t="s">
        <v>389</v>
      </c>
      <c r="D1373" s="1862" t="str">
        <f>'Rekap Panjang Per Prog Per Prov'!AP8</f>
        <v>Kegiatan Pembinaan dan Pengembangan Kawasan dan Pertanahan</v>
      </c>
      <c r="E1373" s="1862"/>
      <c r="F1373" s="794"/>
      <c r="G1373" s="777"/>
      <c r="H1373" s="754"/>
      <c r="I1373" s="753"/>
      <c r="J1373" s="758"/>
    </row>
    <row r="1374" spans="1:10" ht="41.25" customHeight="1">
      <c r="A1374" s="777"/>
      <c r="B1374" s="834"/>
      <c r="C1374" s="394"/>
      <c r="D1374" s="394" t="s">
        <v>382</v>
      </c>
      <c r="E1374" s="841" t="str">
        <f>'Rekap Panjang Per Prog Per Prov'!AQ10</f>
        <v>Fasilitasi Gubernur terhadap Kabupaten/Kota di Bidang Ekonomi, Industri dan Perdagangan Bebas</v>
      </c>
      <c r="F1374" s="797">
        <f>'Rekap Panjang Per Prog Per Prov'!AQ127</f>
        <v>300000000</v>
      </c>
      <c r="G1374" s="777"/>
      <c r="H1374" s="754"/>
      <c r="I1374" s="753" t="s">
        <v>734</v>
      </c>
      <c r="J1374" s="1194" t="s">
        <v>610</v>
      </c>
    </row>
    <row r="1375" spans="1:10" ht="17.25" customHeight="1">
      <c r="A1375" s="777"/>
      <c r="B1375" s="831"/>
      <c r="C1375" s="393" t="s">
        <v>391</v>
      </c>
      <c r="D1375" s="1862" t="str">
        <f>'Rekap Panjang Per Prog Per Prov'!AR8</f>
        <v>Kegiatan Fasilitasi Pencegahan dan Penanggulangan Bencana</v>
      </c>
      <c r="E1375" s="1862"/>
      <c r="F1375" s="794"/>
      <c r="G1375" s="777"/>
      <c r="H1375" s="754"/>
      <c r="I1375" s="753"/>
      <c r="J1375" s="758"/>
    </row>
    <row r="1376" spans="1:10" ht="51.75" customHeight="1">
      <c r="A1376" s="777"/>
      <c r="B1376" s="834"/>
      <c r="C1376" s="394"/>
      <c r="D1376" s="394" t="s">
        <v>382</v>
      </c>
      <c r="E1376" s="841" t="str">
        <f>'Rekap Panjang Per Prog Per Prov'!AR10</f>
        <v>Fasilitasi Peningkatan Kapasitas Pemerintahan Kabupaten/Kota dalam Penyelenggaraan Pencegahan dan Penanggulangan Kebakaran untuk Mendukung Pengurangan Resiko Kebakaran</v>
      </c>
      <c r="F1376" s="797">
        <f>'Rekap Panjang Per Prog Per Prov'!AR127</f>
        <v>350000000</v>
      </c>
      <c r="G1376" s="778"/>
      <c r="H1376" s="1254"/>
      <c r="I1376" s="753" t="s">
        <v>720</v>
      </c>
      <c r="J1376" s="761" t="s">
        <v>607</v>
      </c>
    </row>
    <row r="1377" spans="1:11" s="355" customFormat="1" ht="11.25" customHeight="1">
      <c r="A1377" s="777"/>
      <c r="B1377" s="951"/>
      <c r="C1377" s="367"/>
      <c r="D1377" s="367"/>
      <c r="E1377" s="846"/>
      <c r="F1377" s="802"/>
      <c r="G1377" s="803"/>
      <c r="H1377" s="1255"/>
      <c r="I1377" s="1193"/>
      <c r="J1377" s="1251"/>
    </row>
    <row r="1378" spans="1:11" s="355" customFormat="1" ht="48.75" customHeight="1">
      <c r="A1378" s="1282">
        <v>23</v>
      </c>
      <c r="B1378" s="1883" t="s">
        <v>444</v>
      </c>
      <c r="C1378" s="1883"/>
      <c r="D1378" s="1883"/>
      <c r="E1378" s="1883"/>
      <c r="F1378" s="1283">
        <f>SUM(F1379:F1429)</f>
        <v>33637934000</v>
      </c>
      <c r="G1378" s="1284"/>
      <c r="H1378" s="1884" t="s">
        <v>835</v>
      </c>
      <c r="I1378" s="1100" t="s">
        <v>878</v>
      </c>
      <c r="J1378" s="952"/>
      <c r="K1378" s="623">
        <f>'Rekap Panjang Per Prog Per Prov'!AV137</f>
        <v>33787934000</v>
      </c>
    </row>
    <row r="1379" spans="1:11">
      <c r="A1379" s="777"/>
      <c r="B1379" s="830" t="s">
        <v>380</v>
      </c>
      <c r="C1379" s="1863" t="str">
        <f>'Rekap Panjang Per Prog Per Prov'!C7</f>
        <v xml:space="preserve">PROGRAM PENATAAN ADMINISTRASI KEPENDUDUKAN </v>
      </c>
      <c r="D1379" s="1863"/>
      <c r="E1379" s="1863"/>
      <c r="F1379" s="776"/>
      <c r="G1379" s="803" t="str">
        <f>'Rekap Panjang Per Prog Per Prov'!C11</f>
        <v>DITJEN DUKCAPIL</v>
      </c>
      <c r="H1379" s="1885"/>
      <c r="I1379" s="753"/>
      <c r="J1379" s="758"/>
    </row>
    <row r="1380" spans="1:11" ht="32.25" customHeight="1">
      <c r="A1380" s="777"/>
      <c r="B1380" s="830"/>
      <c r="C1380" s="393" t="s">
        <v>381</v>
      </c>
      <c r="D1380" s="1862" t="str">
        <f>'Rekap Panjang Per Prog Per Prov'!C8</f>
        <v>Kegiatan Dukungan Manajemen dan Dukungan Teknis Lainnya Ditjen Kependudukan dan Pencatatan Sipil</v>
      </c>
      <c r="E1380" s="1862"/>
      <c r="F1380" s="776"/>
      <c r="G1380" s="777"/>
      <c r="H1380" s="1885"/>
      <c r="I1380" s="753"/>
      <c r="J1380" s="758"/>
    </row>
    <row r="1381" spans="1:11" ht="34.5" customHeight="1">
      <c r="A1381" s="777"/>
      <c r="B1381" s="830"/>
      <c r="C1381" s="365"/>
      <c r="D1381" s="393" t="s">
        <v>382</v>
      </c>
      <c r="E1381" s="841" t="str">
        <f>'Rekap Panjang Per Prog Per Prov'!C10</f>
        <v xml:space="preserve">Fasilitasi Koordinasi Penyelenggaraan Kependudukan dan Pencatatan Sipil </v>
      </c>
      <c r="F1381" s="776">
        <f>'Rekap Panjang Per Prog Per Prov'!C137</f>
        <v>292342000</v>
      </c>
      <c r="G1381" s="778"/>
      <c r="H1381" s="1886"/>
      <c r="I1381" s="753" t="s">
        <v>805</v>
      </c>
      <c r="J1381" s="753" t="s">
        <v>600</v>
      </c>
    </row>
    <row r="1382" spans="1:11" ht="32.25" customHeight="1">
      <c r="A1382" s="801"/>
      <c r="B1382" s="830" t="s">
        <v>383</v>
      </c>
      <c r="C1382" s="1863" t="str">
        <f>'Rekap Panjang Per Prog Per Prov'!D7</f>
        <v xml:space="preserve">PROGRAM PENGAWASAN DAN PENINGKATAN AKUNTABILITAS APARATUR KEMENTERIAN DALAM NEGERI </v>
      </c>
      <c r="D1382" s="1863"/>
      <c r="E1382" s="1863"/>
      <c r="F1382" s="776"/>
      <c r="G1382" s="803" t="str">
        <f>'Rekap Panjang Per Prog Per Prov'!D11</f>
        <v>ITJEN</v>
      </c>
      <c r="H1382" s="1255"/>
      <c r="I1382" s="753"/>
      <c r="J1382" s="758"/>
    </row>
    <row r="1383" spans="1:11" ht="30.75" customHeight="1">
      <c r="A1383" s="801"/>
      <c r="B1383" s="830"/>
      <c r="C1383" s="393" t="s">
        <v>381</v>
      </c>
      <c r="D1383" s="1862" t="str">
        <f>'Rekap Panjang Per Prog Per Prov'!D8</f>
        <v xml:space="preserve">Kegiatan Dukungan Manajemen dan Dukungan Teknis Lainnya  Inspektorat Jenderal </v>
      </c>
      <c r="E1383" s="1862"/>
      <c r="F1383" s="776"/>
      <c r="G1383" s="777"/>
      <c r="H1383" s="754"/>
      <c r="I1383" s="753"/>
      <c r="J1383" s="758"/>
    </row>
    <row r="1384" spans="1:11" ht="37.5" customHeight="1">
      <c r="A1384" s="801"/>
      <c r="B1384" s="830"/>
      <c r="C1384" s="365"/>
      <c r="D1384" s="393" t="s">
        <v>382</v>
      </c>
      <c r="E1384" s="841" t="str">
        <f>'Rekap Panjang Per Prog Per Prov'!D10</f>
        <v xml:space="preserve">Koordinasi Pembinaan dan Pengawasan Penyelenggaraan Pemerintahan Daerah </v>
      </c>
      <c r="F1384" s="776">
        <f>'Rekap Panjang Per Prog Per Prov'!D137</f>
        <v>300000000</v>
      </c>
      <c r="G1384" s="778"/>
      <c r="H1384" s="1254"/>
      <c r="I1384" s="753" t="s">
        <v>755</v>
      </c>
      <c r="J1384" s="753" t="s">
        <v>603</v>
      </c>
    </row>
    <row r="1385" spans="1:11" ht="16.5">
      <c r="A1385" s="801"/>
      <c r="B1385" s="829" t="s">
        <v>384</v>
      </c>
      <c r="C1385" s="1873" t="str">
        <f>'Rekap Panjang Per Prog Per Prov'!E7</f>
        <v xml:space="preserve">PROGRAM PEMBINAAN KESATUAN BANGSA DAN POLITIK </v>
      </c>
      <c r="D1385" s="1873"/>
      <c r="E1385" s="1873"/>
      <c r="F1385" s="779"/>
      <c r="G1385" s="1860" t="str">
        <f>'Rekap Panjang Per Prog Per Prov'!E11</f>
        <v>DITJEN KESBANGPOL</v>
      </c>
      <c r="H1385" s="1252"/>
      <c r="I1385" s="753"/>
      <c r="J1385" s="781"/>
    </row>
    <row r="1386" spans="1:11" s="355" customFormat="1">
      <c r="A1386" s="754"/>
      <c r="B1386" s="830"/>
      <c r="C1386" s="393" t="s">
        <v>381</v>
      </c>
      <c r="D1386" s="1862" t="str">
        <f>'Rekap Panjang Per Prog Per Prov'!E8</f>
        <v>Kegiatan Fasilitasi Kewaspadaan Nasional</v>
      </c>
      <c r="E1386" s="1862"/>
      <c r="F1386" s="776"/>
      <c r="G1386" s="1861"/>
      <c r="H1386" s="1253"/>
      <c r="I1386" s="753"/>
      <c r="J1386" s="758"/>
    </row>
    <row r="1387" spans="1:11" s="344" customFormat="1" ht="38.25" customHeight="1">
      <c r="A1387" s="801"/>
      <c r="B1387" s="830"/>
      <c r="C1387" s="393"/>
      <c r="D1387" s="393" t="s">
        <v>382</v>
      </c>
      <c r="E1387" s="841" t="str">
        <f>'Rekap Panjang Per Prog Per Prov'!E10</f>
        <v xml:space="preserve">Penguatan dan Pemberdayaan Forum Kewaspadaan Dini Masyarakat (FKDM) </v>
      </c>
      <c r="F1387" s="776">
        <f>'Rekap Panjang Per Prog Per Prov'!E137</f>
        <v>1075975000</v>
      </c>
      <c r="G1387" s="778"/>
      <c r="H1387" s="1254"/>
      <c r="I1387" s="753" t="s">
        <v>806</v>
      </c>
      <c r="J1387" s="753" t="s">
        <v>601</v>
      </c>
    </row>
    <row r="1388" spans="1:11" s="344" customFormat="1" ht="31.5" customHeight="1">
      <c r="A1388" s="801"/>
      <c r="B1388" s="829" t="s">
        <v>385</v>
      </c>
      <c r="C1388" s="1859" t="str">
        <f>'Rekap Panjang Per Prog Per Prov'!F7</f>
        <v xml:space="preserve">PROGRAM PENDIDIKAN DAN PELATIHAN APARATUR KEMENTERIAN DALAM NEGERI </v>
      </c>
      <c r="D1388" s="1859"/>
      <c r="E1388" s="1859"/>
      <c r="F1388" s="779"/>
      <c r="G1388" s="860" t="str">
        <f>'Rekap Panjang Per Prog Per Prov'!F11</f>
        <v>BADAN DIKLAT</v>
      </c>
      <c r="H1388" s="1267"/>
      <c r="I1388" s="1194"/>
      <c r="J1388" s="784"/>
    </row>
    <row r="1389" spans="1:11" s="344" customFormat="1" ht="34.5" customHeight="1">
      <c r="A1389" s="801"/>
      <c r="B1389" s="830"/>
      <c r="C1389" s="393" t="s">
        <v>381</v>
      </c>
      <c r="D1389" s="1862" t="str">
        <f>'Rekap Panjang Per Prog Per Prov'!F8</f>
        <v xml:space="preserve">Kegiatan Dukungan Manajemen Dan Pelayanan Teknis Lainnya Badan Pendidikan Dan Pelatihan </v>
      </c>
      <c r="E1389" s="1862"/>
      <c r="F1389" s="776"/>
      <c r="G1389" s="777"/>
      <c r="H1389" s="754"/>
      <c r="I1389" s="753"/>
      <c r="J1389" s="758"/>
    </row>
    <row r="1390" spans="1:11" s="344" customFormat="1" ht="24.75" customHeight="1">
      <c r="A1390" s="801"/>
      <c r="B1390" s="830"/>
      <c r="C1390" s="393"/>
      <c r="D1390" s="393" t="s">
        <v>382</v>
      </c>
      <c r="E1390" s="841" t="str">
        <f>'Rekap Panjang Per Prog Per Prov'!F10</f>
        <v>Koordinasi Pembinaan Program Kediklatan</v>
      </c>
      <c r="F1390" s="776">
        <f>'Rekap Panjang Per Prog Per Prov'!F137</f>
        <v>223700000</v>
      </c>
      <c r="G1390" s="778"/>
      <c r="H1390" s="1254"/>
      <c r="I1390" s="753" t="s">
        <v>807</v>
      </c>
      <c r="J1390" s="753" t="s">
        <v>604</v>
      </c>
    </row>
    <row r="1391" spans="1:11" s="344" customFormat="1" ht="16.5" customHeight="1">
      <c r="A1391" s="801"/>
      <c r="B1391" s="830" t="s">
        <v>393</v>
      </c>
      <c r="C1391" s="1863" t="str">
        <f>'Rekap Panjang Per Prog Per Prov'!G7</f>
        <v xml:space="preserve">PROGRAM PENGELOLAAN DESENTRALISASI DAN OTONOMI DAERAH </v>
      </c>
      <c r="D1391" s="1863"/>
      <c r="E1391" s="1863"/>
      <c r="F1391" s="776"/>
      <c r="G1391" s="856" t="str">
        <f>'Rekap Panjang Per Prog Per Prov'!G11</f>
        <v>DITJEN OTDA</v>
      </c>
      <c r="H1391" s="1265"/>
      <c r="I1391" s="753"/>
      <c r="J1391" s="784"/>
    </row>
    <row r="1392" spans="1:11" s="344" customFormat="1" ht="16.5">
      <c r="A1392" s="801"/>
      <c r="B1392" s="830"/>
      <c r="C1392" s="393" t="s">
        <v>381</v>
      </c>
      <c r="D1392" s="1862" t="str">
        <f>'Rekap Panjang Per Prog Per Prov'!G8</f>
        <v>Kegiatan Penataan Urusan Pemerintahan Daerah Lingkup I</v>
      </c>
      <c r="E1392" s="1862"/>
      <c r="F1392" s="776"/>
      <c r="G1392" s="777"/>
      <c r="H1392" s="754"/>
      <c r="I1392" s="753"/>
      <c r="J1392" s="758"/>
    </row>
    <row r="1393" spans="1:10" s="344" customFormat="1" ht="38.25" customHeight="1">
      <c r="A1393" s="890"/>
      <c r="B1393" s="879"/>
      <c r="C1393" s="883"/>
      <c r="D1393" s="883" t="s">
        <v>382</v>
      </c>
      <c r="E1393" s="887" t="str">
        <f>'Rekap Panjang Per Prog Per Prov'!G10</f>
        <v xml:space="preserve">Fasilitasi Percepatan Penerapan Standar Pelayanan Minimal (SPM) di Daerah </v>
      </c>
      <c r="F1393" s="880">
        <f>'Rekap Panjang Per Prog Per Prov'!G137</f>
        <v>563775000</v>
      </c>
      <c r="G1393" s="821"/>
      <c r="H1393" s="1268"/>
      <c r="I1393" s="884" t="s">
        <v>808</v>
      </c>
      <c r="J1393" s="761" t="s">
        <v>662</v>
      </c>
    </row>
    <row r="1394" spans="1:10" s="344" customFormat="1" ht="16.5" customHeight="1">
      <c r="A1394" s="801"/>
      <c r="B1394" s="829" t="s">
        <v>396</v>
      </c>
      <c r="C1394" s="1859" t="str">
        <f>'Rekap Panjang Per Prog Per Prov'!J7</f>
        <v xml:space="preserve">PROGRAM BINA PEMBANGUNAN DAERAH </v>
      </c>
      <c r="D1394" s="1859"/>
      <c r="E1394" s="1859"/>
      <c r="F1394" s="779"/>
      <c r="G1394" s="1866" t="str">
        <f>'Rekap Panjang Per Prog Per Prov'!J11</f>
        <v>DITJEN BINA BANGDA</v>
      </c>
      <c r="H1394" s="1257"/>
      <c r="I1394" s="1235"/>
      <c r="J1394" s="784"/>
    </row>
    <row r="1395" spans="1:10" s="344" customFormat="1" ht="31.5" customHeight="1">
      <c r="A1395" s="801"/>
      <c r="B1395" s="830"/>
      <c r="C1395" s="393" t="s">
        <v>381</v>
      </c>
      <c r="D1395" s="1862" t="str">
        <f>'Rekap Panjang Per Prog Per Prov'!J8</f>
        <v>Kegiatan Dukungan Manajemen dan Pelaksanaan Tugas Teknis Lainnya Ditjen Bina Bangda</v>
      </c>
      <c r="E1395" s="1862"/>
      <c r="F1395" s="776"/>
      <c r="G1395" s="1866"/>
      <c r="H1395" s="1257"/>
      <c r="I1395" s="753"/>
      <c r="J1395" s="758"/>
    </row>
    <row r="1396" spans="1:10" s="344" customFormat="1" ht="33" customHeight="1">
      <c r="A1396" s="801"/>
      <c r="B1396" s="830"/>
      <c r="C1396" s="393"/>
      <c r="D1396" s="393" t="s">
        <v>382</v>
      </c>
      <c r="E1396" s="841" t="str">
        <f>'Rekap Panjang Per Prog Per Prov'!J10</f>
        <v>Penyusunan, Pengkajian dan Pengembangan Data dan Informasi SIPD di Daerah</v>
      </c>
      <c r="F1396" s="776">
        <f>'Rekap Panjang Per Prog Per Prov'!J137</f>
        <v>600000000</v>
      </c>
      <c r="G1396" s="777"/>
      <c r="H1396" s="754"/>
      <c r="I1396" s="753" t="s">
        <v>698</v>
      </c>
      <c r="J1396" s="1793" t="s">
        <v>594</v>
      </c>
    </row>
    <row r="1397" spans="1:10" s="344" customFormat="1" ht="31.5">
      <c r="A1397" s="801"/>
      <c r="B1397" s="830"/>
      <c r="C1397" s="366"/>
      <c r="D1397" s="393" t="s">
        <v>386</v>
      </c>
      <c r="E1397" s="841" t="str">
        <f>'Rekap Panjang Per Prog Per Prov'!K10</f>
        <v xml:space="preserve">Penguatan Peran Provinsi dalam Pengendalian, Pelaporan dan Evaluasi Pemanfaatan Program Dana Alokasi Khusus (DAK) </v>
      </c>
      <c r="F1397" s="776">
        <f>'Rekap Panjang Per Prog Per Prov'!K137</f>
        <v>600000000</v>
      </c>
      <c r="G1397" s="777"/>
      <c r="H1397" s="754"/>
      <c r="I1397" s="753" t="s">
        <v>809</v>
      </c>
      <c r="J1397" s="1794"/>
    </row>
    <row r="1398" spans="1:10" s="344" customFormat="1" ht="19.5" customHeight="1">
      <c r="A1398" s="801"/>
      <c r="B1398" s="830"/>
      <c r="C1398" s="393" t="s">
        <v>387</v>
      </c>
      <c r="D1398" s="1867" t="str">
        <f>'Rekap Panjang Per Prog Per Prov'!O8</f>
        <v>Kegiatan Fasilitasi Peningkatan Pertumbuhan Ekonomi Daerah</v>
      </c>
      <c r="E1398" s="1862"/>
      <c r="F1398" s="776"/>
      <c r="G1398" s="777"/>
      <c r="H1398" s="754"/>
      <c r="I1398" s="753"/>
      <c r="J1398" s="758"/>
    </row>
    <row r="1399" spans="1:10" s="344" customFormat="1" ht="21" customHeight="1">
      <c r="A1399" s="801"/>
      <c r="B1399" s="830"/>
      <c r="C1399" s="366"/>
      <c r="D1399" s="393" t="s">
        <v>382</v>
      </c>
      <c r="E1399" s="842" t="str">
        <f>'Rekap Panjang Per Prog Per Prov'!O10</f>
        <v xml:space="preserve">Dukungan Operasional  Penyelenggaraan PTSP  </v>
      </c>
      <c r="F1399" s="776">
        <f>'Rekap Panjang Per Prog Per Prov'!O137</f>
        <v>500000000</v>
      </c>
      <c r="G1399" s="777"/>
      <c r="H1399" s="754"/>
      <c r="I1399" s="753" t="s">
        <v>810</v>
      </c>
      <c r="J1399" s="753" t="s">
        <v>602</v>
      </c>
    </row>
    <row r="1400" spans="1:10" s="344" customFormat="1" ht="16.5">
      <c r="A1400" s="801"/>
      <c r="B1400" s="830"/>
      <c r="C1400" s="393" t="s">
        <v>388</v>
      </c>
      <c r="D1400" s="1862" t="str">
        <f>'Rekap Panjang Per Prog Per Prov'!Q8</f>
        <v>Kegiatan Fasilitasi Pengembangan Wilayah Terpadu</v>
      </c>
      <c r="E1400" s="1862"/>
      <c r="F1400" s="776"/>
      <c r="G1400" s="777"/>
      <c r="H1400" s="754"/>
      <c r="I1400" s="753"/>
      <c r="J1400" s="758"/>
    </row>
    <row r="1401" spans="1:10" s="344" customFormat="1" ht="37.5" customHeight="1">
      <c r="A1401" s="801"/>
      <c r="B1401" s="835"/>
      <c r="C1401" s="367"/>
      <c r="D1401" s="392" t="s">
        <v>382</v>
      </c>
      <c r="E1401" s="846" t="str">
        <f>'Rekap Panjang Per Prog Per Prov'!Q10</f>
        <v>Penguatan Kelembagaan dalam Pengelolaan dan Pengembangan Wilayah Pesisir, Laut dan Pulau-pulau kecil</v>
      </c>
      <c r="F1401" s="802">
        <f>'Rekap Panjang Per Prog Per Prov'!Q137</f>
        <v>400000000</v>
      </c>
      <c r="G1401" s="778"/>
      <c r="H1401" s="1254"/>
      <c r="I1401" s="753" t="s">
        <v>698</v>
      </c>
      <c r="J1401" s="753" t="s">
        <v>594</v>
      </c>
    </row>
    <row r="1402" spans="1:10" s="362" customFormat="1" ht="15.75" hidden="1" customHeight="1">
      <c r="A1402" s="777"/>
      <c r="B1402" s="830" t="s">
        <v>519</v>
      </c>
      <c r="C1402" s="1863" t="str">
        <f>'Rekap Panjang Per Prog Per Prov'!U7</f>
        <v xml:space="preserve">PROGRAM PEMBERDAYAAN MASYARAKAT DAN PEMERINTAHAN DESA </v>
      </c>
      <c r="D1402" s="1863"/>
      <c r="E1402" s="1863"/>
      <c r="F1402" s="793"/>
      <c r="G1402" s="782" t="str">
        <f>'Rekap Panjang Per Prog Per Prov'!U11</f>
        <v>DITJEN PMD</v>
      </c>
      <c r="H1402" s="1263"/>
      <c r="I1402" s="753"/>
      <c r="J1402" s="758"/>
    </row>
    <row r="1403" spans="1:10" ht="30" hidden="1" customHeight="1">
      <c r="A1403" s="777"/>
      <c r="B1403" s="831"/>
      <c r="C1403" s="393" t="s">
        <v>381</v>
      </c>
      <c r="D1403" s="1862" t="str">
        <f>'Rekap Panjang Per Prog Per Prov'!U8</f>
        <v>Kegiatan Dukungan Manajemen dan Dukungan Teknis Lainnya Ditjen PMD</v>
      </c>
      <c r="E1403" s="1862"/>
      <c r="F1403" s="794"/>
      <c r="G1403" s="782"/>
      <c r="H1403" s="1263"/>
      <c r="I1403" s="753"/>
      <c r="J1403" s="758"/>
    </row>
    <row r="1404" spans="1:10" ht="31.5" hidden="1" customHeight="1">
      <c r="A1404" s="777"/>
      <c r="B1404" s="834"/>
      <c r="C1404" s="394"/>
      <c r="D1404" s="394" t="s">
        <v>382</v>
      </c>
      <c r="E1404" s="841" t="str">
        <f>'Rekap Panjang Per Prog Per Prov'!U10</f>
        <v>Penguatan Program dan Kelembagaan Pemberdayaan Masyarakat dan Pemerintahan Desa</v>
      </c>
      <c r="F1404" s="797">
        <f>'Rekap Panjang Per Prog Per Prov'!U137</f>
        <v>153110000</v>
      </c>
      <c r="G1404" s="778"/>
      <c r="H1404" s="1254"/>
      <c r="I1404" s="753"/>
      <c r="J1404" s="781"/>
    </row>
    <row r="1405" spans="1:10" ht="30" hidden="1" customHeight="1">
      <c r="A1405" s="777"/>
      <c r="B1405" s="831"/>
      <c r="C1405" s="393" t="s">
        <v>387</v>
      </c>
      <c r="D1405" s="1862" t="str">
        <f>'Rekap Panjang Per Prog Per Prov'!V8</f>
        <v>Kegiatan Peningkatan Kapasitas Penyelenggaraan Pemerintahan Desa dan Kelurahan</v>
      </c>
      <c r="E1405" s="1862"/>
      <c r="F1405" s="794"/>
      <c r="G1405" s="782"/>
      <c r="H1405" s="1263"/>
      <c r="I1405" s="753"/>
      <c r="J1405" s="758"/>
    </row>
    <row r="1406" spans="1:10" ht="15.75" hidden="1" customHeight="1">
      <c r="A1406" s="777"/>
      <c r="B1406" s="834"/>
      <c r="C1406" s="394"/>
      <c r="D1406" s="394" t="s">
        <v>382</v>
      </c>
      <c r="E1406" s="841" t="str">
        <f>'Rekap Panjang Per Prog Per Prov'!V10</f>
        <v>Pelatihan Manajemen Pemerintahan Desa bagi Kepala Desa</v>
      </c>
      <c r="F1406" s="797">
        <f>'Rekap Panjang Per Prog Per Prov'!V137</f>
        <v>201350000</v>
      </c>
      <c r="G1406" s="778"/>
      <c r="H1406" s="1254"/>
      <c r="I1406" s="753"/>
      <c r="J1406" s="781"/>
    </row>
    <row r="1407" spans="1:10" ht="15.75" hidden="1" customHeight="1">
      <c r="A1407" s="777"/>
      <c r="B1407" s="831"/>
      <c r="C1407" s="393" t="s">
        <v>388</v>
      </c>
      <c r="D1407" s="1862" t="str">
        <f>'Rekap Panjang Per Prog Per Prov'!W8</f>
        <v>Kegiatan Peningkatan Kapasitas Kelembagaan dan Pelatihan Masyarakat</v>
      </c>
      <c r="E1407" s="1862"/>
      <c r="F1407" s="794"/>
      <c r="G1407" s="782"/>
      <c r="H1407" s="1263"/>
      <c r="I1407" s="753"/>
      <c r="J1407" s="758"/>
    </row>
    <row r="1408" spans="1:10" ht="15.75" hidden="1" customHeight="1">
      <c r="A1408" s="777"/>
      <c r="B1408" s="834"/>
      <c r="C1408" s="394"/>
      <c r="D1408" s="394" t="s">
        <v>382</v>
      </c>
      <c r="E1408" s="841" t="str">
        <f>'Rekap Panjang Per Prog Per Prov'!W10</f>
        <v>Fasilitasi Penyusunan Profil Desa dan Kelurahan</v>
      </c>
      <c r="F1408" s="797">
        <f>'Rekap Panjang Per Prog Per Prov'!W137</f>
        <v>316496000</v>
      </c>
      <c r="G1408" s="778"/>
      <c r="H1408" s="1254"/>
      <c r="I1408" s="753"/>
      <c r="J1408" s="781"/>
    </row>
    <row r="1409" spans="1:10" ht="15.75" hidden="1" customHeight="1">
      <c r="A1409" s="777"/>
      <c r="B1409" s="831"/>
      <c r="C1409" s="393" t="s">
        <v>389</v>
      </c>
      <c r="D1409" s="1862" t="str">
        <f>'Rekap Panjang Per Prog Per Prov'!X8</f>
        <v>Kegiatan Peningkatan Kemandirian Masyarakat Perdesaan</v>
      </c>
      <c r="E1409" s="1862"/>
      <c r="F1409" s="794"/>
      <c r="G1409" s="782"/>
      <c r="H1409" s="1263"/>
      <c r="I1409" s="753"/>
      <c r="J1409" s="758"/>
    </row>
    <row r="1410" spans="1:10" ht="15.75" hidden="1" customHeight="1">
      <c r="A1410" s="777"/>
      <c r="B1410" s="834"/>
      <c r="C1410" s="394"/>
      <c r="D1410" s="394" t="s">
        <v>382</v>
      </c>
      <c r="E1410" s="841" t="str">
        <f>'Rekap Panjang Per Prog Per Prov'!X10</f>
        <v>PNPM-Mandiri Perdesaan</v>
      </c>
      <c r="F1410" s="797">
        <f>'Rekap Panjang Per Prog Per Prov'!X137</f>
        <v>14288768000</v>
      </c>
      <c r="G1410" s="778"/>
      <c r="H1410" s="1254"/>
      <c r="I1410" s="753"/>
      <c r="J1410" s="781"/>
    </row>
    <row r="1411" spans="1:10" ht="15.75" hidden="1" customHeight="1">
      <c r="A1411" s="777"/>
      <c r="B1411" s="831"/>
      <c r="C1411" s="393" t="s">
        <v>391</v>
      </c>
      <c r="D1411" s="1862" t="str">
        <f>'Rekap Panjang Per Prog Per Prov'!Y8</f>
        <v>Kegiatan Fasilitasi Pemberdayaan Adat dan Sosial Budaya Masyarakat</v>
      </c>
      <c r="E1411" s="1862"/>
      <c r="F1411" s="794"/>
      <c r="G1411" s="782"/>
      <c r="H1411" s="1263"/>
      <c r="I1411" s="753"/>
      <c r="J1411" s="758"/>
    </row>
    <row r="1412" spans="1:10" ht="31.5" hidden="1" customHeight="1">
      <c r="A1412" s="777"/>
      <c r="B1412" s="834"/>
      <c r="C1412" s="394"/>
      <c r="D1412" s="394" t="s">
        <v>382</v>
      </c>
      <c r="E1412" s="842" t="str">
        <f>'Rekap Panjang Per Prog Per Prov'!Y10</f>
        <v>Fasilitasi Penguatan Kelembagaan Komisi Penanggulangan HIV/AIDS di daerah</v>
      </c>
      <c r="F1412" s="797">
        <f>'Rekap Panjang Per Prog Per Prov'!Y137</f>
        <v>87205000</v>
      </c>
      <c r="G1412" s="778"/>
      <c r="H1412" s="1254"/>
      <c r="I1412" s="753"/>
      <c r="J1412" s="781"/>
    </row>
    <row r="1413" spans="1:10" ht="15.75" hidden="1" customHeight="1">
      <c r="A1413" s="777"/>
      <c r="B1413" s="834"/>
      <c r="C1413" s="394"/>
      <c r="D1413" s="394" t="s">
        <v>386</v>
      </c>
      <c r="E1413" s="841" t="str">
        <f>'Rekap Panjang Per Prog Per Prov'!Z10</f>
        <v xml:space="preserve">Fasilitasi Pembinaan dan Pengendalian PNPM Generasi </v>
      </c>
      <c r="F1413" s="797">
        <f>'Rekap Panjang Per Prog Per Prov'!Z137</f>
        <v>7240326000</v>
      </c>
      <c r="G1413" s="778"/>
      <c r="H1413" s="1254"/>
      <c r="I1413" s="753"/>
      <c r="J1413" s="781"/>
    </row>
    <row r="1414" spans="1:10" ht="31.5" hidden="1" customHeight="1">
      <c r="A1414" s="777"/>
      <c r="B1414" s="834"/>
      <c r="C1414" s="394"/>
      <c r="D1414" s="394" t="s">
        <v>390</v>
      </c>
      <c r="E1414" s="841" t="str">
        <f>'Rekap Panjang Per Prog Per Prov'!AA10</f>
        <v xml:space="preserve">Fasilitasi Penguatan Sistem Informasi Posyandu di Daerah melalui Koordinasi dan Pelatihan Ulang </v>
      </c>
      <c r="F1414" s="797">
        <f>'Rekap Panjang Per Prog Per Prov'!AA137</f>
        <v>71250000</v>
      </c>
      <c r="G1414" s="778"/>
      <c r="H1414" s="1254"/>
      <c r="I1414" s="753"/>
      <c r="J1414" s="781"/>
    </row>
    <row r="1415" spans="1:10" ht="15.75" hidden="1" customHeight="1">
      <c r="A1415" s="777"/>
      <c r="B1415" s="831"/>
      <c r="C1415" s="393" t="s">
        <v>392</v>
      </c>
      <c r="D1415" s="1862" t="str">
        <f>'Rekap Panjang Per Prog Per Prov'!AB8</f>
        <v>Kegiatan Pengembangan Usaha Ekonomi Masyarakat</v>
      </c>
      <c r="E1415" s="1862"/>
      <c r="F1415" s="794"/>
      <c r="G1415" s="782"/>
      <c r="H1415" s="1263"/>
      <c r="I1415" s="753"/>
      <c r="J1415" s="758"/>
    </row>
    <row r="1416" spans="1:10" ht="31.5" hidden="1" customHeight="1">
      <c r="A1416" s="777"/>
      <c r="B1416" s="834"/>
      <c r="C1416" s="394"/>
      <c r="D1416" s="394" t="s">
        <v>382</v>
      </c>
      <c r="E1416" s="841" t="str">
        <f>'Rekap Panjang Per Prog Per Prov'!AC10</f>
        <v xml:space="preserve">Penguatan Kelembagaan Tim Koordinasi Penanggulangan Kemiskinan Daerah (TKPKD) </v>
      </c>
      <c r="F1416" s="797">
        <f>'Rekap Panjang Per Prog Per Prov'!AC137</f>
        <v>95580000</v>
      </c>
      <c r="G1416" s="778"/>
      <c r="H1416" s="1254"/>
      <c r="I1416" s="753"/>
      <c r="J1416" s="781"/>
    </row>
    <row r="1417" spans="1:10" s="362" customFormat="1" ht="33" customHeight="1">
      <c r="A1417" s="777"/>
      <c r="B1417" s="830" t="s">
        <v>519</v>
      </c>
      <c r="C1417" s="1863" t="str">
        <f>'Rekap Panjang Per Prog Per Prov'!AH7</f>
        <v xml:space="preserve">PROGRAM PENGUATAN PENYELENGGARAAN PEMERINTAHAN UMUM </v>
      </c>
      <c r="D1417" s="1863"/>
      <c r="E1417" s="1863"/>
      <c r="F1417" s="793"/>
      <c r="G1417" s="803" t="str">
        <f>'Rekap Panjang Per Prog Per Prov'!AH11</f>
        <v>DITJEN PUM</v>
      </c>
      <c r="H1417" s="1255"/>
      <c r="I1417" s="753"/>
      <c r="J1417" s="758"/>
    </row>
    <row r="1418" spans="1:10" ht="30" customHeight="1">
      <c r="A1418" s="777"/>
      <c r="B1418" s="831"/>
      <c r="C1418" s="393" t="s">
        <v>381</v>
      </c>
      <c r="D1418" s="1862" t="str">
        <f>'Rekap Panjang Per Prog Per Prov'!AH8</f>
        <v>Kegiatan Penyelenggaraan Hubungan Pusat dan Daerah Serta Kerjasama Daerah</v>
      </c>
      <c r="E1418" s="1862"/>
      <c r="F1418" s="794"/>
      <c r="G1418" s="777"/>
      <c r="H1418" s="754"/>
      <c r="I1418" s="753"/>
      <c r="J1418" s="758"/>
    </row>
    <row r="1419" spans="1:10" ht="24.75" customHeight="1">
      <c r="A1419" s="777"/>
      <c r="B1419" s="834"/>
      <c r="C1419" s="394"/>
      <c r="D1419" s="394" t="s">
        <v>382</v>
      </c>
      <c r="E1419" s="841" t="str">
        <f>'Rekap Panjang Per Prog Per Prov'!AH10</f>
        <v>Pengembangan Kerjasama Daerah</v>
      </c>
      <c r="F1419" s="797">
        <f>'Rekap Panjang Per Prog Per Prov'!AH137</f>
        <v>400000000</v>
      </c>
      <c r="G1419" s="777"/>
      <c r="H1419" s="754"/>
      <c r="I1419" s="753" t="s">
        <v>811</v>
      </c>
      <c r="J1419" s="781"/>
    </row>
    <row r="1420" spans="1:10" ht="35.25" customHeight="1">
      <c r="A1420" s="777"/>
      <c r="B1420" s="834"/>
      <c r="C1420" s="394"/>
      <c r="D1420" s="394" t="s">
        <v>386</v>
      </c>
      <c r="E1420" s="841" t="str">
        <f>'Rekap Panjang Per Prog Per Prov'!AI10</f>
        <v>Peningkatan Peran Gubernur sebagai Wakil Pemerintah Pusat di Wilayah Provinsi</v>
      </c>
      <c r="F1420" s="797">
        <f>'Rekap Panjang Per Prog Per Prov'!AI137</f>
        <v>4428027000</v>
      </c>
      <c r="G1420" s="777"/>
      <c r="H1420" s="754"/>
      <c r="I1420" s="753" t="s">
        <v>801</v>
      </c>
      <c r="J1420" s="761" t="s">
        <v>595</v>
      </c>
    </row>
    <row r="1421" spans="1:10" ht="30" customHeight="1">
      <c r="A1421" s="777"/>
      <c r="B1421" s="831"/>
      <c r="C1421" s="393" t="s">
        <v>387</v>
      </c>
      <c r="D1421" s="1862" t="str">
        <f>'Rekap Panjang Per Prog Per Prov'!AJ8</f>
        <v>Kegiatan Pengembangan dan Penataan Wilayah Administrasi dan Perbatasan</v>
      </c>
      <c r="E1421" s="1862"/>
      <c r="F1421" s="794"/>
      <c r="G1421" s="777"/>
      <c r="H1421" s="754"/>
      <c r="I1421" s="753"/>
      <c r="J1421" s="758"/>
    </row>
    <row r="1422" spans="1:10" ht="39" customHeight="1">
      <c r="A1422" s="777"/>
      <c r="B1422" s="831"/>
      <c r="C1422" s="393"/>
      <c r="D1422" s="393" t="s">
        <v>382</v>
      </c>
      <c r="E1422" s="841" t="str">
        <f>'Rekap Panjang Per Prog Per Prov'!AK10</f>
        <v>Koordinasi dan Fasilitasi Penegasan Batas Daerah Secara Pasti di Lapangan antar Daerah Provinsi, Kab/Kota</v>
      </c>
      <c r="F1422" s="794">
        <f>'Rekap Panjang Per Prog Per Prov'!AK137</f>
        <v>350000000</v>
      </c>
      <c r="G1422" s="777"/>
      <c r="H1422" s="754"/>
      <c r="I1422" s="753" t="s">
        <v>801</v>
      </c>
      <c r="J1422" s="1194" t="s">
        <v>605</v>
      </c>
    </row>
    <row r="1423" spans="1:10" ht="32.25" customHeight="1">
      <c r="A1423" s="777"/>
      <c r="B1423" s="834"/>
      <c r="C1423" s="394" t="s">
        <v>388</v>
      </c>
      <c r="D1423" s="1872" t="str">
        <f>'Rekap Panjang Per Prog Per Prov'!AN8</f>
        <v>Kegiatan Pembinaan Ketenteraman, Ketertiban dan Perlindungan Masyarakat</v>
      </c>
      <c r="E1423" s="1872"/>
      <c r="F1423" s="797"/>
      <c r="G1423" s="777"/>
      <c r="H1423" s="754"/>
      <c r="I1423" s="753"/>
      <c r="J1423" s="781"/>
    </row>
    <row r="1424" spans="1:10" ht="36" customHeight="1">
      <c r="A1424" s="777"/>
      <c r="B1424" s="834"/>
      <c r="C1424" s="394"/>
      <c r="D1424" s="394" t="s">
        <v>382</v>
      </c>
      <c r="E1424" s="841" t="str">
        <f>'Rekap Panjang Per Prog Per Prov'!AO10</f>
        <v xml:space="preserve">Peningkatan Kapasitas SDM Polisi Pamong Praja  dalam Penyelenggaraan Ketertiban Umum dan Ketenteraman Masyarakat </v>
      </c>
      <c r="F1424" s="797">
        <f>'Rekap Panjang Per Prog Per Prov'!AO137</f>
        <v>750030000</v>
      </c>
      <c r="G1424" s="777"/>
      <c r="H1424" s="754"/>
      <c r="I1424" s="753" t="s">
        <v>738</v>
      </c>
      <c r="J1424" s="761" t="s">
        <v>597</v>
      </c>
    </row>
    <row r="1425" spans="1:11">
      <c r="A1425" s="777"/>
      <c r="B1425" s="831"/>
      <c r="C1425" s="393" t="s">
        <v>389</v>
      </c>
      <c r="D1425" s="1862" t="str">
        <f>'Rekap Panjang Per Prog Per Prov'!AP8</f>
        <v>Kegiatan Pembinaan dan Pengembangan Kawasan dan Pertanahan</v>
      </c>
      <c r="E1425" s="1862"/>
      <c r="F1425" s="794"/>
      <c r="G1425" s="777"/>
      <c r="H1425" s="754"/>
      <c r="I1425" s="753"/>
      <c r="J1425" s="758"/>
    </row>
    <row r="1426" spans="1:11" ht="41.25" customHeight="1">
      <c r="A1426" s="777"/>
      <c r="B1426" s="834"/>
      <c r="C1426" s="394"/>
      <c r="D1426" s="394" t="s">
        <v>382</v>
      </c>
      <c r="E1426" s="841" t="str">
        <f>'Rekap Panjang Per Prog Per Prov'!AQ10</f>
        <v>Fasilitasi Gubernur terhadap Kabupaten/Kota di Bidang Ekonomi, Industri dan Perdagangan Bebas</v>
      </c>
      <c r="F1426" s="797">
        <f>'Rekap Panjang Per Prog Per Prov'!AQ137</f>
        <v>400000000</v>
      </c>
      <c r="G1426" s="777"/>
      <c r="H1426" s="754"/>
      <c r="I1426" s="753" t="s">
        <v>812</v>
      </c>
      <c r="J1426" s="1201" t="s">
        <v>610</v>
      </c>
    </row>
    <row r="1427" spans="1:11">
      <c r="A1427" s="777"/>
      <c r="B1427" s="834"/>
      <c r="C1427" s="394" t="s">
        <v>391</v>
      </c>
      <c r="D1427" s="1872" t="str">
        <f>'Rekap Panjang Per Prog Per Prov'!AR8</f>
        <v>Kegiatan Fasilitasi Pencegahan dan Penanggulangan Bencana</v>
      </c>
      <c r="E1427" s="1872"/>
      <c r="F1427" s="797"/>
      <c r="G1427" s="777"/>
      <c r="H1427" s="754"/>
      <c r="I1427" s="753"/>
      <c r="J1427" s="781"/>
    </row>
    <row r="1428" spans="1:11" ht="65.25" customHeight="1">
      <c r="A1428" s="777"/>
      <c r="B1428" s="834"/>
      <c r="C1428" s="394"/>
      <c r="D1428" s="394" t="s">
        <v>382</v>
      </c>
      <c r="E1428" s="842" t="str">
        <f>'Rekap Panjang Per Prog Per Prov'!AS10</f>
        <v>Fasilitasi dan Sosialisasi Pelaksanaan Perpres Nomor 30 Tahun 2011, Pembentukan Kelembagaan Komisi Provinsi Pengendalian Zoonosis dan Komisi Kabupaten/Kota Pengendalian Zoonosis, dan Percepatan Pengendalian Zoonosis</v>
      </c>
      <c r="F1428" s="797">
        <f>'Rekap Panjang Per Prog Per Prov'!AS137</f>
        <v>300000000</v>
      </c>
      <c r="G1428" s="778"/>
      <c r="H1428" s="1254"/>
      <c r="I1428" s="753" t="s">
        <v>720</v>
      </c>
      <c r="J1428" s="761" t="s">
        <v>611</v>
      </c>
    </row>
    <row r="1429" spans="1:11" s="355" customFormat="1" ht="10.5" customHeight="1">
      <c r="A1429" s="777"/>
      <c r="B1429" s="951"/>
      <c r="C1429" s="1277"/>
      <c r="D1429" s="1277"/>
      <c r="E1429" s="846"/>
      <c r="F1429" s="802"/>
      <c r="G1429" s="803"/>
      <c r="H1429" s="1255"/>
      <c r="I1429" s="1193"/>
      <c r="J1429" s="1251"/>
    </row>
    <row r="1430" spans="1:11" s="356" customFormat="1" ht="56.25" customHeight="1">
      <c r="A1430" s="1307">
        <v>24</v>
      </c>
      <c r="B1430" s="1797" t="s">
        <v>445</v>
      </c>
      <c r="C1430" s="1797"/>
      <c r="D1430" s="1797"/>
      <c r="E1430" s="1797"/>
      <c r="F1430" s="1283">
        <f>SUM(F1431:F1489)</f>
        <v>77100254000</v>
      </c>
      <c r="G1430" s="1273"/>
      <c r="H1430" s="1869" t="s">
        <v>846</v>
      </c>
      <c r="I1430" s="1100" t="s">
        <v>879</v>
      </c>
      <c r="J1430" s="952"/>
      <c r="K1430" s="1175">
        <f>'Rekap Panjang Per Prog Per Prov'!AV148</f>
        <v>77100254000</v>
      </c>
    </row>
    <row r="1431" spans="1:11">
      <c r="A1431" s="777"/>
      <c r="B1431" s="830" t="s">
        <v>380</v>
      </c>
      <c r="C1431" s="1863" t="str">
        <f>'Rekap Panjang Per Prog Per Prov'!C7</f>
        <v xml:space="preserve">PROGRAM PENATAAN ADMINISTRASI KEPENDUDUKAN </v>
      </c>
      <c r="D1431" s="1863"/>
      <c r="E1431" s="1863"/>
      <c r="F1431" s="776"/>
      <c r="G1431" s="803" t="str">
        <f>'Rekap Panjang Per Prog Per Prov'!C11</f>
        <v>DITJEN DUKCAPIL</v>
      </c>
      <c r="H1431" s="1870"/>
      <c r="I1431" s="753"/>
      <c r="J1431" s="758"/>
    </row>
    <row r="1432" spans="1:11" ht="33.75" customHeight="1">
      <c r="A1432" s="777"/>
      <c r="B1432" s="830"/>
      <c r="C1432" s="393" t="s">
        <v>381</v>
      </c>
      <c r="D1432" s="1862" t="str">
        <f>'Rekap Panjang Per Prog Per Prov'!C8</f>
        <v>Kegiatan Dukungan Manajemen dan Dukungan Teknis Lainnya Ditjen Kependudukan dan Pencatatan Sipil</v>
      </c>
      <c r="E1432" s="1862"/>
      <c r="F1432" s="776"/>
      <c r="G1432" s="777"/>
      <c r="H1432" s="1870"/>
      <c r="I1432" s="753"/>
      <c r="J1432" s="758"/>
    </row>
    <row r="1433" spans="1:11" ht="37.5" customHeight="1">
      <c r="A1433" s="777"/>
      <c r="B1433" s="830"/>
      <c r="C1433" s="365"/>
      <c r="D1433" s="393" t="s">
        <v>382</v>
      </c>
      <c r="E1433" s="841" t="str">
        <f>'Rekap Panjang Per Prog Per Prov'!C10</f>
        <v xml:space="preserve">Fasilitasi Koordinasi Penyelenggaraan Kependudukan dan Pencatatan Sipil </v>
      </c>
      <c r="F1433" s="776">
        <f>'Rekap Panjang Per Prog Per Prov'!C148</f>
        <v>380184000</v>
      </c>
      <c r="G1433" s="778"/>
      <c r="H1433" s="1892"/>
      <c r="I1433" s="753" t="s">
        <v>706</v>
      </c>
      <c r="J1433" s="753" t="s">
        <v>600</v>
      </c>
    </row>
    <row r="1434" spans="1:11" ht="35.25" customHeight="1">
      <c r="A1434" s="801"/>
      <c r="B1434" s="830" t="s">
        <v>383</v>
      </c>
      <c r="C1434" s="1863" t="str">
        <f>'Rekap Panjang Per Prog Per Prov'!D7</f>
        <v xml:space="preserve">PROGRAM PENGAWASAN DAN PENINGKATAN AKUNTABILITAS APARATUR KEMENTERIAN DALAM NEGERI </v>
      </c>
      <c r="D1434" s="1863"/>
      <c r="E1434" s="1863"/>
      <c r="F1434" s="776"/>
      <c r="G1434" s="803" t="str">
        <f>'Rekap Panjang Per Prog Per Prov'!D11</f>
        <v>ITJEN</v>
      </c>
      <c r="H1434" s="1255"/>
      <c r="I1434" s="753"/>
      <c r="J1434" s="758"/>
    </row>
    <row r="1435" spans="1:11" ht="33" customHeight="1">
      <c r="A1435" s="801"/>
      <c r="B1435" s="830"/>
      <c r="C1435" s="393" t="s">
        <v>381</v>
      </c>
      <c r="D1435" s="1862" t="str">
        <f>'Rekap Panjang Per Prog Per Prov'!D8</f>
        <v xml:space="preserve">Kegiatan Dukungan Manajemen dan Dukungan Teknis Lainnya  Inspektorat Jenderal </v>
      </c>
      <c r="E1435" s="1862"/>
      <c r="F1435" s="776"/>
      <c r="G1435" s="777"/>
      <c r="H1435" s="754"/>
      <c r="I1435" s="753"/>
      <c r="J1435" s="758"/>
    </row>
    <row r="1436" spans="1:11" ht="40.5" customHeight="1">
      <c r="A1436" s="801"/>
      <c r="B1436" s="830"/>
      <c r="C1436" s="365"/>
      <c r="D1436" s="393" t="s">
        <v>382</v>
      </c>
      <c r="E1436" s="841" t="str">
        <f>'Rekap Panjang Per Prog Per Prov'!D10</f>
        <v xml:space="preserve">Koordinasi Pembinaan dan Pengawasan Penyelenggaraan Pemerintahan Daerah </v>
      </c>
      <c r="F1436" s="776">
        <f>'Rekap Panjang Per Prog Per Prov'!D148</f>
        <v>380000000</v>
      </c>
      <c r="G1436" s="778"/>
      <c r="H1436" s="1254"/>
      <c r="I1436" s="753" t="s">
        <v>783</v>
      </c>
      <c r="J1436" s="753" t="s">
        <v>603</v>
      </c>
    </row>
    <row r="1437" spans="1:11" ht="16.5">
      <c r="A1437" s="801"/>
      <c r="B1437" s="830" t="s">
        <v>384</v>
      </c>
      <c r="C1437" s="1875" t="str">
        <f>'Rekap Panjang Per Prog Per Prov'!E7</f>
        <v xml:space="preserve">PROGRAM PEMBINAAN KESATUAN BANGSA DAN POLITIK </v>
      </c>
      <c r="D1437" s="1875"/>
      <c r="E1437" s="1875"/>
      <c r="F1437" s="776"/>
      <c r="G1437" s="1860" t="str">
        <f>'Rekap Panjang Per Prog Per Prov'!E11</f>
        <v>DITJEN KESBANGPOL</v>
      </c>
      <c r="H1437" s="1252"/>
      <c r="I1437" s="753"/>
      <c r="J1437" s="758"/>
    </row>
    <row r="1438" spans="1:11" s="355" customFormat="1">
      <c r="A1438" s="754"/>
      <c r="B1438" s="830"/>
      <c r="C1438" s="393" t="s">
        <v>381</v>
      </c>
      <c r="D1438" s="1862" t="str">
        <f>'Rekap Panjang Per Prog Per Prov'!E8</f>
        <v>Kegiatan Fasilitasi Kewaspadaan Nasional</v>
      </c>
      <c r="E1438" s="1862"/>
      <c r="F1438" s="776"/>
      <c r="G1438" s="1861"/>
      <c r="H1438" s="1253"/>
      <c r="I1438" s="753"/>
      <c r="J1438" s="758"/>
    </row>
    <row r="1439" spans="1:11" s="344" customFormat="1" ht="42.75" customHeight="1">
      <c r="A1439" s="801"/>
      <c r="B1439" s="830"/>
      <c r="C1439" s="393"/>
      <c r="D1439" s="393" t="s">
        <v>382</v>
      </c>
      <c r="E1439" s="841" t="str">
        <f>'Rekap Panjang Per Prog Per Prov'!E10</f>
        <v xml:space="preserve">Penguatan dan Pemberdayaan Forum Kewaspadaan Dini Masyarakat (FKDM) </v>
      </c>
      <c r="F1439" s="776">
        <f>'Rekap Panjang Per Prog Per Prov'!E148</f>
        <v>1609823000</v>
      </c>
      <c r="G1439" s="778"/>
      <c r="H1439" s="1254"/>
      <c r="I1439" s="753" t="s">
        <v>729</v>
      </c>
      <c r="J1439" s="753" t="s">
        <v>601</v>
      </c>
    </row>
    <row r="1440" spans="1:11" s="344" customFormat="1" ht="33.75" customHeight="1">
      <c r="A1440" s="801"/>
      <c r="B1440" s="829" t="s">
        <v>385</v>
      </c>
      <c r="C1440" s="1859" t="str">
        <f>'Rekap Panjang Per Prog Per Prov'!F7</f>
        <v xml:space="preserve">PROGRAM PENDIDIKAN DAN PELATIHAN APARATUR KEMENTERIAN DALAM NEGERI </v>
      </c>
      <c r="D1440" s="1859"/>
      <c r="E1440" s="1859"/>
      <c r="F1440" s="779"/>
      <c r="G1440" s="860" t="str">
        <f>'Rekap Panjang Per Prog Per Prov'!F11</f>
        <v>BADAN DIKLAT</v>
      </c>
      <c r="H1440" s="1267"/>
      <c r="I1440" s="1194"/>
      <c r="J1440" s="784"/>
    </row>
    <row r="1441" spans="1:10" s="344" customFormat="1" ht="33.75" customHeight="1">
      <c r="A1441" s="801"/>
      <c r="B1441" s="830"/>
      <c r="C1441" s="393" t="s">
        <v>381</v>
      </c>
      <c r="D1441" s="1862" t="str">
        <f>'Rekap Panjang Per Prog Per Prov'!F8</f>
        <v xml:space="preserve">Kegiatan Dukungan Manajemen Dan Pelayanan Teknis Lainnya Badan Pendidikan Dan Pelatihan </v>
      </c>
      <c r="E1441" s="1862"/>
      <c r="F1441" s="776"/>
      <c r="G1441" s="777"/>
      <c r="H1441" s="754"/>
      <c r="I1441" s="753"/>
      <c r="J1441" s="758"/>
    </row>
    <row r="1442" spans="1:10" s="344" customFormat="1" ht="37.5" customHeight="1">
      <c r="A1442" s="801"/>
      <c r="B1442" s="830"/>
      <c r="C1442" s="393"/>
      <c r="D1442" s="393" t="s">
        <v>382</v>
      </c>
      <c r="E1442" s="841" t="str">
        <f>'Rekap Panjang Per Prog Per Prov'!F10</f>
        <v>Koordinasi Pembinaan Program Kediklatan</v>
      </c>
      <c r="F1442" s="776">
        <f>'Rekap Panjang Per Prog Per Prov'!F148</f>
        <v>259100000</v>
      </c>
      <c r="G1442" s="778"/>
      <c r="H1442" s="1254"/>
      <c r="I1442" s="753" t="s">
        <v>730</v>
      </c>
      <c r="J1442" s="753" t="s">
        <v>604</v>
      </c>
    </row>
    <row r="1443" spans="1:10" s="362" customFormat="1">
      <c r="A1443" s="777"/>
      <c r="B1443" s="830" t="s">
        <v>393</v>
      </c>
      <c r="C1443" s="1863" t="str">
        <f>'Rekap Panjang Per Prog Per Prov'!G7</f>
        <v xml:space="preserve">PROGRAM PENGELOLAAN DESENTRALISASI DAN OTONOMI DAERAH </v>
      </c>
      <c r="D1443" s="1863"/>
      <c r="E1443" s="1863"/>
      <c r="F1443" s="793"/>
      <c r="G1443" s="803" t="str">
        <f>'Rekap Panjang Per Prog Per Prov'!G11</f>
        <v>DITJEN OTDA</v>
      </c>
      <c r="H1443" s="1255"/>
      <c r="I1443" s="753"/>
      <c r="J1443" s="758"/>
    </row>
    <row r="1444" spans="1:10">
      <c r="A1444" s="777"/>
      <c r="B1444" s="831"/>
      <c r="C1444" s="393" t="s">
        <v>381</v>
      </c>
      <c r="D1444" s="1862" t="str">
        <f>'Rekap Panjang Per Prog Per Prov'!G8</f>
        <v>Kegiatan Penataan Urusan Pemerintahan Daerah Lingkup I</v>
      </c>
      <c r="E1444" s="1862"/>
      <c r="F1444" s="794"/>
      <c r="G1444" s="777"/>
      <c r="H1444" s="754"/>
      <c r="I1444" s="753"/>
      <c r="J1444" s="758"/>
    </row>
    <row r="1445" spans="1:10" ht="38.25" customHeight="1">
      <c r="A1445" s="777"/>
      <c r="B1445" s="834"/>
      <c r="C1445" s="394"/>
      <c r="D1445" s="394" t="s">
        <v>382</v>
      </c>
      <c r="E1445" s="841" t="str">
        <f>'Rekap Panjang Per Prog Per Prov'!G10</f>
        <v xml:space="preserve">Fasilitasi Percepatan Penerapan Standar Pelayanan Minimal (SPM) di Daerah </v>
      </c>
      <c r="F1445" s="797">
        <f>'Rekap Panjang Per Prog Per Prov'!G148</f>
        <v>830300000</v>
      </c>
      <c r="G1445" s="778"/>
      <c r="H1445" s="1254"/>
      <c r="I1445" s="753" t="s">
        <v>716</v>
      </c>
      <c r="J1445" s="761" t="s">
        <v>662</v>
      </c>
    </row>
    <row r="1446" spans="1:10" s="362" customFormat="1">
      <c r="A1446" s="777"/>
      <c r="B1446" s="830" t="s">
        <v>396</v>
      </c>
      <c r="C1446" s="1863" t="str">
        <f>'Rekap Panjang Per Prog Per Prov'!J7</f>
        <v xml:space="preserve">PROGRAM BINA PEMBANGUNAN DAERAH </v>
      </c>
      <c r="D1446" s="1863"/>
      <c r="E1446" s="1863"/>
      <c r="F1446" s="793"/>
      <c r="G1446" s="1865" t="str">
        <f>'Rekap Panjang Per Prog Per Prov'!J11</f>
        <v>DITJEN BINA BANGDA</v>
      </c>
      <c r="H1446" s="1256"/>
      <c r="I1446" s="753"/>
      <c r="J1446" s="784"/>
    </row>
    <row r="1447" spans="1:10" ht="33" customHeight="1">
      <c r="A1447" s="777"/>
      <c r="B1447" s="831"/>
      <c r="C1447" s="393" t="s">
        <v>381</v>
      </c>
      <c r="D1447" s="1862" t="str">
        <f>'Rekap Panjang Per Prog Per Prov'!J8</f>
        <v>Kegiatan Dukungan Manajemen dan Pelaksanaan Tugas Teknis Lainnya Ditjen Bina Bangda</v>
      </c>
      <c r="E1447" s="1862"/>
      <c r="F1447" s="794"/>
      <c r="G1447" s="1866"/>
      <c r="H1447" s="1257"/>
      <c r="I1447" s="753"/>
      <c r="J1447" s="758"/>
    </row>
    <row r="1448" spans="1:10" ht="34.5" customHeight="1">
      <c r="A1448" s="777"/>
      <c r="B1448" s="834"/>
      <c r="C1448" s="394"/>
      <c r="D1448" s="394" t="s">
        <v>382</v>
      </c>
      <c r="E1448" s="841" t="str">
        <f>'Rekap Panjang Per Prog Per Prov'!J10</f>
        <v>Penyusunan, Pengkajian dan Pengembangan Data dan Informasi SIPD di Daerah</v>
      </c>
      <c r="F1448" s="797">
        <f>'Rekap Panjang Per Prog Per Prov'!J148</f>
        <v>645000000</v>
      </c>
      <c r="G1448" s="777"/>
      <c r="H1448" s="754"/>
      <c r="I1448" s="753" t="s">
        <v>698</v>
      </c>
      <c r="J1448" s="1793" t="s">
        <v>594</v>
      </c>
    </row>
    <row r="1449" spans="1:10" s="344" customFormat="1" ht="31.5">
      <c r="A1449" s="801"/>
      <c r="B1449" s="830"/>
      <c r="C1449" s="366"/>
      <c r="D1449" s="393" t="s">
        <v>386</v>
      </c>
      <c r="E1449" s="841" t="str">
        <f>'Rekap Panjang Per Prog Per Prov'!K10</f>
        <v xml:space="preserve">Penguatan Peran Provinsi dalam Pengendalian, Pelaporan dan Evaluasi Pemanfaatan Program Dana Alokasi Khusus (DAK) </v>
      </c>
      <c r="F1449" s="776">
        <f>'Rekap Panjang Per Prog Per Prov'!K148</f>
        <v>650000000</v>
      </c>
      <c r="G1449" s="777"/>
      <c r="H1449" s="754"/>
      <c r="I1449" s="753" t="s">
        <v>699</v>
      </c>
      <c r="J1449" s="1794"/>
    </row>
    <row r="1450" spans="1:10" s="344" customFormat="1" ht="18.75" customHeight="1">
      <c r="A1450" s="801"/>
      <c r="B1450" s="830"/>
      <c r="C1450" s="393" t="s">
        <v>387</v>
      </c>
      <c r="D1450" s="1867" t="str">
        <f>'Rekap Panjang Per Prog Per Prov'!O8</f>
        <v>Kegiatan Fasilitasi Peningkatan Pertumbuhan Ekonomi Daerah</v>
      </c>
      <c r="E1450" s="1862"/>
      <c r="F1450" s="776"/>
      <c r="G1450" s="777"/>
      <c r="H1450" s="754"/>
      <c r="I1450" s="753"/>
      <c r="J1450" s="758"/>
    </row>
    <row r="1451" spans="1:10" s="344" customFormat="1" ht="24.75" customHeight="1">
      <c r="A1451" s="801"/>
      <c r="B1451" s="830"/>
      <c r="C1451" s="366"/>
      <c r="D1451" s="393" t="s">
        <v>382</v>
      </c>
      <c r="E1451" s="842" t="str">
        <f>'Rekap Panjang Per Prog Per Prov'!O10</f>
        <v xml:space="preserve">Dukungan Operasional  Penyelenggaraan PTSP  </v>
      </c>
      <c r="F1451" s="776">
        <f>'Rekap Panjang Per Prog Per Prov'!O148</f>
        <v>800000000</v>
      </c>
      <c r="G1451" s="777"/>
      <c r="H1451" s="754"/>
      <c r="I1451" s="753" t="s">
        <v>731</v>
      </c>
      <c r="J1451" s="753" t="s">
        <v>602</v>
      </c>
    </row>
    <row r="1452" spans="1:10" s="344" customFormat="1" ht="16.5">
      <c r="A1452" s="801"/>
      <c r="B1452" s="830"/>
      <c r="C1452" s="393" t="s">
        <v>388</v>
      </c>
      <c r="D1452" s="1862" t="str">
        <f>'Rekap Panjang Per Prog Per Prov'!P8</f>
        <v>Kegiatan Fasilitasi  Perencanaan Pembangunan Daerah</v>
      </c>
      <c r="E1452" s="1862"/>
      <c r="F1452" s="776"/>
      <c r="G1452" s="777"/>
      <c r="H1452" s="754"/>
      <c r="I1452" s="753"/>
      <c r="J1452" s="758"/>
    </row>
    <row r="1453" spans="1:10" s="344" customFormat="1" ht="42" customHeight="1">
      <c r="A1453" s="890"/>
      <c r="B1453" s="894"/>
      <c r="C1453" s="891"/>
      <c r="D1453" s="883" t="s">
        <v>382</v>
      </c>
      <c r="E1453" s="887" t="str">
        <f>'Rekap Panjang Per Prog Per Prov'!P10</f>
        <v>Pengendalian dan Evaluasi Rencana Pembangunan Tahunan Kabupaten/Kota TA. 2013</v>
      </c>
      <c r="F1453" s="880">
        <f>'Rekap Panjang Per Prog Per Prov'!P148</f>
        <v>1058338000</v>
      </c>
      <c r="G1453" s="821"/>
      <c r="H1453" s="1268"/>
      <c r="I1453" s="884" t="s">
        <v>698</v>
      </c>
      <c r="J1453" s="753" t="s">
        <v>594</v>
      </c>
    </row>
    <row r="1454" spans="1:10" s="344" customFormat="1" ht="16.5">
      <c r="A1454" s="801"/>
      <c r="B1454" s="829"/>
      <c r="C1454" s="394" t="s">
        <v>389</v>
      </c>
      <c r="D1454" s="1872" t="str">
        <f>'Rekap Panjang Per Prog Per Prov'!Q8</f>
        <v>Kegiatan Fasilitasi Pengembangan Wilayah Terpadu</v>
      </c>
      <c r="E1454" s="1872"/>
      <c r="F1454" s="779"/>
      <c r="G1454" s="777"/>
      <c r="H1454" s="754"/>
      <c r="I1454" s="1235"/>
      <c r="J1454" s="758"/>
    </row>
    <row r="1455" spans="1:10" s="344" customFormat="1" ht="42" customHeight="1">
      <c r="A1455" s="801"/>
      <c r="B1455" s="835"/>
      <c r="C1455" s="367"/>
      <c r="D1455" s="392" t="s">
        <v>382</v>
      </c>
      <c r="E1455" s="846" t="str">
        <f>'Rekap Panjang Per Prog Per Prov'!Q10</f>
        <v>Penguatan Kelembagaan dalam Pengelolaan dan Pengembangan Wilayah Pesisir, Laut dan Pulau-pulau kecil</v>
      </c>
      <c r="F1455" s="802">
        <f>'Rekap Panjang Per Prog Per Prov'!Q148</f>
        <v>500000000</v>
      </c>
      <c r="G1455" s="778"/>
      <c r="H1455" s="1254"/>
      <c r="I1455" s="753" t="s">
        <v>698</v>
      </c>
      <c r="J1455" s="753" t="s">
        <v>594</v>
      </c>
    </row>
    <row r="1456" spans="1:10" s="362" customFormat="1" ht="15.75" hidden="1" customHeight="1">
      <c r="A1456" s="777"/>
      <c r="B1456" s="830" t="s">
        <v>519</v>
      </c>
      <c r="C1456" s="1863" t="str">
        <f>'Rekap Panjang Per Prog Per Prov'!U7</f>
        <v xml:space="preserve">PROGRAM PEMBERDAYAAN MASYARAKAT DAN PEMERINTAHAN DESA </v>
      </c>
      <c r="D1456" s="1863"/>
      <c r="E1456" s="1863"/>
      <c r="F1456" s="793"/>
      <c r="G1456" s="782" t="str">
        <f>'Rekap Panjang Per Prog Per Prov'!U11</f>
        <v>DITJEN PMD</v>
      </c>
      <c r="H1456" s="1263"/>
      <c r="I1456" s="753"/>
      <c r="J1456" s="758"/>
    </row>
    <row r="1457" spans="1:10" ht="30" hidden="1" customHeight="1">
      <c r="A1457" s="777"/>
      <c r="B1457" s="831"/>
      <c r="C1457" s="393" t="s">
        <v>381</v>
      </c>
      <c r="D1457" s="1862" t="str">
        <f>'Rekap Panjang Per Prog Per Prov'!U8</f>
        <v>Kegiatan Dukungan Manajemen dan Dukungan Teknis Lainnya Ditjen PMD</v>
      </c>
      <c r="E1457" s="1862"/>
      <c r="F1457" s="794"/>
      <c r="G1457" s="782"/>
      <c r="H1457" s="1263"/>
      <c r="I1457" s="753"/>
      <c r="J1457" s="758"/>
    </row>
    <row r="1458" spans="1:10" ht="31.5" hidden="1" customHeight="1">
      <c r="A1458" s="777"/>
      <c r="B1458" s="834"/>
      <c r="C1458" s="394"/>
      <c r="D1458" s="394" t="s">
        <v>382</v>
      </c>
      <c r="E1458" s="841" t="str">
        <f>'Rekap Panjang Per Prog Per Prov'!U10</f>
        <v>Penguatan Program dan Kelembagaan Pemberdayaan Masyarakat dan Pemerintahan Desa</v>
      </c>
      <c r="F1458" s="797">
        <f>'Rekap Panjang Per Prog Per Prov'!U148</f>
        <v>149690000</v>
      </c>
      <c r="G1458" s="778"/>
      <c r="H1458" s="1254"/>
      <c r="I1458" s="753"/>
      <c r="J1458" s="781"/>
    </row>
    <row r="1459" spans="1:10" ht="30" hidden="1" customHeight="1">
      <c r="A1459" s="777"/>
      <c r="B1459" s="831"/>
      <c r="C1459" s="393" t="s">
        <v>387</v>
      </c>
      <c r="D1459" s="1862" t="str">
        <f>'Rekap Panjang Per Prog Per Prov'!V8</f>
        <v>Kegiatan Peningkatan Kapasitas Penyelenggaraan Pemerintahan Desa dan Kelurahan</v>
      </c>
      <c r="E1459" s="1862"/>
      <c r="F1459" s="794"/>
      <c r="G1459" s="782"/>
      <c r="H1459" s="1263"/>
      <c r="I1459" s="753"/>
      <c r="J1459" s="758"/>
    </row>
    <row r="1460" spans="1:10" ht="15.75" hidden="1" customHeight="1">
      <c r="A1460" s="777"/>
      <c r="B1460" s="834"/>
      <c r="C1460" s="394"/>
      <c r="D1460" s="394" t="s">
        <v>382</v>
      </c>
      <c r="E1460" s="841" t="str">
        <f>'Rekap Panjang Per Prog Per Prov'!V10</f>
        <v>Pelatihan Manajemen Pemerintahan Desa bagi Kepala Desa</v>
      </c>
      <c r="F1460" s="797">
        <f>'Rekap Panjang Per Prog Per Prov'!V148</f>
        <v>186167000</v>
      </c>
      <c r="G1460" s="778"/>
      <c r="H1460" s="1254"/>
      <c r="I1460" s="753"/>
      <c r="J1460" s="781"/>
    </row>
    <row r="1461" spans="1:10" ht="15.75" hidden="1" customHeight="1">
      <c r="A1461" s="777"/>
      <c r="B1461" s="831"/>
      <c r="C1461" s="393" t="s">
        <v>388</v>
      </c>
      <c r="D1461" s="1862" t="str">
        <f>'Rekap Panjang Per Prog Per Prov'!W8</f>
        <v>Kegiatan Peningkatan Kapasitas Kelembagaan dan Pelatihan Masyarakat</v>
      </c>
      <c r="E1461" s="1862"/>
      <c r="F1461" s="794"/>
      <c r="G1461" s="782"/>
      <c r="H1461" s="1263"/>
      <c r="I1461" s="753"/>
      <c r="J1461" s="758"/>
    </row>
    <row r="1462" spans="1:10" ht="15.75" hidden="1" customHeight="1">
      <c r="A1462" s="777"/>
      <c r="B1462" s="834"/>
      <c r="C1462" s="394"/>
      <c r="D1462" s="394" t="s">
        <v>382</v>
      </c>
      <c r="E1462" s="841" t="str">
        <f>'Rekap Panjang Per Prog Per Prov'!W10</f>
        <v>Fasilitasi Penyusunan Profil Desa dan Kelurahan</v>
      </c>
      <c r="F1462" s="797">
        <f>'Rekap Panjang Per Prog Per Prov'!W148</f>
        <v>264350000</v>
      </c>
      <c r="G1462" s="778"/>
      <c r="H1462" s="1254"/>
      <c r="I1462" s="753"/>
      <c r="J1462" s="781"/>
    </row>
    <row r="1463" spans="1:10" ht="15.75" hidden="1" customHeight="1">
      <c r="A1463" s="777"/>
      <c r="B1463" s="831"/>
      <c r="C1463" s="393" t="s">
        <v>389</v>
      </c>
      <c r="D1463" s="1862" t="str">
        <f>'Rekap Panjang Per Prog Per Prov'!X8</f>
        <v>Kegiatan Peningkatan Kemandirian Masyarakat Perdesaan</v>
      </c>
      <c r="E1463" s="1862"/>
      <c r="F1463" s="794"/>
      <c r="G1463" s="782"/>
      <c r="H1463" s="1263"/>
      <c r="I1463" s="753"/>
      <c r="J1463" s="758"/>
    </row>
    <row r="1464" spans="1:10" ht="15.75" hidden="1" customHeight="1">
      <c r="A1464" s="777"/>
      <c r="B1464" s="834"/>
      <c r="C1464" s="394"/>
      <c r="D1464" s="394" t="s">
        <v>382</v>
      </c>
      <c r="E1464" s="841" t="str">
        <f>'Rekap Panjang Per Prog Per Prov'!X10</f>
        <v>PNPM-Mandiri Perdesaan</v>
      </c>
      <c r="F1464" s="797">
        <f>'Rekap Panjang Per Prog Per Prov'!X148</f>
        <v>52533041000</v>
      </c>
      <c r="G1464" s="778"/>
      <c r="H1464" s="1254"/>
      <c r="I1464" s="753"/>
      <c r="J1464" s="781"/>
    </row>
    <row r="1465" spans="1:10" ht="15.75" hidden="1" customHeight="1">
      <c r="A1465" s="777"/>
      <c r="B1465" s="831"/>
      <c r="C1465" s="393" t="s">
        <v>391</v>
      </c>
      <c r="D1465" s="1862" t="str">
        <f>'Rekap Panjang Per Prog Per Prov'!Y8</f>
        <v>Kegiatan Fasilitasi Pemberdayaan Adat dan Sosial Budaya Masyarakat</v>
      </c>
      <c r="E1465" s="1862"/>
      <c r="F1465" s="794"/>
      <c r="G1465" s="782"/>
      <c r="H1465" s="1263"/>
      <c r="I1465" s="753"/>
      <c r="J1465" s="758"/>
    </row>
    <row r="1466" spans="1:10" ht="31.5" hidden="1" customHeight="1">
      <c r="A1466" s="777"/>
      <c r="B1466" s="834"/>
      <c r="C1466" s="394"/>
      <c r="D1466" s="394" t="s">
        <v>382</v>
      </c>
      <c r="E1466" s="842" t="str">
        <f>'Rekap Panjang Per Prog Per Prov'!Y10</f>
        <v>Fasilitasi Penguatan Kelembagaan Komisi Penanggulangan HIV/AIDS di daerah</v>
      </c>
      <c r="F1466" s="797">
        <f>'Rekap Panjang Per Prog Per Prov'!Y148</f>
        <v>83590000</v>
      </c>
      <c r="G1466" s="778"/>
      <c r="H1466" s="1254"/>
      <c r="I1466" s="753"/>
      <c r="J1466" s="781"/>
    </row>
    <row r="1467" spans="1:10" ht="15.75" hidden="1" customHeight="1">
      <c r="A1467" s="777"/>
      <c r="B1467" s="834"/>
      <c r="C1467" s="394"/>
      <c r="D1467" s="394" t="s">
        <v>386</v>
      </c>
      <c r="E1467" s="841" t="str">
        <f>'Rekap Panjang Per Prog Per Prov'!Z10</f>
        <v xml:space="preserve">Fasilitasi Pembinaan dan Pengendalian PNPM Generasi </v>
      </c>
      <c r="F1467" s="797">
        <f>'Rekap Panjang Per Prog Per Prov'!Z148</f>
        <v>8587030000</v>
      </c>
      <c r="G1467" s="778"/>
      <c r="H1467" s="1254"/>
      <c r="I1467" s="753"/>
      <c r="J1467" s="781"/>
    </row>
    <row r="1468" spans="1:10" ht="31.5" hidden="1" customHeight="1">
      <c r="A1468" s="777"/>
      <c r="B1468" s="834"/>
      <c r="C1468" s="394"/>
      <c r="D1468" s="394" t="s">
        <v>390</v>
      </c>
      <c r="E1468" s="841" t="str">
        <f>'Rekap Panjang Per Prog Per Prov'!AA10</f>
        <v xml:space="preserve">Fasilitasi Penguatan Sistem Informasi Posyandu di Daerah melalui Koordinasi dan Pelatihan Ulang </v>
      </c>
      <c r="F1468" s="797">
        <f>'Rekap Panjang Per Prog Per Prov'!AA148</f>
        <v>87600000</v>
      </c>
      <c r="G1468" s="778"/>
      <c r="H1468" s="1254"/>
      <c r="I1468" s="753"/>
      <c r="J1468" s="781"/>
    </row>
    <row r="1469" spans="1:10" ht="15.75" hidden="1" customHeight="1">
      <c r="A1469" s="777"/>
      <c r="B1469" s="831"/>
      <c r="C1469" s="393" t="s">
        <v>392</v>
      </c>
      <c r="D1469" s="1862" t="str">
        <f>'Rekap Panjang Per Prog Per Prov'!AB8</f>
        <v>Kegiatan Pengembangan Usaha Ekonomi Masyarakat</v>
      </c>
      <c r="E1469" s="1862"/>
      <c r="F1469" s="794"/>
      <c r="G1469" s="782"/>
      <c r="H1469" s="1263"/>
      <c r="I1469" s="753"/>
      <c r="J1469" s="758"/>
    </row>
    <row r="1470" spans="1:10" ht="15.75" hidden="1" customHeight="1">
      <c r="A1470" s="777"/>
      <c r="B1470" s="834"/>
      <c r="C1470" s="394"/>
      <c r="D1470" s="394" t="s">
        <v>382</v>
      </c>
      <c r="E1470" s="841" t="str">
        <f>'Rekap Panjang Per Prog Per Prov'!AB10</f>
        <v xml:space="preserve">Pelatihan Kapasitas Kelembagaan UED SP/BUMDesa </v>
      </c>
      <c r="F1470" s="797">
        <f>'Rekap Panjang Per Prog Per Prov'!AB148</f>
        <v>0</v>
      </c>
      <c r="G1470" s="778"/>
      <c r="H1470" s="1254"/>
      <c r="I1470" s="753"/>
      <c r="J1470" s="781"/>
    </row>
    <row r="1471" spans="1:10" ht="31.5" hidden="1" customHeight="1">
      <c r="A1471" s="777"/>
      <c r="B1471" s="834"/>
      <c r="C1471" s="394"/>
      <c r="D1471" s="394" t="s">
        <v>386</v>
      </c>
      <c r="E1471" s="841" t="str">
        <f>'Rekap Panjang Per Prog Per Prov'!AC10</f>
        <v xml:space="preserve">Penguatan Kelembagaan Tim Koordinasi Penanggulangan Kemiskinan Daerah (TKPKD) </v>
      </c>
      <c r="F1471" s="797">
        <f>'Rekap Panjang Per Prog Per Prov'!AC148</f>
        <v>93670000</v>
      </c>
      <c r="G1471" s="778"/>
      <c r="H1471" s="1254"/>
      <c r="I1471" s="753"/>
      <c r="J1471" s="781"/>
    </row>
    <row r="1472" spans="1:10" ht="15.75" hidden="1" customHeight="1">
      <c r="A1472" s="777"/>
      <c r="B1472" s="834"/>
      <c r="C1472" s="394"/>
      <c r="D1472" s="394" t="s">
        <v>390</v>
      </c>
      <c r="E1472" s="841" t="str">
        <f>'Rekap Panjang Per Prog Per Prov'!AD10</f>
        <v>Fasilitasi Penguatan Kelembagaan Pasar Desa</v>
      </c>
      <c r="F1472" s="797">
        <f>'Rekap Panjang Per Prog Per Prov'!AD148</f>
        <v>150000000</v>
      </c>
      <c r="G1472" s="778"/>
      <c r="H1472" s="1254"/>
      <c r="I1472" s="753"/>
      <c r="J1472" s="781"/>
    </row>
    <row r="1473" spans="1:10" s="362" customFormat="1" ht="35.25" customHeight="1">
      <c r="A1473" s="777"/>
      <c r="B1473" s="830" t="s">
        <v>519</v>
      </c>
      <c r="C1473" s="1863" t="str">
        <f>'Rekap Panjang Per Prog Per Prov'!AH7</f>
        <v xml:space="preserve">PROGRAM PENGUATAN PENYELENGGARAAN PEMERINTAHAN UMUM </v>
      </c>
      <c r="D1473" s="1863"/>
      <c r="E1473" s="1863"/>
      <c r="F1473" s="793"/>
      <c r="G1473" s="803" t="str">
        <f>'Rekap Panjang Per Prog Per Prov'!AH11</f>
        <v>DITJEN PUM</v>
      </c>
      <c r="H1473" s="1255"/>
      <c r="I1473" s="753"/>
      <c r="J1473" s="758"/>
    </row>
    <row r="1474" spans="1:10" ht="30" customHeight="1">
      <c r="A1474" s="777"/>
      <c r="B1474" s="831"/>
      <c r="C1474" s="393" t="s">
        <v>381</v>
      </c>
      <c r="D1474" s="1862" t="str">
        <f>'Rekap Panjang Per Prog Per Prov'!AH8</f>
        <v>Kegiatan Penyelenggaraan Hubungan Pusat dan Daerah Serta Kerjasama Daerah</v>
      </c>
      <c r="E1474" s="1862"/>
      <c r="F1474" s="794"/>
      <c r="G1474" s="777"/>
      <c r="H1474" s="754"/>
      <c r="I1474" s="753"/>
      <c r="J1474" s="758"/>
    </row>
    <row r="1475" spans="1:10">
      <c r="A1475" s="777"/>
      <c r="B1475" s="834"/>
      <c r="C1475" s="394"/>
      <c r="D1475" s="394" t="s">
        <v>382</v>
      </c>
      <c r="E1475" s="841" t="str">
        <f>'Rekap Panjang Per Prog Per Prov'!AH10</f>
        <v>Pengembangan Kerjasama Daerah</v>
      </c>
      <c r="F1475" s="797">
        <f>'Rekap Panjang Per Prog Per Prov'!AH148</f>
        <v>400000000</v>
      </c>
      <c r="G1475" s="777"/>
      <c r="H1475" s="754"/>
      <c r="I1475" s="753" t="s">
        <v>706</v>
      </c>
      <c r="J1475" s="781"/>
    </row>
    <row r="1476" spans="1:10" ht="44.25" customHeight="1">
      <c r="A1476" s="777"/>
      <c r="B1476" s="833"/>
      <c r="C1476" s="364"/>
      <c r="D1476" s="364" t="s">
        <v>386</v>
      </c>
      <c r="E1476" s="846" t="str">
        <f>'Rekap Panjang Per Prog Per Prov'!AI10</f>
        <v>Peningkatan Peran Gubernur sebagai Wakil Pemerintah Pusat di Wilayah Provinsi</v>
      </c>
      <c r="F1476" s="796">
        <f>'Rekap Panjang Per Prog Per Prov'!AI148</f>
        <v>4306193000</v>
      </c>
      <c r="G1476" s="777"/>
      <c r="H1476" s="754"/>
      <c r="I1476" s="753" t="s">
        <v>706</v>
      </c>
      <c r="J1476" s="889" t="s">
        <v>595</v>
      </c>
    </row>
    <row r="1477" spans="1:10" ht="30" customHeight="1">
      <c r="A1477" s="777"/>
      <c r="B1477" s="831"/>
      <c r="C1477" s="393" t="s">
        <v>387</v>
      </c>
      <c r="D1477" s="1862" t="str">
        <f>'Rekap Panjang Per Prog Per Prov'!AJ8</f>
        <v>Kegiatan Pengembangan dan Penataan Wilayah Administrasi dan Perbatasan</v>
      </c>
      <c r="E1477" s="1862"/>
      <c r="F1477" s="794"/>
      <c r="G1477" s="777"/>
      <c r="H1477" s="754"/>
      <c r="I1477" s="753"/>
      <c r="J1477" s="952"/>
    </row>
    <row r="1478" spans="1:10" ht="40.5" customHeight="1">
      <c r="A1478" s="777"/>
      <c r="B1478" s="834"/>
      <c r="C1478" s="394"/>
      <c r="D1478" s="394" t="s">
        <v>382</v>
      </c>
      <c r="E1478" s="841" t="str">
        <f>'Rekap Panjang Per Prog Per Prov'!AK10</f>
        <v>Koordinasi dan Fasilitasi Penegasan Batas Daerah Secara Pasti di Lapangan antar Daerah Provinsi, Kab/Kota</v>
      </c>
      <c r="F1478" s="797">
        <f>'Rekap Panjang Per Prog Per Prov'!AK148</f>
        <v>350000000</v>
      </c>
      <c r="G1478" s="778"/>
      <c r="H1478" s="1254"/>
      <c r="I1478" s="753" t="s">
        <v>718</v>
      </c>
      <c r="J1478" s="1194" t="s">
        <v>605</v>
      </c>
    </row>
    <row r="1479" spans="1:10" ht="44.25" customHeight="1">
      <c r="A1479" s="777"/>
      <c r="B1479" s="834"/>
      <c r="C1479" s="394"/>
      <c r="D1479" s="394" t="s">
        <v>386</v>
      </c>
      <c r="E1479" s="848" t="str">
        <f>'Rekap Panjang Per Prog Per Prov'!AM10</f>
        <v>Fasilitasi Penegasan Status Hukum Batas antar Negara, Peningkatan Kapasitas Aparat, dan Peningkatan Kegiatan Sosekbud dengan Negara Tetangga</v>
      </c>
      <c r="F1479" s="797">
        <f>'Rekap Panjang Per Prog Per Prov'!AM148</f>
        <v>400000000</v>
      </c>
      <c r="G1479" s="777"/>
      <c r="H1479" s="754"/>
      <c r="I1479" s="753" t="s">
        <v>718</v>
      </c>
      <c r="J1479" s="1194" t="s">
        <v>609</v>
      </c>
    </row>
    <row r="1480" spans="1:10" ht="32.25" customHeight="1">
      <c r="A1480" s="777"/>
      <c r="B1480" s="831"/>
      <c r="C1480" s="393" t="s">
        <v>388</v>
      </c>
      <c r="D1480" s="1862" t="str">
        <f>'Rekap Panjang Per Prog Per Prov'!AN8</f>
        <v>Kegiatan Pembinaan Ketenteraman, Ketertiban dan Perlindungan Masyarakat</v>
      </c>
      <c r="E1480" s="1862"/>
      <c r="F1480" s="794"/>
      <c r="G1480" s="777"/>
      <c r="H1480" s="754"/>
      <c r="I1480" s="753"/>
      <c r="J1480" s="758"/>
    </row>
    <row r="1481" spans="1:10" ht="39" customHeight="1">
      <c r="A1481" s="777"/>
      <c r="B1481" s="834"/>
      <c r="C1481" s="394"/>
      <c r="D1481" s="394" t="s">
        <v>382</v>
      </c>
      <c r="E1481" s="841" t="str">
        <f>'Rekap Panjang Per Prog Per Prov'!AO10</f>
        <v xml:space="preserve">Peningkatan Kapasitas SDM Polisi Pamong Praja  dalam Penyelenggaraan Ketertiban Umum dan Ketenteraman Masyarakat </v>
      </c>
      <c r="F1481" s="797">
        <f>'Rekap Panjang Per Prog Per Prov'!AO148</f>
        <v>596178000</v>
      </c>
      <c r="G1481" s="778"/>
      <c r="H1481" s="1254"/>
      <c r="I1481" s="753" t="s">
        <v>732</v>
      </c>
      <c r="J1481" s="761" t="s">
        <v>597</v>
      </c>
    </row>
    <row r="1482" spans="1:10">
      <c r="A1482" s="777"/>
      <c r="B1482" s="834"/>
      <c r="C1482" s="394" t="s">
        <v>389</v>
      </c>
      <c r="D1482" s="1872" t="str">
        <f>'Rekap Panjang Per Prog Per Prov'!AP8</f>
        <v>Kegiatan Pembinaan dan Pengembangan Kawasan dan Pertanahan</v>
      </c>
      <c r="E1482" s="1872"/>
      <c r="F1482" s="797"/>
      <c r="G1482" s="777"/>
      <c r="H1482" s="754"/>
      <c r="I1482" s="753"/>
      <c r="J1482" s="781"/>
    </row>
    <row r="1483" spans="1:10" ht="41.25" customHeight="1">
      <c r="A1483" s="777"/>
      <c r="B1483" s="834"/>
      <c r="C1483" s="394"/>
      <c r="D1483" s="394" t="s">
        <v>382</v>
      </c>
      <c r="E1483" s="841" t="str">
        <f>'Rekap Panjang Per Prog Per Prov'!AP10</f>
        <v xml:space="preserve">Peningkatan Kapasitas Aparat Pemerintah Daerah dalam Pengelolaan Kawasan Sumber Daya Alam </v>
      </c>
      <c r="F1483" s="797">
        <f>'Rekap Panjang Per Prog Per Prov'!AP148</f>
        <v>400000000</v>
      </c>
      <c r="G1483" s="777"/>
      <c r="H1483" s="754"/>
      <c r="I1483" s="753" t="s">
        <v>733</v>
      </c>
      <c r="J1483" s="1194" t="s">
        <v>608</v>
      </c>
    </row>
    <row r="1484" spans="1:10" ht="48.75" customHeight="1">
      <c r="A1484" s="777"/>
      <c r="B1484" s="831"/>
      <c r="C1484" s="393"/>
      <c r="D1484" s="393" t="s">
        <v>386</v>
      </c>
      <c r="E1484" s="841" t="str">
        <f>'Rekap Panjang Per Prog Per Prov'!AQ10</f>
        <v>Fasilitasi Gubernur terhadap Kabupaten/Kota di Bidang Ekonomi, Industri dan Perdagangan Bebas</v>
      </c>
      <c r="F1484" s="794">
        <f>'Rekap Panjang Per Prog Per Prov'!AQ148</f>
        <v>300000000</v>
      </c>
      <c r="G1484" s="777"/>
      <c r="H1484" s="754"/>
      <c r="I1484" s="753" t="s">
        <v>734</v>
      </c>
      <c r="J1484" s="1194" t="s">
        <v>610</v>
      </c>
    </row>
    <row r="1485" spans="1:10">
      <c r="A1485" s="777"/>
      <c r="B1485" s="834"/>
      <c r="C1485" s="394" t="s">
        <v>391</v>
      </c>
      <c r="D1485" s="1872" t="str">
        <f>'Rekap Panjang Per Prog Per Prov'!AR8</f>
        <v>Kegiatan Fasilitasi Pencegahan dan Penanggulangan Bencana</v>
      </c>
      <c r="E1485" s="1872"/>
      <c r="F1485" s="797"/>
      <c r="G1485" s="777"/>
      <c r="H1485" s="754"/>
      <c r="I1485" s="753"/>
      <c r="J1485" s="781"/>
    </row>
    <row r="1486" spans="1:10" ht="57" customHeight="1">
      <c r="A1486" s="777"/>
      <c r="B1486" s="834"/>
      <c r="C1486" s="394"/>
      <c r="D1486" s="394" t="s">
        <v>382</v>
      </c>
      <c r="E1486" s="842" t="str">
        <f>'Rekap Panjang Per Prog Per Prov'!AR10</f>
        <v>Fasilitasi Peningkatan Kapasitas Pemerintahan Kabupaten/Kota dalam Penyelenggaraan Pencegahan dan Penanggulangan Kebakaran untuk Mendukung Pengurangan Resiko Kebakaran</v>
      </c>
      <c r="F1486" s="797">
        <f>'Rekap Panjang Per Prog Per Prov'!AR148</f>
        <v>350000000</v>
      </c>
      <c r="G1486" s="777"/>
      <c r="H1486" s="754"/>
      <c r="I1486" s="753" t="s">
        <v>720</v>
      </c>
      <c r="J1486" s="761" t="s">
        <v>607</v>
      </c>
    </row>
    <row r="1487" spans="1:10" ht="69.75" customHeight="1">
      <c r="A1487" s="777"/>
      <c r="B1487" s="834"/>
      <c r="C1487" s="394"/>
      <c r="D1487" s="394" t="s">
        <v>386</v>
      </c>
      <c r="E1487" s="841" t="str">
        <f>'Rekap Panjang Per Prog Per Prov'!AS10</f>
        <v>Fasilitasi dan Sosialisasi Pelaksanaan Perpres Nomor 30 Tahun 2011, Pembentukan Kelembagaan Komisi Provinsi Pengendalian Zoonosis dan Komisi Kabupaten/Kota Pengendalian Zoonosis, dan Percepatan Pengendalian Zoonosis</v>
      </c>
      <c r="F1487" s="797">
        <f>'Rekap Panjang Per Prog Per Prov'!AS148</f>
        <v>350000000</v>
      </c>
      <c r="G1487" s="777"/>
      <c r="H1487" s="754"/>
      <c r="I1487" s="753" t="s">
        <v>735</v>
      </c>
      <c r="J1487" s="761" t="s">
        <v>611</v>
      </c>
    </row>
    <row r="1488" spans="1:10" ht="36.75" customHeight="1">
      <c r="A1488" s="777"/>
      <c r="B1488" s="834"/>
      <c r="C1488" s="394"/>
      <c r="D1488" s="394" t="s">
        <v>390</v>
      </c>
      <c r="E1488" s="841" t="str">
        <f>'Rekap Panjang Per Prog Per Prov'!AT10</f>
        <v>Peningkatan Kapasitas Aparat dalam Pengurangan Resiko Bencana di Daerah</v>
      </c>
      <c r="F1488" s="797">
        <f>'Rekap Panjang Per Prog Per Prov'!AT148</f>
        <v>400000000</v>
      </c>
      <c r="G1488" s="778"/>
      <c r="H1488" s="1254"/>
      <c r="I1488" s="753" t="s">
        <v>720</v>
      </c>
      <c r="J1488" s="761" t="s">
        <v>607</v>
      </c>
    </row>
    <row r="1489" spans="1:11" s="355" customFormat="1">
      <c r="A1489" s="777"/>
      <c r="B1489" s="951"/>
      <c r="C1489" s="1277"/>
      <c r="D1489" s="1277"/>
      <c r="E1489" s="846"/>
      <c r="F1489" s="802"/>
      <c r="G1489" s="803"/>
      <c r="H1489" s="1255"/>
      <c r="I1489" s="1193"/>
      <c r="J1489" s="1251"/>
    </row>
    <row r="1490" spans="1:11" s="355" customFormat="1" ht="32.25" customHeight="1">
      <c r="A1490" s="1282">
        <v>25</v>
      </c>
      <c r="B1490" s="1883" t="s">
        <v>447</v>
      </c>
      <c r="C1490" s="1883"/>
      <c r="D1490" s="1883"/>
      <c r="E1490" s="1883"/>
      <c r="F1490" s="1283">
        <f>SUM(F1491:F1539)</f>
        <v>33770321000</v>
      </c>
      <c r="G1490" s="1284"/>
      <c r="H1490" s="1287" t="s">
        <v>833</v>
      </c>
      <c r="I1490" s="1100" t="s">
        <v>880</v>
      </c>
      <c r="J1490" s="952"/>
      <c r="K1490" s="623">
        <f>'Rekap Panjang Per Prog Per Prov'!AV159</f>
        <v>34195321000</v>
      </c>
    </row>
    <row r="1491" spans="1:11">
      <c r="A1491" s="777"/>
      <c r="B1491" s="830" t="s">
        <v>380</v>
      </c>
      <c r="C1491" s="1863" t="str">
        <f>'Rekap Panjang Per Prog Per Prov'!C7</f>
        <v xml:space="preserve">PROGRAM PENATAAN ADMINISTRASI KEPENDUDUKAN </v>
      </c>
      <c r="D1491" s="1863"/>
      <c r="E1491" s="1863"/>
      <c r="F1491" s="776"/>
      <c r="G1491" s="803" t="str">
        <f>'Rekap Panjang Per Prog Per Prov'!C11</f>
        <v>DITJEN DUKCAPIL</v>
      </c>
      <c r="H1491" s="1255"/>
      <c r="I1491" s="753"/>
      <c r="J1491" s="758"/>
    </row>
    <row r="1492" spans="1:11" ht="33.75" customHeight="1">
      <c r="A1492" s="777"/>
      <c r="B1492" s="830"/>
      <c r="C1492" s="393" t="s">
        <v>381</v>
      </c>
      <c r="D1492" s="1862" t="str">
        <f>'Rekap Panjang Per Prog Per Prov'!C8</f>
        <v>Kegiatan Dukungan Manajemen dan Dukungan Teknis Lainnya Ditjen Kependudukan dan Pencatatan Sipil</v>
      </c>
      <c r="E1492" s="1862"/>
      <c r="F1492" s="776"/>
      <c r="G1492" s="777"/>
      <c r="H1492" s="754"/>
      <c r="I1492" s="753"/>
      <c r="J1492" s="758"/>
    </row>
    <row r="1493" spans="1:11" ht="36" customHeight="1">
      <c r="A1493" s="777"/>
      <c r="B1493" s="830"/>
      <c r="C1493" s="365"/>
      <c r="D1493" s="393" t="s">
        <v>382</v>
      </c>
      <c r="E1493" s="841" t="str">
        <f>'Rekap Panjang Per Prog Per Prov'!C10</f>
        <v xml:space="preserve">Fasilitasi Koordinasi Penyelenggaraan Kependudukan dan Pencatatan Sipil </v>
      </c>
      <c r="F1493" s="776">
        <f>'Rekap Panjang Per Prog Per Prov'!C159</f>
        <v>306574000</v>
      </c>
      <c r="G1493" s="778"/>
      <c r="H1493" s="1254"/>
      <c r="I1493" s="753" t="s">
        <v>801</v>
      </c>
      <c r="J1493" s="753" t="s">
        <v>600</v>
      </c>
    </row>
    <row r="1494" spans="1:11" ht="31.5" customHeight="1">
      <c r="A1494" s="801"/>
      <c r="B1494" s="830" t="s">
        <v>383</v>
      </c>
      <c r="C1494" s="1863" t="str">
        <f>'Rekap Panjang Per Prog Per Prov'!D7</f>
        <v xml:space="preserve">PROGRAM PENGAWASAN DAN PENINGKATAN AKUNTABILITAS APARATUR KEMENTERIAN DALAM NEGERI </v>
      </c>
      <c r="D1494" s="1863"/>
      <c r="E1494" s="1863"/>
      <c r="F1494" s="776"/>
      <c r="G1494" s="803" t="str">
        <f>'Rekap Panjang Per Prog Per Prov'!D11</f>
        <v>ITJEN</v>
      </c>
      <c r="H1494" s="1255"/>
      <c r="I1494" s="753"/>
      <c r="J1494" s="758"/>
    </row>
    <row r="1495" spans="1:11" ht="30.75" customHeight="1">
      <c r="A1495" s="801"/>
      <c r="B1495" s="830"/>
      <c r="C1495" s="393" t="s">
        <v>381</v>
      </c>
      <c r="D1495" s="1862" t="str">
        <f>'Rekap Panjang Per Prog Per Prov'!D8</f>
        <v xml:space="preserve">Kegiatan Dukungan Manajemen dan Dukungan Teknis Lainnya  Inspektorat Jenderal </v>
      </c>
      <c r="E1495" s="1862"/>
      <c r="F1495" s="776"/>
      <c r="G1495" s="777"/>
      <c r="H1495" s="754"/>
      <c r="I1495" s="753"/>
      <c r="J1495" s="758"/>
    </row>
    <row r="1496" spans="1:11" ht="40.5" customHeight="1">
      <c r="A1496" s="801"/>
      <c r="B1496" s="830"/>
      <c r="C1496" s="365"/>
      <c r="D1496" s="393" t="s">
        <v>382</v>
      </c>
      <c r="E1496" s="841" t="str">
        <f>'Rekap Panjang Per Prog Per Prov'!D10</f>
        <v xml:space="preserve">Koordinasi Pembinaan dan Pengawasan Penyelenggaraan Pemerintahan Daerah </v>
      </c>
      <c r="F1496" s="776">
        <f>'Rekap Panjang Per Prog Per Prov'!D159</f>
        <v>300000000</v>
      </c>
      <c r="G1496" s="778"/>
      <c r="H1496" s="1254"/>
      <c r="I1496" s="753" t="s">
        <v>755</v>
      </c>
      <c r="J1496" s="753" t="s">
        <v>603</v>
      </c>
    </row>
    <row r="1497" spans="1:11" ht="16.5">
      <c r="A1497" s="801"/>
      <c r="B1497" s="830" t="s">
        <v>384</v>
      </c>
      <c r="C1497" s="1875" t="str">
        <f>'Rekap Panjang Per Prog Per Prov'!E7</f>
        <v xml:space="preserve">PROGRAM PEMBINAAN KESATUAN BANGSA DAN POLITIK </v>
      </c>
      <c r="D1497" s="1875"/>
      <c r="E1497" s="1875"/>
      <c r="F1497" s="776"/>
      <c r="G1497" s="1860" t="str">
        <f>'Rekap Panjang Per Prog Per Prov'!E11</f>
        <v>DITJEN KESBANGPOL</v>
      </c>
      <c r="H1497" s="1252"/>
      <c r="I1497" s="753"/>
      <c r="J1497" s="758"/>
    </row>
    <row r="1498" spans="1:11" s="355" customFormat="1">
      <c r="A1498" s="754"/>
      <c r="B1498" s="830"/>
      <c r="C1498" s="393" t="s">
        <v>381</v>
      </c>
      <c r="D1498" s="1862" t="str">
        <f>'Rekap Panjang Per Prog Per Prov'!E8</f>
        <v>Kegiatan Fasilitasi Kewaspadaan Nasional</v>
      </c>
      <c r="E1498" s="1862"/>
      <c r="F1498" s="776"/>
      <c r="G1498" s="1861"/>
      <c r="H1498" s="1253"/>
      <c r="I1498" s="753"/>
      <c r="J1498" s="758"/>
    </row>
    <row r="1499" spans="1:11" s="344" customFormat="1" ht="37.5" customHeight="1">
      <c r="A1499" s="801"/>
      <c r="B1499" s="830"/>
      <c r="C1499" s="393"/>
      <c r="D1499" s="393" t="s">
        <v>382</v>
      </c>
      <c r="E1499" s="841" t="str">
        <f>'Rekap Panjang Per Prog Per Prov'!E10</f>
        <v xml:space="preserve">Penguatan dan Pemberdayaan Forum Kewaspadaan Dini Masyarakat (FKDM) </v>
      </c>
      <c r="F1499" s="776">
        <f>'Rekap Panjang Per Prog Per Prov'!E159</f>
        <v>1254432000</v>
      </c>
      <c r="G1499" s="778"/>
      <c r="H1499" s="1254"/>
      <c r="I1499" s="753" t="s">
        <v>802</v>
      </c>
      <c r="J1499" s="753" t="s">
        <v>601</v>
      </c>
    </row>
    <row r="1500" spans="1:11" s="344" customFormat="1" ht="36" customHeight="1">
      <c r="A1500" s="801"/>
      <c r="B1500" s="830" t="s">
        <v>385</v>
      </c>
      <c r="C1500" s="1863" t="str">
        <f>'Rekap Panjang Per Prog Per Prov'!F7</f>
        <v xml:space="preserve">PROGRAM PENDIDIKAN DAN PELATIHAN APARATUR KEMENTERIAN DALAM NEGERI </v>
      </c>
      <c r="D1500" s="1863"/>
      <c r="E1500" s="1863"/>
      <c r="F1500" s="776"/>
      <c r="G1500" s="856" t="str">
        <f>'Rekap Panjang Per Prog Per Prov'!F11</f>
        <v>BADAN DIKLAT</v>
      </c>
      <c r="H1500" s="1265"/>
      <c r="I1500" s="753"/>
      <c r="J1500" s="784"/>
    </row>
    <row r="1501" spans="1:11" s="344" customFormat="1" ht="32.25" customHeight="1">
      <c r="A1501" s="801"/>
      <c r="B1501" s="830"/>
      <c r="C1501" s="393" t="s">
        <v>381</v>
      </c>
      <c r="D1501" s="1862" t="str">
        <f>'Rekap Panjang Per Prog Per Prov'!F8</f>
        <v xml:space="preserve">Kegiatan Dukungan Manajemen Dan Pelayanan Teknis Lainnya Badan Pendidikan Dan Pelatihan </v>
      </c>
      <c r="E1501" s="1862"/>
      <c r="F1501" s="776"/>
      <c r="G1501" s="777"/>
      <c r="H1501" s="754"/>
      <c r="I1501" s="753"/>
      <c r="J1501" s="758"/>
    </row>
    <row r="1502" spans="1:11" s="344" customFormat="1" ht="28.5" customHeight="1">
      <c r="A1502" s="801"/>
      <c r="B1502" s="830"/>
      <c r="C1502" s="393"/>
      <c r="D1502" s="393" t="s">
        <v>382</v>
      </c>
      <c r="E1502" s="841" t="str">
        <f>'Rekap Panjang Per Prog Per Prov'!F10</f>
        <v>Koordinasi Pembinaan Program Kediklatan</v>
      </c>
      <c r="F1502" s="776">
        <f>'Rekap Panjang Per Prog Per Prov'!F159</f>
        <v>232700000</v>
      </c>
      <c r="G1502" s="778"/>
      <c r="H1502" s="1254"/>
      <c r="I1502" s="753" t="s">
        <v>696</v>
      </c>
      <c r="J1502" s="753" t="s">
        <v>604</v>
      </c>
    </row>
    <row r="1503" spans="1:11" s="362" customFormat="1">
      <c r="A1503" s="777"/>
      <c r="B1503" s="830" t="s">
        <v>393</v>
      </c>
      <c r="C1503" s="1863" t="str">
        <f>'Rekap Panjang Per Prog Per Prov'!G7</f>
        <v xml:space="preserve">PROGRAM PENGELOLAAN DESENTRALISASI DAN OTONOMI DAERAH </v>
      </c>
      <c r="D1503" s="1863"/>
      <c r="E1503" s="1863"/>
      <c r="F1503" s="793"/>
      <c r="G1503" s="803" t="str">
        <f>'Rekap Panjang Per Prog Per Prov'!G11</f>
        <v>DITJEN OTDA</v>
      </c>
      <c r="H1503" s="1255"/>
      <c r="I1503" s="753"/>
      <c r="J1503" s="758"/>
    </row>
    <row r="1504" spans="1:11">
      <c r="A1504" s="777"/>
      <c r="B1504" s="831"/>
      <c r="C1504" s="393" t="s">
        <v>381</v>
      </c>
      <c r="D1504" s="1862" t="str">
        <f>'Rekap Panjang Per Prog Per Prov'!G8</f>
        <v>Kegiatan Penataan Urusan Pemerintahan Daerah Lingkup I</v>
      </c>
      <c r="E1504" s="1862"/>
      <c r="F1504" s="794"/>
      <c r="G1504" s="777"/>
      <c r="H1504" s="754"/>
      <c r="I1504" s="753"/>
      <c r="J1504" s="758"/>
    </row>
    <row r="1505" spans="1:10" ht="32.25" customHeight="1">
      <c r="A1505" s="777"/>
      <c r="B1505" s="834"/>
      <c r="C1505" s="394"/>
      <c r="D1505" s="394" t="s">
        <v>382</v>
      </c>
      <c r="E1505" s="841" t="str">
        <f>'Rekap Panjang Per Prog Per Prov'!G10</f>
        <v xml:space="preserve">Fasilitasi Percepatan Penerapan Standar Pelayanan Minimal (SPM) di Daerah </v>
      </c>
      <c r="F1505" s="797">
        <f>'Rekap Panjang Per Prog Per Prov'!G159</f>
        <v>582950000</v>
      </c>
      <c r="G1505" s="778"/>
      <c r="H1505" s="754"/>
      <c r="I1505" s="753" t="s">
        <v>803</v>
      </c>
      <c r="J1505" s="889" t="s">
        <v>662</v>
      </c>
    </row>
    <row r="1506" spans="1:10" s="362" customFormat="1">
      <c r="A1506" s="777"/>
      <c r="B1506" s="829" t="s">
        <v>396</v>
      </c>
      <c r="C1506" s="1859" t="str">
        <f>'Rekap Panjang Per Prog Per Prov'!J7</f>
        <v xml:space="preserve">PROGRAM BINA PEMBANGUNAN DAERAH </v>
      </c>
      <c r="D1506" s="1859"/>
      <c r="E1506" s="1859"/>
      <c r="F1506" s="795"/>
      <c r="G1506" s="1866" t="str">
        <f>'Rekap Panjang Per Prog Per Prov'!J11</f>
        <v>DITJEN BINA BANGDA</v>
      </c>
      <c r="H1506" s="1257"/>
      <c r="I1506" s="753"/>
      <c r="J1506" s="809"/>
    </row>
    <row r="1507" spans="1:10" ht="32.25" customHeight="1">
      <c r="A1507" s="777"/>
      <c r="B1507" s="831"/>
      <c r="C1507" s="393" t="s">
        <v>381</v>
      </c>
      <c r="D1507" s="1862" t="str">
        <f>'Rekap Panjang Per Prog Per Prov'!J8</f>
        <v>Kegiatan Dukungan Manajemen dan Pelaksanaan Tugas Teknis Lainnya Ditjen Bina Bangda</v>
      </c>
      <c r="E1507" s="1862"/>
      <c r="F1507" s="794"/>
      <c r="G1507" s="1866"/>
      <c r="H1507" s="1257"/>
      <c r="I1507" s="753"/>
      <c r="J1507" s="758"/>
    </row>
    <row r="1508" spans="1:10" ht="31.5">
      <c r="A1508" s="777"/>
      <c r="B1508" s="959"/>
      <c r="C1508" s="394"/>
      <c r="D1508" s="394" t="s">
        <v>382</v>
      </c>
      <c r="E1508" s="841" t="str">
        <f>'Rekap Panjang Per Prog Per Prov'!J10</f>
        <v>Penyusunan, Pengkajian dan Pengembangan Data dan Informasi SIPD di Daerah</v>
      </c>
      <c r="F1508" s="797">
        <f>'Rekap Panjang Per Prog Per Prov'!J159</f>
        <v>590000000</v>
      </c>
      <c r="G1508" s="777"/>
      <c r="H1508" s="754"/>
      <c r="I1508" s="753" t="s">
        <v>698</v>
      </c>
      <c r="J1508" s="1793" t="s">
        <v>594</v>
      </c>
    </row>
    <row r="1509" spans="1:10" s="344" customFormat="1" ht="36.75" customHeight="1">
      <c r="A1509" s="801"/>
      <c r="B1509" s="861"/>
      <c r="C1509" s="366"/>
      <c r="D1509" s="393" t="s">
        <v>386</v>
      </c>
      <c r="E1509" s="841" t="str">
        <f>'Rekap Panjang Per Prog Per Prov'!K10</f>
        <v xml:space="preserve">Penguatan Peran Provinsi dalam Pengendalian, Pelaporan dan Evaluasi Pemanfaatan Program Dana Alokasi Khusus (DAK) </v>
      </c>
      <c r="F1509" s="776">
        <f>'Rekap Panjang Per Prog Per Prov'!K159</f>
        <v>700000000</v>
      </c>
      <c r="G1509" s="778"/>
      <c r="H1509" s="1254"/>
      <c r="I1509" s="753" t="s">
        <v>698</v>
      </c>
      <c r="J1509" s="1794"/>
    </row>
    <row r="1510" spans="1:10" s="344" customFormat="1" ht="16.5">
      <c r="A1510" s="801"/>
      <c r="B1510" s="829"/>
      <c r="C1510" s="394" t="s">
        <v>387</v>
      </c>
      <c r="D1510" s="1890" t="str">
        <f>'Rekap Panjang Per Prog Per Prov'!O8</f>
        <v>Kegiatan Fasilitasi Peningkatan Pertumbuhan Ekonomi Daerah</v>
      </c>
      <c r="E1510" s="1872"/>
      <c r="F1510" s="779"/>
      <c r="G1510" s="777"/>
      <c r="H1510" s="754"/>
      <c r="I1510" s="753"/>
      <c r="J1510" s="781"/>
    </row>
    <row r="1511" spans="1:10" s="344" customFormat="1" ht="22.5" customHeight="1">
      <c r="A1511" s="801"/>
      <c r="B1511" s="830"/>
      <c r="C1511" s="366"/>
      <c r="D1511" s="393" t="s">
        <v>382</v>
      </c>
      <c r="E1511" s="842" t="str">
        <f>'Rekap Panjang Per Prog Per Prov'!O10</f>
        <v xml:space="preserve">Dukungan Operasional  Penyelenggaraan PTSP  </v>
      </c>
      <c r="F1511" s="776">
        <f>'Rekap Panjang Per Prog Per Prov'!O159</f>
        <v>700000000</v>
      </c>
      <c r="G1511" s="778"/>
      <c r="H1511" s="1254"/>
      <c r="I1511" s="753" t="s">
        <v>716</v>
      </c>
      <c r="J1511" s="753" t="s">
        <v>602</v>
      </c>
    </row>
    <row r="1512" spans="1:10" s="344" customFormat="1" ht="16.5">
      <c r="A1512" s="801"/>
      <c r="B1512" s="829"/>
      <c r="C1512" s="394" t="s">
        <v>388</v>
      </c>
      <c r="D1512" s="1872" t="str">
        <f>'Rekap Panjang Per Prog Per Prov'!Q8</f>
        <v>Kegiatan Fasilitasi Pengembangan Wilayah Terpadu</v>
      </c>
      <c r="E1512" s="1872"/>
      <c r="F1512" s="779"/>
      <c r="G1512" s="777"/>
      <c r="H1512" s="754"/>
      <c r="I1512" s="753"/>
      <c r="J1512" s="781"/>
    </row>
    <row r="1513" spans="1:10" s="344" customFormat="1" ht="39.75" customHeight="1">
      <c r="A1513" s="890"/>
      <c r="B1513" s="894"/>
      <c r="C1513" s="891"/>
      <c r="D1513" s="883" t="s">
        <v>382</v>
      </c>
      <c r="E1513" s="887" t="str">
        <f>'Rekap Panjang Per Prog Per Prov'!Q10</f>
        <v>Penguatan Kelembagaan dalam Pengelolaan dan Pengembangan Wilayah Pesisir, Laut dan Pulau-pulau kecil</v>
      </c>
      <c r="F1513" s="880">
        <f>'Rekap Panjang Per Prog Per Prov'!Q159</f>
        <v>500000000</v>
      </c>
      <c r="G1513" s="821"/>
      <c r="H1513" s="1268"/>
      <c r="I1513" s="884" t="s">
        <v>698</v>
      </c>
      <c r="J1513" s="753" t="s">
        <v>594</v>
      </c>
    </row>
    <row r="1514" spans="1:10" s="362" customFormat="1" ht="15.75" hidden="1" customHeight="1">
      <c r="A1514" s="777"/>
      <c r="B1514" s="829" t="s">
        <v>519</v>
      </c>
      <c r="C1514" s="1859" t="str">
        <f>'Rekap Panjang Per Prog Per Prov'!U7</f>
        <v xml:space="preserve">PROGRAM PEMBERDAYAAN MASYARAKAT DAN PEMERINTAHAN DESA </v>
      </c>
      <c r="D1514" s="1859"/>
      <c r="E1514" s="1859"/>
      <c r="F1514" s="795"/>
      <c r="G1514" s="778" t="str">
        <f>'Rekap Panjang Per Prog Per Prov'!U11</f>
        <v>DITJEN PMD</v>
      </c>
      <c r="H1514" s="1254"/>
      <c r="I1514" s="1235"/>
      <c r="J1514" s="758"/>
    </row>
    <row r="1515" spans="1:10" ht="30" hidden="1" customHeight="1">
      <c r="A1515" s="777"/>
      <c r="B1515" s="831"/>
      <c r="C1515" s="393" t="s">
        <v>381</v>
      </c>
      <c r="D1515" s="1862" t="str">
        <f>'Rekap Panjang Per Prog Per Prov'!U8</f>
        <v>Kegiatan Dukungan Manajemen dan Dukungan Teknis Lainnya Ditjen PMD</v>
      </c>
      <c r="E1515" s="1862"/>
      <c r="F1515" s="794"/>
      <c r="G1515" s="782"/>
      <c r="H1515" s="1263"/>
      <c r="I1515" s="753"/>
      <c r="J1515" s="758"/>
    </row>
    <row r="1516" spans="1:10" ht="31.5" hidden="1" customHeight="1">
      <c r="A1516" s="777"/>
      <c r="B1516" s="834"/>
      <c r="C1516" s="394"/>
      <c r="D1516" s="394" t="s">
        <v>382</v>
      </c>
      <c r="E1516" s="841" t="str">
        <f>'Rekap Panjang Per Prog Per Prov'!U10</f>
        <v>Penguatan Program dan Kelembagaan Pemberdayaan Masyarakat dan Pemerintahan Desa</v>
      </c>
      <c r="F1516" s="797">
        <f>'Rekap Panjang Per Prog Per Prov'!U159</f>
        <v>153110000</v>
      </c>
      <c r="G1516" s="778"/>
      <c r="H1516" s="1254"/>
      <c r="I1516" s="753"/>
      <c r="J1516" s="781"/>
    </row>
    <row r="1517" spans="1:10" ht="30" hidden="1" customHeight="1">
      <c r="A1517" s="777"/>
      <c r="B1517" s="831"/>
      <c r="C1517" s="393" t="s">
        <v>387</v>
      </c>
      <c r="D1517" s="1862" t="str">
        <f>'Rekap Panjang Per Prog Per Prov'!V8</f>
        <v>Kegiatan Peningkatan Kapasitas Penyelenggaraan Pemerintahan Desa dan Kelurahan</v>
      </c>
      <c r="E1517" s="1862"/>
      <c r="F1517" s="794"/>
      <c r="G1517" s="782"/>
      <c r="H1517" s="1263"/>
      <c r="I1517" s="753"/>
      <c r="J1517" s="758"/>
    </row>
    <row r="1518" spans="1:10" ht="15.75" hidden="1" customHeight="1">
      <c r="A1518" s="777"/>
      <c r="B1518" s="834"/>
      <c r="C1518" s="394"/>
      <c r="D1518" s="394" t="s">
        <v>382</v>
      </c>
      <c r="E1518" s="841" t="str">
        <f>'Rekap Panjang Per Prog Per Prov'!V10</f>
        <v>Pelatihan Manajemen Pemerintahan Desa bagi Kepala Desa</v>
      </c>
      <c r="F1518" s="797">
        <f>'Rekap Panjang Per Prog Per Prov'!V159</f>
        <v>185030000</v>
      </c>
      <c r="G1518" s="778"/>
      <c r="H1518" s="1254"/>
      <c r="I1518" s="753"/>
      <c r="J1518" s="781"/>
    </row>
    <row r="1519" spans="1:10" ht="15.75" hidden="1" customHeight="1">
      <c r="A1519" s="777"/>
      <c r="B1519" s="831"/>
      <c r="C1519" s="393" t="s">
        <v>388</v>
      </c>
      <c r="D1519" s="1862" t="str">
        <f>'Rekap Panjang Per Prog Per Prov'!W8</f>
        <v>Kegiatan Peningkatan Kapasitas Kelembagaan dan Pelatihan Masyarakat</v>
      </c>
      <c r="E1519" s="1862"/>
      <c r="F1519" s="794"/>
      <c r="G1519" s="782"/>
      <c r="H1519" s="1263"/>
      <c r="I1519" s="753"/>
      <c r="J1519" s="758"/>
    </row>
    <row r="1520" spans="1:10" ht="15.75" hidden="1" customHeight="1">
      <c r="A1520" s="777"/>
      <c r="B1520" s="834"/>
      <c r="C1520" s="394"/>
      <c r="D1520" s="394" t="s">
        <v>382</v>
      </c>
      <c r="E1520" s="841" t="str">
        <f>'Rekap Panjang Per Prog Per Prov'!W10</f>
        <v>Fasilitasi Penyusunan Profil Desa dan Kelurahan</v>
      </c>
      <c r="F1520" s="797">
        <f>'Rekap Panjang Per Prog Per Prov'!W159</f>
        <v>147629000</v>
      </c>
      <c r="G1520" s="778"/>
      <c r="H1520" s="1254"/>
      <c r="I1520" s="753"/>
      <c r="J1520" s="781"/>
    </row>
    <row r="1521" spans="1:10" ht="15.75" hidden="1" customHeight="1">
      <c r="A1521" s="777"/>
      <c r="B1521" s="831"/>
      <c r="C1521" s="393" t="s">
        <v>389</v>
      </c>
      <c r="D1521" s="1862" t="str">
        <f>'Rekap Panjang Per Prog Per Prov'!X8</f>
        <v>Kegiatan Peningkatan Kemandirian Masyarakat Perdesaan</v>
      </c>
      <c r="E1521" s="1862"/>
      <c r="F1521" s="794"/>
      <c r="G1521" s="782"/>
      <c r="H1521" s="1263"/>
      <c r="I1521" s="753"/>
      <c r="J1521" s="758"/>
    </row>
    <row r="1522" spans="1:10" ht="15.75" hidden="1" customHeight="1">
      <c r="A1522" s="777"/>
      <c r="B1522" s="834"/>
      <c r="C1522" s="394"/>
      <c r="D1522" s="394" t="s">
        <v>382</v>
      </c>
      <c r="E1522" s="841" t="str">
        <f>'Rekap Panjang Per Prog Per Prov'!X10</f>
        <v>PNPM-Mandiri Perdesaan</v>
      </c>
      <c r="F1522" s="797">
        <f>'Rekap Panjang Per Prog Per Prov'!X159</f>
        <v>19665500000</v>
      </c>
      <c r="G1522" s="778"/>
      <c r="H1522" s="1254"/>
      <c r="I1522" s="753"/>
      <c r="J1522" s="781"/>
    </row>
    <row r="1523" spans="1:10" ht="15.75" hidden="1" customHeight="1">
      <c r="A1523" s="777"/>
      <c r="B1523" s="831"/>
      <c r="C1523" s="393" t="s">
        <v>391</v>
      </c>
      <c r="D1523" s="1862" t="str">
        <f>'Rekap Panjang Per Prog Per Prov'!Y8</f>
        <v>Kegiatan Fasilitasi Pemberdayaan Adat dan Sosial Budaya Masyarakat</v>
      </c>
      <c r="E1523" s="1862"/>
      <c r="F1523" s="794"/>
      <c r="G1523" s="782"/>
      <c r="H1523" s="1263"/>
      <c r="I1523" s="753"/>
      <c r="J1523" s="758"/>
    </row>
    <row r="1524" spans="1:10" ht="31.5" hidden="1" customHeight="1">
      <c r="A1524" s="777"/>
      <c r="B1524" s="834"/>
      <c r="C1524" s="394"/>
      <c r="D1524" s="394" t="s">
        <v>382</v>
      </c>
      <c r="E1524" s="842" t="str">
        <f>'Rekap Panjang Per Prog Per Prov'!Y10</f>
        <v>Fasilitasi Penguatan Kelembagaan Komisi Penanggulangan HIV/AIDS di daerah</v>
      </c>
      <c r="F1524" s="797">
        <f>'Rekap Panjang Per Prog Per Prov'!Y159</f>
        <v>77870000</v>
      </c>
      <c r="G1524" s="778"/>
      <c r="H1524" s="1254"/>
      <c r="I1524" s="753"/>
      <c r="J1524" s="781"/>
    </row>
    <row r="1525" spans="1:10" ht="15.75" hidden="1" customHeight="1">
      <c r="A1525" s="777"/>
      <c r="B1525" s="834"/>
      <c r="C1525" s="394"/>
      <c r="D1525" s="394" t="s">
        <v>386</v>
      </c>
      <c r="E1525" s="841" t="str">
        <f>'Rekap Panjang Per Prog Per Prov'!Z10</f>
        <v xml:space="preserve">Fasilitasi Pembinaan dan Pengendalian PNPM Generasi </v>
      </c>
      <c r="F1525" s="797">
        <f>'Rekap Panjang Per Prog Per Prov'!Z159</f>
        <v>3140450000</v>
      </c>
      <c r="G1525" s="778"/>
      <c r="H1525" s="1254"/>
      <c r="I1525" s="753"/>
      <c r="J1525" s="781"/>
    </row>
    <row r="1526" spans="1:10" ht="31.5" hidden="1" customHeight="1">
      <c r="A1526" s="777"/>
      <c r="B1526" s="834"/>
      <c r="C1526" s="394"/>
      <c r="D1526" s="394" t="s">
        <v>390</v>
      </c>
      <c r="E1526" s="841" t="str">
        <f>'Rekap Panjang Per Prog Per Prov'!AA10</f>
        <v xml:space="preserve">Fasilitasi Penguatan Sistem Informasi Posyandu di Daerah melalui Koordinasi dan Pelatihan Ulang </v>
      </c>
      <c r="F1526" s="797">
        <f>'Rekap Panjang Per Prog Per Prov'!AA159</f>
        <v>78000000</v>
      </c>
      <c r="G1526" s="778"/>
      <c r="H1526" s="1254"/>
      <c r="I1526" s="753"/>
      <c r="J1526" s="781"/>
    </row>
    <row r="1527" spans="1:10" ht="15.75" hidden="1" customHeight="1">
      <c r="A1527" s="777"/>
      <c r="B1527" s="831"/>
      <c r="C1527" s="393" t="s">
        <v>392</v>
      </c>
      <c r="D1527" s="1862" t="str">
        <f>'Rekap Panjang Per Prog Per Prov'!AB8</f>
        <v>Kegiatan Pengembangan Usaha Ekonomi Masyarakat</v>
      </c>
      <c r="E1527" s="1862"/>
      <c r="F1527" s="794"/>
      <c r="G1527" s="782"/>
      <c r="H1527" s="1263"/>
      <c r="I1527" s="753"/>
      <c r="J1527" s="758"/>
    </row>
    <row r="1528" spans="1:10" ht="31.5" hidden="1" customHeight="1">
      <c r="A1528" s="777"/>
      <c r="B1528" s="834"/>
      <c r="C1528" s="394"/>
      <c r="D1528" s="394" t="s">
        <v>382</v>
      </c>
      <c r="E1528" s="841" t="str">
        <f>'Rekap Panjang Per Prog Per Prov'!AC10</f>
        <v xml:space="preserve">Penguatan Kelembagaan Tim Koordinasi Penanggulangan Kemiskinan Daerah (TKPKD) </v>
      </c>
      <c r="F1528" s="797">
        <f>'Rekap Panjang Per Prog Per Prov'!AC159</f>
        <v>51200000</v>
      </c>
      <c r="G1528" s="778"/>
      <c r="H1528" s="1254"/>
      <c r="I1528" s="753"/>
      <c r="J1528" s="781"/>
    </row>
    <row r="1529" spans="1:10" ht="15.75" hidden="1" customHeight="1">
      <c r="A1529" s="777"/>
      <c r="B1529" s="834"/>
      <c r="C1529" s="394"/>
      <c r="D1529" s="394" t="s">
        <v>386</v>
      </c>
      <c r="E1529" s="841" t="str">
        <f>'Rekap Panjang Per Prog Per Prov'!AD10</f>
        <v>Fasilitasi Penguatan Kelembagaan Pasar Desa</v>
      </c>
      <c r="F1529" s="797">
        <f>'Rekap Panjang Per Prog Per Prov'!AD159</f>
        <v>150000000</v>
      </c>
      <c r="G1529" s="778"/>
      <c r="H1529" s="1254"/>
      <c r="I1529" s="753"/>
      <c r="J1529" s="781"/>
    </row>
    <row r="1530" spans="1:10" s="362" customFormat="1" ht="35.25" customHeight="1">
      <c r="A1530" s="777"/>
      <c r="B1530" s="830" t="s">
        <v>519</v>
      </c>
      <c r="C1530" s="1863" t="str">
        <f>'Rekap Panjang Per Prog Per Prov'!AH7</f>
        <v xml:space="preserve">PROGRAM PENGUATAN PENYELENGGARAAN PEMERINTAHAN UMUM </v>
      </c>
      <c r="D1530" s="1863"/>
      <c r="E1530" s="1863"/>
      <c r="F1530" s="793"/>
      <c r="G1530" s="803" t="str">
        <f>'Rekap Panjang Per Prog Per Prov'!AH11</f>
        <v>DITJEN PUM</v>
      </c>
      <c r="H1530" s="1255"/>
      <c r="I1530" s="753"/>
      <c r="J1530" s="758"/>
    </row>
    <row r="1531" spans="1:10" ht="30" customHeight="1">
      <c r="A1531" s="777"/>
      <c r="B1531" s="831"/>
      <c r="C1531" s="393" t="s">
        <v>381</v>
      </c>
      <c r="D1531" s="1862" t="str">
        <f>'Rekap Panjang Per Prog Per Prov'!AH8</f>
        <v>Kegiatan Penyelenggaraan Hubungan Pusat dan Daerah Serta Kerjasama Daerah</v>
      </c>
      <c r="E1531" s="1862"/>
      <c r="F1531" s="794"/>
      <c r="G1531" s="777"/>
      <c r="H1531" s="754"/>
      <c r="I1531" s="753"/>
      <c r="J1531" s="758"/>
    </row>
    <row r="1532" spans="1:10" ht="50.25" customHeight="1">
      <c r="A1532" s="777"/>
      <c r="B1532" s="834"/>
      <c r="C1532" s="394"/>
      <c r="D1532" s="394" t="s">
        <v>382</v>
      </c>
      <c r="E1532" s="841" t="str">
        <f>'Rekap Panjang Per Prog Per Prov'!AI10</f>
        <v>Peningkatan Peran Gubernur sebagai Wakil Pemerintah Pusat di Wilayah Provinsi</v>
      </c>
      <c r="F1532" s="797">
        <f>'Rekap Panjang Per Prog Per Prov'!AI159</f>
        <v>3618646000</v>
      </c>
      <c r="G1532" s="777"/>
      <c r="H1532" s="754"/>
      <c r="I1532" s="753" t="s">
        <v>804</v>
      </c>
      <c r="J1532" s="761" t="s">
        <v>595</v>
      </c>
    </row>
    <row r="1533" spans="1:10" ht="30" customHeight="1">
      <c r="A1533" s="777"/>
      <c r="B1533" s="831"/>
      <c r="C1533" s="393" t="s">
        <v>387</v>
      </c>
      <c r="D1533" s="1862" t="str">
        <f>'Rekap Panjang Per Prog Per Prov'!AJ8</f>
        <v>Kegiatan Pengembangan dan Penataan Wilayah Administrasi dan Perbatasan</v>
      </c>
      <c r="E1533" s="1862"/>
      <c r="F1533" s="794"/>
      <c r="G1533" s="777"/>
      <c r="H1533" s="754"/>
      <c r="I1533" s="753"/>
      <c r="J1533" s="758"/>
    </row>
    <row r="1534" spans="1:10" ht="38.25" customHeight="1">
      <c r="A1534" s="777"/>
      <c r="B1534" s="834"/>
      <c r="C1534" s="394"/>
      <c r="D1534" s="394" t="s">
        <v>382</v>
      </c>
      <c r="E1534" s="841" t="str">
        <f>'Rekap Panjang Per Prog Per Prov'!AK10</f>
        <v>Koordinasi dan Fasilitasi Penegasan Batas Daerah Secara Pasti di Lapangan antar Daerah Provinsi, Kab/Kota</v>
      </c>
      <c r="F1534" s="797">
        <f>'Rekap Panjang Per Prog Per Prov'!AK159</f>
        <v>400000000</v>
      </c>
      <c r="G1534" s="777"/>
      <c r="H1534" s="754"/>
      <c r="I1534" s="753" t="s">
        <v>706</v>
      </c>
      <c r="J1534" s="1194" t="s">
        <v>605</v>
      </c>
    </row>
    <row r="1535" spans="1:10" ht="29.25" customHeight="1">
      <c r="A1535" s="777"/>
      <c r="B1535" s="831"/>
      <c r="C1535" s="393" t="s">
        <v>388</v>
      </c>
      <c r="D1535" s="1862" t="str">
        <f>'Rekap Panjang Per Prog Per Prov'!AN8</f>
        <v>Kegiatan Pembinaan Ketenteraman, Ketertiban dan Perlindungan Masyarakat</v>
      </c>
      <c r="E1535" s="1862"/>
      <c r="F1535" s="794"/>
      <c r="G1535" s="777"/>
      <c r="H1535" s="754"/>
      <c r="I1535" s="753"/>
      <c r="J1535" s="758"/>
    </row>
    <row r="1536" spans="1:10" ht="53.25" customHeight="1">
      <c r="A1536" s="777"/>
      <c r="B1536" s="834"/>
      <c r="C1536" s="394"/>
      <c r="D1536" s="394" t="s">
        <v>382</v>
      </c>
      <c r="E1536" s="841" t="str">
        <f>'Rekap Panjang Per Prog Per Prov'!AO10</f>
        <v xml:space="preserve">Peningkatan Kapasitas SDM Polisi Pamong Praja  dalam Penyelenggaraan Ketertiban Umum dan Ketenteraman Masyarakat </v>
      </c>
      <c r="F1536" s="797">
        <f>'Rekap Panjang Per Prog Per Prov'!AO159</f>
        <v>536230000</v>
      </c>
      <c r="G1536" s="777"/>
      <c r="H1536" s="754"/>
      <c r="I1536" s="753" t="s">
        <v>738</v>
      </c>
      <c r="J1536" s="761" t="s">
        <v>597</v>
      </c>
    </row>
    <row r="1537" spans="1:11">
      <c r="A1537" s="777"/>
      <c r="B1537" s="831"/>
      <c r="C1537" s="393" t="s">
        <v>389</v>
      </c>
      <c r="D1537" s="1862" t="str">
        <f>'Rekap Panjang Per Prog Per Prov'!AP8</f>
        <v>Kegiatan Pembinaan dan Pengembangan Kawasan dan Pertanahan</v>
      </c>
      <c r="E1537" s="1862"/>
      <c r="F1537" s="794"/>
      <c r="G1537" s="777"/>
      <c r="H1537" s="754"/>
      <c r="I1537" s="753"/>
      <c r="J1537" s="758"/>
    </row>
    <row r="1538" spans="1:11" ht="39" customHeight="1">
      <c r="A1538" s="777"/>
      <c r="B1538" s="833"/>
      <c r="C1538" s="364"/>
      <c r="D1538" s="364" t="s">
        <v>382</v>
      </c>
      <c r="E1538" s="846" t="str">
        <f>'Rekap Panjang Per Prog Per Prov'!AQ10</f>
        <v>Fasilitasi Gubernur terhadap Kabupaten/Kota di Bidang Ekonomi, Industri dan Perdagangan Bebas</v>
      </c>
      <c r="F1538" s="796">
        <f>'Rekap Panjang Per Prog Per Prov'!AQ159</f>
        <v>400000000</v>
      </c>
      <c r="G1538" s="777"/>
      <c r="H1538" s="754"/>
      <c r="I1538" s="1193" t="s">
        <v>706</v>
      </c>
      <c r="J1538" s="1195" t="s">
        <v>610</v>
      </c>
    </row>
    <row r="1539" spans="1:11" s="355" customFormat="1">
      <c r="A1539" s="821"/>
      <c r="B1539" s="879"/>
      <c r="C1539" s="1183"/>
      <c r="D1539" s="1183"/>
      <c r="E1539" s="887"/>
      <c r="F1539" s="880"/>
      <c r="G1539" s="881"/>
      <c r="H1539" s="1286"/>
      <c r="I1539" s="884"/>
      <c r="J1539" s="882"/>
    </row>
    <row r="1540" spans="1:11" s="356" customFormat="1" ht="51.75" customHeight="1">
      <c r="A1540" s="1307">
        <v>26</v>
      </c>
      <c r="B1540" s="1797" t="s">
        <v>448</v>
      </c>
      <c r="C1540" s="1797"/>
      <c r="D1540" s="1797"/>
      <c r="E1540" s="1797"/>
      <c r="F1540" s="1283">
        <f>SUM(F1541:F1592)</f>
        <v>32177923000</v>
      </c>
      <c r="G1540" s="1273"/>
      <c r="H1540" s="1869" t="s">
        <v>847</v>
      </c>
      <c r="I1540" s="1100" t="s">
        <v>881</v>
      </c>
      <c r="J1540" s="952"/>
      <c r="K1540" s="1175">
        <f>'Rekap Panjang Per Prog Per Prov'!AV163</f>
        <v>32177923000</v>
      </c>
    </row>
    <row r="1541" spans="1:11">
      <c r="A1541" s="777"/>
      <c r="B1541" s="830" t="s">
        <v>380</v>
      </c>
      <c r="C1541" s="1863" t="str">
        <f>'Rekap Panjang Per Prog Per Prov'!C7</f>
        <v xml:space="preserve">PROGRAM PENATAAN ADMINISTRASI KEPENDUDUKAN </v>
      </c>
      <c r="D1541" s="1863"/>
      <c r="E1541" s="1863"/>
      <c r="F1541" s="776"/>
      <c r="G1541" s="803" t="str">
        <f>'Rekap Panjang Per Prog Per Prov'!C11</f>
        <v>DITJEN DUKCAPIL</v>
      </c>
      <c r="H1541" s="1870"/>
      <c r="I1541" s="753"/>
      <c r="J1541" s="758"/>
    </row>
    <row r="1542" spans="1:11" ht="36" customHeight="1">
      <c r="A1542" s="777"/>
      <c r="B1542" s="830"/>
      <c r="C1542" s="393" t="s">
        <v>381</v>
      </c>
      <c r="D1542" s="1862" t="str">
        <f>'Rekap Panjang Per Prog Per Prov'!C8</f>
        <v>Kegiatan Dukungan Manajemen dan Dukungan Teknis Lainnya Ditjen Kependudukan dan Pencatatan Sipil</v>
      </c>
      <c r="E1542" s="1862"/>
      <c r="F1542" s="776"/>
      <c r="G1542" s="777"/>
      <c r="H1542" s="1870"/>
      <c r="I1542" s="753"/>
      <c r="J1542" s="758"/>
    </row>
    <row r="1543" spans="1:11" ht="37.5" customHeight="1">
      <c r="A1543" s="777"/>
      <c r="B1543" s="830"/>
      <c r="C1543" s="365"/>
      <c r="D1543" s="393" t="s">
        <v>382</v>
      </c>
      <c r="E1543" s="841" t="str">
        <f>'Rekap Panjang Per Prog Per Prov'!C10</f>
        <v xml:space="preserve">Fasilitasi Koordinasi Penyelenggaraan Kependudukan dan Pencatatan Sipil </v>
      </c>
      <c r="F1543" s="776">
        <f>'Rekap Panjang Per Prog Per Prov'!C163</f>
        <v>271791000</v>
      </c>
      <c r="G1543" s="778"/>
      <c r="H1543" s="1892"/>
      <c r="I1543" s="753" t="s">
        <v>706</v>
      </c>
      <c r="J1543" s="753" t="s">
        <v>600</v>
      </c>
    </row>
    <row r="1544" spans="1:11" ht="34.5" customHeight="1">
      <c r="A1544" s="801"/>
      <c r="B1544" s="830" t="s">
        <v>383</v>
      </c>
      <c r="C1544" s="1863" t="str">
        <f>'Rekap Panjang Per Prog Per Prov'!D7</f>
        <v xml:space="preserve">PROGRAM PENGAWASAN DAN PENINGKATAN AKUNTABILITAS APARATUR KEMENTERIAN DALAM NEGERI </v>
      </c>
      <c r="D1544" s="1863"/>
      <c r="E1544" s="1863"/>
      <c r="F1544" s="776"/>
      <c r="G1544" s="803" t="str">
        <f>'Rekap Panjang Per Prog Per Prov'!D11</f>
        <v>ITJEN</v>
      </c>
      <c r="H1544" s="1255"/>
      <c r="I1544" s="753"/>
      <c r="J1544" s="758"/>
    </row>
    <row r="1545" spans="1:11" ht="32.25" customHeight="1">
      <c r="A1545" s="801"/>
      <c r="B1545" s="830"/>
      <c r="C1545" s="393" t="s">
        <v>381</v>
      </c>
      <c r="D1545" s="1862" t="str">
        <f>'Rekap Panjang Per Prog Per Prov'!D8</f>
        <v xml:space="preserve">Kegiatan Dukungan Manajemen dan Dukungan Teknis Lainnya  Inspektorat Jenderal </v>
      </c>
      <c r="E1545" s="1862"/>
      <c r="F1545" s="776"/>
      <c r="G1545" s="777"/>
      <c r="H1545" s="754"/>
      <c r="I1545" s="753"/>
      <c r="J1545" s="758"/>
    </row>
    <row r="1546" spans="1:11" ht="34.5" customHeight="1">
      <c r="A1546" s="801"/>
      <c r="B1546" s="830"/>
      <c r="C1546" s="365"/>
      <c r="D1546" s="393" t="s">
        <v>382</v>
      </c>
      <c r="E1546" s="841" t="str">
        <f>'Rekap Panjang Per Prog Per Prov'!D10</f>
        <v xml:space="preserve">Koordinasi Pembinaan dan Pengawasan Penyelenggaraan Pemerintahan Daerah </v>
      </c>
      <c r="F1546" s="776">
        <f>'Rekap Panjang Per Prog Per Prov'!D163</f>
        <v>300000000</v>
      </c>
      <c r="G1546" s="778"/>
      <c r="H1546" s="1254"/>
      <c r="I1546" s="753" t="s">
        <v>758</v>
      </c>
      <c r="J1546" s="753" t="s">
        <v>603</v>
      </c>
    </row>
    <row r="1547" spans="1:11" ht="16.5">
      <c r="A1547" s="801"/>
      <c r="B1547" s="830" t="s">
        <v>384</v>
      </c>
      <c r="C1547" s="1875" t="str">
        <f>'Rekap Panjang Per Prog Per Prov'!E7</f>
        <v xml:space="preserve">PROGRAM PEMBINAAN KESATUAN BANGSA DAN POLITIK </v>
      </c>
      <c r="D1547" s="1875"/>
      <c r="E1547" s="1875"/>
      <c r="F1547" s="776"/>
      <c r="G1547" s="1860" t="str">
        <f>'Rekap Panjang Per Prog Per Prov'!E11</f>
        <v>DITJEN KESBANGPOL</v>
      </c>
      <c r="H1547" s="1252"/>
      <c r="I1547" s="753"/>
      <c r="J1547" s="758"/>
    </row>
    <row r="1548" spans="1:11" s="355" customFormat="1">
      <c r="A1548" s="754"/>
      <c r="B1548" s="830"/>
      <c r="C1548" s="393" t="s">
        <v>381</v>
      </c>
      <c r="D1548" s="1862" t="str">
        <f>'Rekap Panjang Per Prog Per Prov'!E8</f>
        <v>Kegiatan Fasilitasi Kewaspadaan Nasional</v>
      </c>
      <c r="E1548" s="1862"/>
      <c r="F1548" s="776"/>
      <c r="G1548" s="1861"/>
      <c r="H1548" s="1253"/>
      <c r="I1548" s="753"/>
      <c r="J1548" s="758"/>
    </row>
    <row r="1549" spans="1:11" s="344" customFormat="1" ht="31.5" customHeight="1">
      <c r="A1549" s="801"/>
      <c r="B1549" s="830"/>
      <c r="C1549" s="393"/>
      <c r="D1549" s="393" t="s">
        <v>382</v>
      </c>
      <c r="E1549" s="841" t="str">
        <f>'Rekap Panjang Per Prog Per Prov'!E10</f>
        <v xml:space="preserve">Penguatan dan Pemberdayaan Forum Kewaspadaan Dini Masyarakat (FKDM) </v>
      </c>
      <c r="F1549" s="776">
        <f>'Rekap Panjang Per Prog Per Prov'!E163</f>
        <v>960646000</v>
      </c>
      <c r="G1549" s="778"/>
      <c r="H1549" s="1254"/>
      <c r="I1549" s="753" t="s">
        <v>708</v>
      </c>
      <c r="J1549" s="753" t="s">
        <v>601</v>
      </c>
    </row>
    <row r="1550" spans="1:11" s="344" customFormat="1" ht="34.5" customHeight="1">
      <c r="A1550" s="801"/>
      <c r="B1550" s="830" t="s">
        <v>385</v>
      </c>
      <c r="C1550" s="1863" t="str">
        <f>'Rekap Panjang Per Prog Per Prov'!F7</f>
        <v xml:space="preserve">PROGRAM PENDIDIKAN DAN PELATIHAN APARATUR KEMENTERIAN DALAM NEGERI </v>
      </c>
      <c r="D1550" s="1863"/>
      <c r="E1550" s="1863"/>
      <c r="F1550" s="776"/>
      <c r="G1550" s="856" t="str">
        <f>'Rekap Panjang Per Prog Per Prov'!F11</f>
        <v>BADAN DIKLAT</v>
      </c>
      <c r="H1550" s="1265"/>
      <c r="I1550" s="753"/>
      <c r="J1550" s="784"/>
    </row>
    <row r="1551" spans="1:11" s="344" customFormat="1" ht="34.5" customHeight="1">
      <c r="A1551" s="801"/>
      <c r="B1551" s="830"/>
      <c r="C1551" s="393" t="s">
        <v>381</v>
      </c>
      <c r="D1551" s="1862" t="str">
        <f>'Rekap Panjang Per Prog Per Prov'!F8</f>
        <v xml:space="preserve">Kegiatan Dukungan Manajemen Dan Pelayanan Teknis Lainnya Badan Pendidikan Dan Pelatihan </v>
      </c>
      <c r="E1551" s="1862"/>
      <c r="F1551" s="776"/>
      <c r="G1551" s="777"/>
      <c r="H1551" s="754"/>
      <c r="I1551" s="753"/>
      <c r="J1551" s="758"/>
    </row>
    <row r="1552" spans="1:11" s="344" customFormat="1" ht="26.25" customHeight="1">
      <c r="A1552" s="801"/>
      <c r="B1552" s="830"/>
      <c r="C1552" s="393"/>
      <c r="D1552" s="393" t="s">
        <v>382</v>
      </c>
      <c r="E1552" s="841" t="str">
        <f>'Rekap Panjang Per Prog Per Prov'!F10</f>
        <v>Koordinasi Pembinaan Program Kediklatan</v>
      </c>
      <c r="F1552" s="776">
        <f>'Rekap Panjang Per Prog Per Prov'!F163</f>
        <v>234300000</v>
      </c>
      <c r="G1552" s="778"/>
      <c r="H1552" s="1254"/>
      <c r="I1552" s="753" t="s">
        <v>696</v>
      </c>
      <c r="J1552" s="753" t="s">
        <v>604</v>
      </c>
    </row>
    <row r="1553" spans="1:10" s="362" customFormat="1">
      <c r="A1553" s="777"/>
      <c r="B1553" s="830" t="s">
        <v>393</v>
      </c>
      <c r="C1553" s="1863" t="str">
        <f>'Rekap Panjang Per Prog Per Prov'!G7</f>
        <v xml:space="preserve">PROGRAM PENGELOLAAN DESENTRALISASI DAN OTONOMI DAERAH </v>
      </c>
      <c r="D1553" s="1863"/>
      <c r="E1553" s="1863"/>
      <c r="F1553" s="793"/>
      <c r="G1553" s="803" t="str">
        <f>'Rekap Panjang Per Prog Per Prov'!G11</f>
        <v>DITJEN OTDA</v>
      </c>
      <c r="H1553" s="1255"/>
      <c r="I1553" s="753"/>
      <c r="J1553" s="758"/>
    </row>
    <row r="1554" spans="1:10">
      <c r="A1554" s="777"/>
      <c r="B1554" s="831"/>
      <c r="C1554" s="393" t="s">
        <v>381</v>
      </c>
      <c r="D1554" s="1862" t="str">
        <f>'Rekap Panjang Per Prog Per Prov'!G8</f>
        <v>Kegiatan Penataan Urusan Pemerintahan Daerah Lingkup I</v>
      </c>
      <c r="E1554" s="1862"/>
      <c r="F1554" s="794"/>
      <c r="G1554" s="777"/>
      <c r="H1554" s="754"/>
      <c r="I1554" s="753"/>
      <c r="J1554" s="758"/>
    </row>
    <row r="1555" spans="1:10" ht="36.75" customHeight="1">
      <c r="A1555" s="777"/>
      <c r="B1555" s="833"/>
      <c r="C1555" s="364"/>
      <c r="D1555" s="364" t="s">
        <v>382</v>
      </c>
      <c r="E1555" s="846" t="str">
        <f>'Rekap Panjang Per Prog Per Prov'!G10</f>
        <v xml:space="preserve">Fasilitasi Percepatan Penerapan Standar Pelayanan Minimal (SPM) di Daerah </v>
      </c>
      <c r="F1555" s="796">
        <f>'Rekap Panjang Per Prog Per Prov'!G163</f>
        <v>573050000</v>
      </c>
      <c r="G1555" s="777"/>
      <c r="H1555" s="754"/>
      <c r="I1555" s="753" t="s">
        <v>716</v>
      </c>
      <c r="J1555" s="889" t="s">
        <v>662</v>
      </c>
    </row>
    <row r="1556" spans="1:10" s="362" customFormat="1">
      <c r="A1556" s="777"/>
      <c r="B1556" s="830" t="s">
        <v>396</v>
      </c>
      <c r="C1556" s="1863" t="str">
        <f>'Rekap Panjang Per Prog Per Prov'!J7</f>
        <v xml:space="preserve">PROGRAM BINA PEMBANGUNAN DAERAH </v>
      </c>
      <c r="D1556" s="1863"/>
      <c r="E1556" s="1863"/>
      <c r="F1556" s="793"/>
      <c r="G1556" s="1865" t="str">
        <f>'Rekap Panjang Per Prog Per Prov'!J11</f>
        <v>DITJEN BINA BANGDA</v>
      </c>
      <c r="H1556" s="1257"/>
      <c r="I1556" s="753"/>
      <c r="J1556" s="809"/>
    </row>
    <row r="1557" spans="1:10" ht="31.5" customHeight="1">
      <c r="A1557" s="777"/>
      <c r="B1557" s="831"/>
      <c r="C1557" s="393" t="s">
        <v>381</v>
      </c>
      <c r="D1557" s="1862" t="str">
        <f>'Rekap Panjang Per Prog Per Prov'!J8</f>
        <v>Kegiatan Dukungan Manajemen dan Pelaksanaan Tugas Teknis Lainnya Ditjen Bina Bangda</v>
      </c>
      <c r="E1557" s="1862"/>
      <c r="F1557" s="794"/>
      <c r="G1557" s="1866"/>
      <c r="H1557" s="1257"/>
      <c r="I1557" s="753"/>
      <c r="J1557" s="758"/>
    </row>
    <row r="1558" spans="1:10" s="344" customFormat="1" ht="34.5" customHeight="1">
      <c r="A1558" s="801"/>
      <c r="B1558" s="951"/>
      <c r="C1558" s="367"/>
      <c r="D1558" s="392" t="s">
        <v>382</v>
      </c>
      <c r="E1558" s="846" t="str">
        <f>'Rekap Panjang Per Prog Per Prov'!K10</f>
        <v xml:space="preserve">Penguatan Peran Provinsi dalam Pengendalian, Pelaporan dan Evaluasi Pemanfaatan Program Dana Alokasi Khusus (DAK) </v>
      </c>
      <c r="F1558" s="802">
        <f>'Rekap Panjang Per Prog Per Prov'!K163</f>
        <v>450000000</v>
      </c>
      <c r="G1558" s="777"/>
      <c r="H1558" s="754"/>
      <c r="I1558" s="753" t="s">
        <v>698</v>
      </c>
      <c r="J1558" s="1193" t="s">
        <v>594</v>
      </c>
    </row>
    <row r="1559" spans="1:10" s="344" customFormat="1" ht="16.5" customHeight="1">
      <c r="A1559" s="801"/>
      <c r="B1559" s="861"/>
      <c r="C1559" s="393" t="s">
        <v>387</v>
      </c>
      <c r="D1559" s="1867" t="str">
        <f>'Rekap Panjang Per Prog Per Prov'!O8</f>
        <v>Kegiatan Fasilitasi Peningkatan Pertumbuhan Ekonomi Daerah</v>
      </c>
      <c r="E1559" s="1862"/>
      <c r="F1559" s="776"/>
      <c r="G1559" s="803"/>
      <c r="H1559" s="1255"/>
      <c r="I1559" s="753"/>
      <c r="J1559" s="758"/>
    </row>
    <row r="1560" spans="1:10" s="344" customFormat="1" ht="27.75" customHeight="1">
      <c r="A1560" s="801"/>
      <c r="B1560" s="830"/>
      <c r="C1560" s="366"/>
      <c r="D1560" s="393" t="s">
        <v>382</v>
      </c>
      <c r="E1560" s="842" t="str">
        <f>'Rekap Panjang Per Prog Per Prov'!O10</f>
        <v xml:space="preserve">Dukungan Operasional  Penyelenggaraan PTSP  </v>
      </c>
      <c r="F1560" s="776">
        <f>'Rekap Panjang Per Prog Per Prov'!O163</f>
        <v>700000000</v>
      </c>
      <c r="G1560" s="777"/>
      <c r="H1560" s="754"/>
      <c r="I1560" s="753" t="s">
        <v>759</v>
      </c>
      <c r="J1560" s="753" t="s">
        <v>602</v>
      </c>
    </row>
    <row r="1561" spans="1:10" s="344" customFormat="1" ht="16.5">
      <c r="A1561" s="801"/>
      <c r="B1561" s="830"/>
      <c r="C1561" s="393" t="s">
        <v>388</v>
      </c>
      <c r="D1561" s="1862" t="str">
        <f>'Rekap Panjang Per Prog Per Prov'!P8</f>
        <v>Kegiatan Fasilitasi  Perencanaan Pembangunan Daerah</v>
      </c>
      <c r="E1561" s="1862"/>
      <c r="F1561" s="776"/>
      <c r="G1561" s="777"/>
      <c r="H1561" s="754"/>
      <c r="I1561" s="753"/>
      <c r="J1561" s="758"/>
    </row>
    <row r="1562" spans="1:10" s="344" customFormat="1" ht="35.25" customHeight="1">
      <c r="A1562" s="801"/>
      <c r="B1562" s="835"/>
      <c r="C1562" s="367"/>
      <c r="D1562" s="392" t="s">
        <v>382</v>
      </c>
      <c r="E1562" s="846" t="str">
        <f>'Rekap Panjang Per Prog Per Prov'!P10</f>
        <v>Pengendalian dan Evaluasi Rencana Pembangunan Tahunan Kabupaten/Kota TA. 2013</v>
      </c>
      <c r="F1562" s="802">
        <f>'Rekap Panjang Per Prog Per Prov'!P163</f>
        <v>1085434000</v>
      </c>
      <c r="G1562" s="777"/>
      <c r="H1562" s="754"/>
      <c r="I1562" s="753" t="s">
        <v>698</v>
      </c>
      <c r="J1562" s="753" t="s">
        <v>594</v>
      </c>
    </row>
    <row r="1563" spans="1:10" s="344" customFormat="1" ht="16.5">
      <c r="A1563" s="801"/>
      <c r="B1563" s="830"/>
      <c r="C1563" s="393" t="s">
        <v>389</v>
      </c>
      <c r="D1563" s="1862" t="str">
        <f>'Rekap Panjang Per Prog Per Prov'!Q8</f>
        <v>Kegiatan Fasilitasi Pengembangan Wilayah Terpadu</v>
      </c>
      <c r="E1563" s="1862"/>
      <c r="F1563" s="776"/>
      <c r="G1563" s="777"/>
      <c r="H1563" s="754"/>
      <c r="I1563" s="753"/>
      <c r="J1563" s="758"/>
    </row>
    <row r="1564" spans="1:10" s="344" customFormat="1" ht="40.5" customHeight="1">
      <c r="A1564" s="801"/>
      <c r="B1564" s="835"/>
      <c r="C1564" s="367"/>
      <c r="D1564" s="392" t="s">
        <v>382</v>
      </c>
      <c r="E1564" s="846" t="str">
        <f>'Rekap Panjang Per Prog Per Prov'!Q10</f>
        <v>Penguatan Kelembagaan dalam Pengelolaan dan Pengembangan Wilayah Pesisir, Laut dan Pulau-pulau kecil</v>
      </c>
      <c r="F1564" s="802">
        <f>'Rekap Panjang Per Prog Per Prov'!Q163</f>
        <v>500000000</v>
      </c>
      <c r="G1564" s="778"/>
      <c r="H1564" s="1254"/>
      <c r="I1564" s="753" t="s">
        <v>698</v>
      </c>
      <c r="J1564" s="753" t="s">
        <v>594</v>
      </c>
    </row>
    <row r="1565" spans="1:10" s="362" customFormat="1" ht="15.75" hidden="1" customHeight="1">
      <c r="A1565" s="777"/>
      <c r="B1565" s="830" t="s">
        <v>519</v>
      </c>
      <c r="C1565" s="1863" t="str">
        <f>'Rekap Panjang Per Prog Per Prov'!U7</f>
        <v xml:space="preserve">PROGRAM PEMBERDAYAAN MASYARAKAT DAN PEMERINTAHAN DESA </v>
      </c>
      <c r="D1565" s="1863"/>
      <c r="E1565" s="1863"/>
      <c r="F1565" s="793"/>
      <c r="G1565" s="782" t="str">
        <f>'Rekap Panjang Per Prog Per Prov'!U11</f>
        <v>DITJEN PMD</v>
      </c>
      <c r="H1565" s="1263"/>
      <c r="I1565" s="753"/>
      <c r="J1565" s="758"/>
    </row>
    <row r="1566" spans="1:10" ht="30" hidden="1" customHeight="1">
      <c r="A1566" s="777"/>
      <c r="B1566" s="831"/>
      <c r="C1566" s="393" t="s">
        <v>381</v>
      </c>
      <c r="D1566" s="1862" t="str">
        <f>'Rekap Panjang Per Prog Per Prov'!U8</f>
        <v>Kegiatan Dukungan Manajemen dan Dukungan Teknis Lainnya Ditjen PMD</v>
      </c>
      <c r="E1566" s="1862"/>
      <c r="F1566" s="794"/>
      <c r="G1566" s="782"/>
      <c r="H1566" s="1263"/>
      <c r="I1566" s="753"/>
      <c r="J1566" s="758"/>
    </row>
    <row r="1567" spans="1:10" ht="31.5" hidden="1" customHeight="1">
      <c r="A1567" s="777"/>
      <c r="B1567" s="834"/>
      <c r="C1567" s="394"/>
      <c r="D1567" s="394" t="s">
        <v>382</v>
      </c>
      <c r="E1567" s="841" t="str">
        <f>'Rekap Panjang Per Prog Per Prov'!U10</f>
        <v>Penguatan Program dan Kelembagaan Pemberdayaan Masyarakat dan Pemerintahan Desa</v>
      </c>
      <c r="F1567" s="797">
        <f>'Rekap Panjang Per Prog Per Prov'!U163</f>
        <v>146830000</v>
      </c>
      <c r="G1567" s="778"/>
      <c r="H1567" s="1254"/>
      <c r="I1567" s="753"/>
      <c r="J1567" s="781"/>
    </row>
    <row r="1568" spans="1:10" ht="30" hidden="1" customHeight="1">
      <c r="A1568" s="777"/>
      <c r="B1568" s="831"/>
      <c r="C1568" s="393" t="s">
        <v>387</v>
      </c>
      <c r="D1568" s="1862" t="str">
        <f>'Rekap Panjang Per Prog Per Prov'!V8</f>
        <v>Kegiatan Peningkatan Kapasitas Penyelenggaraan Pemerintahan Desa dan Kelurahan</v>
      </c>
      <c r="E1568" s="1862"/>
      <c r="F1568" s="794"/>
      <c r="G1568" s="782"/>
      <c r="H1568" s="1263"/>
      <c r="I1568" s="753"/>
      <c r="J1568" s="758"/>
    </row>
    <row r="1569" spans="1:10" ht="15.75" hidden="1" customHeight="1">
      <c r="A1569" s="777"/>
      <c r="B1569" s="834"/>
      <c r="C1569" s="394"/>
      <c r="D1569" s="394" t="s">
        <v>382</v>
      </c>
      <c r="E1569" s="841" t="str">
        <f>'Rekap Panjang Per Prog Per Prov'!V10</f>
        <v>Pelatihan Manajemen Pemerintahan Desa bagi Kepala Desa</v>
      </c>
      <c r="F1569" s="797">
        <f>'Rekap Panjang Per Prog Per Prov'!V163</f>
        <v>257043000</v>
      </c>
      <c r="G1569" s="778"/>
      <c r="H1569" s="1254"/>
      <c r="I1569" s="753"/>
      <c r="J1569" s="781"/>
    </row>
    <row r="1570" spans="1:10" ht="15.75" hidden="1" customHeight="1">
      <c r="A1570" s="777"/>
      <c r="B1570" s="831"/>
      <c r="C1570" s="393" t="s">
        <v>388</v>
      </c>
      <c r="D1570" s="1862" t="str">
        <f>'Rekap Panjang Per Prog Per Prov'!W8</f>
        <v>Kegiatan Peningkatan Kapasitas Kelembagaan dan Pelatihan Masyarakat</v>
      </c>
      <c r="E1570" s="1862"/>
      <c r="F1570" s="794"/>
      <c r="G1570" s="782"/>
      <c r="H1570" s="1263"/>
      <c r="I1570" s="753"/>
      <c r="J1570" s="758"/>
    </row>
    <row r="1571" spans="1:10" ht="15.75" hidden="1" customHeight="1">
      <c r="A1571" s="777"/>
      <c r="B1571" s="834"/>
      <c r="C1571" s="394"/>
      <c r="D1571" s="394" t="s">
        <v>382</v>
      </c>
      <c r="E1571" s="841" t="str">
        <f>'Rekap Panjang Per Prog Per Prov'!W10</f>
        <v>Fasilitasi Penyusunan Profil Desa dan Kelurahan</v>
      </c>
      <c r="F1571" s="797">
        <f>'Rekap Panjang Per Prog Per Prov'!W163</f>
        <v>296680000</v>
      </c>
      <c r="G1571" s="778"/>
      <c r="H1571" s="1254"/>
      <c r="I1571" s="753"/>
      <c r="J1571" s="781"/>
    </row>
    <row r="1572" spans="1:10" ht="15.75" hidden="1" customHeight="1">
      <c r="A1572" s="777"/>
      <c r="B1572" s="831"/>
      <c r="C1572" s="393" t="s">
        <v>389</v>
      </c>
      <c r="D1572" s="1862" t="str">
        <f>'Rekap Panjang Per Prog Per Prov'!X8</f>
        <v>Kegiatan Peningkatan Kemandirian Masyarakat Perdesaan</v>
      </c>
      <c r="E1572" s="1862"/>
      <c r="F1572" s="794"/>
      <c r="G1572" s="782"/>
      <c r="H1572" s="1263"/>
      <c r="I1572" s="753"/>
      <c r="J1572" s="758"/>
    </row>
    <row r="1573" spans="1:10" ht="15.75" hidden="1" customHeight="1">
      <c r="A1573" s="777"/>
      <c r="B1573" s="834"/>
      <c r="C1573" s="394"/>
      <c r="D1573" s="394" t="s">
        <v>382</v>
      </c>
      <c r="E1573" s="841" t="str">
        <f>'Rekap Panjang Per Prog Per Prov'!X10</f>
        <v>PNPM-Mandiri Perdesaan</v>
      </c>
      <c r="F1573" s="797">
        <f>'Rekap Panjang Per Prog Per Prov'!X163</f>
        <v>19098437000</v>
      </c>
      <c r="G1573" s="778"/>
      <c r="H1573" s="1254"/>
      <c r="I1573" s="753"/>
      <c r="J1573" s="781"/>
    </row>
    <row r="1574" spans="1:10" ht="15.75" hidden="1" customHeight="1">
      <c r="A1574" s="777"/>
      <c r="B1574" s="831"/>
      <c r="C1574" s="393" t="s">
        <v>391</v>
      </c>
      <c r="D1574" s="1862" t="str">
        <f>'Rekap Panjang Per Prog Per Prov'!Y8</f>
        <v>Kegiatan Fasilitasi Pemberdayaan Adat dan Sosial Budaya Masyarakat</v>
      </c>
      <c r="E1574" s="1862"/>
      <c r="F1574" s="794"/>
      <c r="G1574" s="782"/>
      <c r="H1574" s="1263"/>
      <c r="I1574" s="753"/>
      <c r="J1574" s="758"/>
    </row>
    <row r="1575" spans="1:10" ht="31.5" hidden="1" customHeight="1">
      <c r="A1575" s="777"/>
      <c r="B1575" s="834"/>
      <c r="C1575" s="394"/>
      <c r="D1575" s="394" t="s">
        <v>382</v>
      </c>
      <c r="E1575" s="842" t="str">
        <f>'Rekap Panjang Per Prog Per Prov'!Y10</f>
        <v>Fasilitasi Penguatan Kelembagaan Komisi Penanggulangan HIV/AIDS di daerah</v>
      </c>
      <c r="F1575" s="797">
        <f>'Rekap Panjang Per Prog Per Prov'!Y163</f>
        <v>74250000</v>
      </c>
      <c r="G1575" s="778"/>
      <c r="H1575" s="1254"/>
      <c r="I1575" s="753"/>
      <c r="J1575" s="781"/>
    </row>
    <row r="1576" spans="1:10" ht="31.5" hidden="1" customHeight="1">
      <c r="A1576" s="777"/>
      <c r="B1576" s="834"/>
      <c r="C1576" s="394"/>
      <c r="D1576" s="394" t="s">
        <v>386</v>
      </c>
      <c r="E1576" s="841" t="str">
        <f>'Rekap Panjang Per Prog Per Prov'!AA10</f>
        <v xml:space="preserve">Fasilitasi Penguatan Sistem Informasi Posyandu di Daerah melalui Koordinasi dan Pelatihan Ulang </v>
      </c>
      <c r="F1576" s="797">
        <f>'Rekap Panjang Per Prog Per Prov'!AA163</f>
        <v>75930000</v>
      </c>
      <c r="G1576" s="778"/>
      <c r="H1576" s="1254"/>
      <c r="I1576" s="753"/>
      <c r="J1576" s="781"/>
    </row>
    <row r="1577" spans="1:10" ht="15.75" hidden="1" customHeight="1">
      <c r="A1577" s="777"/>
      <c r="B1577" s="831"/>
      <c r="C1577" s="393" t="s">
        <v>392</v>
      </c>
      <c r="D1577" s="1862" t="str">
        <f>'Rekap Panjang Per Prog Per Prov'!AB8</f>
        <v>Kegiatan Pengembangan Usaha Ekonomi Masyarakat</v>
      </c>
      <c r="E1577" s="1862"/>
      <c r="F1577" s="794"/>
      <c r="G1577" s="782"/>
      <c r="H1577" s="1263"/>
      <c r="I1577" s="753"/>
      <c r="J1577" s="758"/>
    </row>
    <row r="1578" spans="1:10" ht="15.75" hidden="1" customHeight="1">
      <c r="A1578" s="777"/>
      <c r="B1578" s="834"/>
      <c r="C1578" s="394"/>
      <c r="D1578" s="394" t="s">
        <v>382</v>
      </c>
      <c r="E1578" s="841" t="str">
        <f>'Rekap Panjang Per Prog Per Prov'!AB10</f>
        <v xml:space="preserve">Pelatihan Kapasitas Kelembagaan UED SP/BUMDesa </v>
      </c>
      <c r="F1578" s="797">
        <f>'Rekap Panjang Per Prog Per Prov'!AB163</f>
        <v>587125000</v>
      </c>
      <c r="G1578" s="778"/>
      <c r="H1578" s="1254"/>
      <c r="I1578" s="753"/>
      <c r="J1578" s="781"/>
    </row>
    <row r="1579" spans="1:10" ht="31.5" hidden="1" customHeight="1">
      <c r="A1579" s="777"/>
      <c r="B1579" s="834"/>
      <c r="C1579" s="394"/>
      <c r="D1579" s="394" t="s">
        <v>386</v>
      </c>
      <c r="E1579" s="841" t="str">
        <f>'Rekap Panjang Per Prog Per Prov'!AC10</f>
        <v xml:space="preserve">Penguatan Kelembagaan Tim Koordinasi Penanggulangan Kemiskinan Daerah (TKPKD) </v>
      </c>
      <c r="F1579" s="797">
        <f>'Rekap Panjang Per Prog Per Prov'!AC163</f>
        <v>97545000</v>
      </c>
      <c r="G1579" s="778"/>
      <c r="H1579" s="1254"/>
      <c r="I1579" s="753"/>
      <c r="J1579" s="781"/>
    </row>
    <row r="1580" spans="1:10" ht="15.75" hidden="1" customHeight="1">
      <c r="A1580" s="777"/>
      <c r="B1580" s="834"/>
      <c r="C1580" s="394"/>
      <c r="D1580" s="394" t="s">
        <v>390</v>
      </c>
      <c r="E1580" s="841" t="str">
        <f>'Rekap Panjang Per Prog Per Prov'!AD10</f>
        <v>Fasilitasi Penguatan Kelembagaan Pasar Desa</v>
      </c>
      <c r="F1580" s="797">
        <f>'Rekap Panjang Per Prog Per Prov'!AD163</f>
        <v>150000000</v>
      </c>
      <c r="G1580" s="778"/>
      <c r="H1580" s="1254"/>
      <c r="I1580" s="753"/>
      <c r="J1580" s="781"/>
    </row>
    <row r="1581" spans="1:10" s="362" customFormat="1" ht="31.5" customHeight="1">
      <c r="A1581" s="777"/>
      <c r="B1581" s="830" t="s">
        <v>519</v>
      </c>
      <c r="C1581" s="1863" t="str">
        <f>'Rekap Panjang Per Prog Per Prov'!AH7</f>
        <v xml:space="preserve">PROGRAM PENGUATAN PENYELENGGARAAN PEMERINTAHAN UMUM </v>
      </c>
      <c r="D1581" s="1863"/>
      <c r="E1581" s="1863"/>
      <c r="F1581" s="793"/>
      <c r="G1581" s="803" t="str">
        <f>'Rekap Panjang Per Prog Per Prov'!AH11</f>
        <v>DITJEN PUM</v>
      </c>
      <c r="H1581" s="1255"/>
      <c r="I1581" s="753"/>
      <c r="J1581" s="758"/>
    </row>
    <row r="1582" spans="1:10" ht="30" customHeight="1">
      <c r="A1582" s="777"/>
      <c r="B1582" s="831"/>
      <c r="C1582" s="393" t="s">
        <v>381</v>
      </c>
      <c r="D1582" s="1862" t="str">
        <f>'Rekap Panjang Per Prog Per Prov'!AH8</f>
        <v>Kegiatan Penyelenggaraan Hubungan Pusat dan Daerah Serta Kerjasama Daerah</v>
      </c>
      <c r="E1582" s="1862"/>
      <c r="F1582" s="794"/>
      <c r="G1582" s="777"/>
      <c r="H1582" s="754"/>
      <c r="I1582" s="753"/>
      <c r="J1582" s="758"/>
    </row>
    <row r="1583" spans="1:10" ht="25.5" customHeight="1">
      <c r="A1583" s="777"/>
      <c r="B1583" s="834"/>
      <c r="C1583" s="394"/>
      <c r="D1583" s="394" t="s">
        <v>382</v>
      </c>
      <c r="E1583" s="841" t="str">
        <f>'Rekap Panjang Per Prog Per Prov'!AH10</f>
        <v>Pengembangan Kerjasama Daerah</v>
      </c>
      <c r="F1583" s="797">
        <f>'Rekap Panjang Per Prog Per Prov'!AH163</f>
        <v>400000000</v>
      </c>
      <c r="G1583" s="777"/>
      <c r="H1583" s="754"/>
      <c r="I1583" s="753" t="s">
        <v>706</v>
      </c>
      <c r="J1583" s="781"/>
    </row>
    <row r="1584" spans="1:10" ht="38.25" customHeight="1">
      <c r="A1584" s="777"/>
      <c r="B1584" s="834"/>
      <c r="C1584" s="394"/>
      <c r="D1584" s="394" t="s">
        <v>386</v>
      </c>
      <c r="E1584" s="841" t="str">
        <f>'Rekap Panjang Per Prog Per Prov'!AI10</f>
        <v>Peningkatan Peran Gubernur sebagai Wakil Pemerintah Pusat di Wilayah Provinsi</v>
      </c>
      <c r="F1584" s="797">
        <f>'Rekap Panjang Per Prog Per Prov'!AI163</f>
        <v>4270492000</v>
      </c>
      <c r="G1584" s="777"/>
      <c r="H1584" s="754"/>
      <c r="I1584" s="753" t="s">
        <v>706</v>
      </c>
      <c r="J1584" s="761" t="s">
        <v>595</v>
      </c>
    </row>
    <row r="1585" spans="1:11" ht="30" customHeight="1">
      <c r="A1585" s="777"/>
      <c r="B1585" s="831"/>
      <c r="C1585" s="393" t="s">
        <v>387</v>
      </c>
      <c r="D1585" s="1862" t="str">
        <f>'Rekap Panjang Per Prog Per Prov'!AJ8</f>
        <v>Kegiatan Pengembangan dan Penataan Wilayah Administrasi dan Perbatasan</v>
      </c>
      <c r="E1585" s="1862"/>
      <c r="F1585" s="794"/>
      <c r="G1585" s="777"/>
      <c r="H1585" s="754"/>
      <c r="I1585" s="753"/>
      <c r="J1585" s="758"/>
    </row>
    <row r="1586" spans="1:11" ht="41.25" customHeight="1">
      <c r="A1586" s="777"/>
      <c r="B1586" s="834"/>
      <c r="C1586" s="394"/>
      <c r="D1586" s="394" t="s">
        <v>382</v>
      </c>
      <c r="E1586" s="841" t="str">
        <f>'Rekap Panjang Per Prog Per Prov'!AK10</f>
        <v>Koordinasi dan Fasilitasi Penegasan Batas Daerah Secara Pasti di Lapangan antar Daerah Provinsi, Kab/Kota</v>
      </c>
      <c r="F1586" s="797">
        <f>'Rekap Panjang Per Prog Per Prov'!AK163</f>
        <v>350000000</v>
      </c>
      <c r="G1586" s="777"/>
      <c r="H1586" s="754"/>
      <c r="I1586" s="753" t="s">
        <v>706</v>
      </c>
      <c r="J1586" s="1194" t="s">
        <v>605</v>
      </c>
    </row>
    <row r="1587" spans="1:11" ht="23.25" customHeight="1">
      <c r="A1587" s="777"/>
      <c r="B1587" s="834"/>
      <c r="C1587" s="394"/>
      <c r="D1587" s="394" t="s">
        <v>386</v>
      </c>
      <c r="E1587" s="841" t="str">
        <f>'Rekap Panjang Per Prog Per Prov'!AL10</f>
        <v>Pembakuan dan Pembinaan Nama Rupabumi Unsur Alami</v>
      </c>
      <c r="F1587" s="797">
        <f>'Rekap Panjang Per Prog Per Prov'!AL163</f>
        <v>449470000</v>
      </c>
      <c r="G1587" s="777"/>
      <c r="H1587" s="754"/>
      <c r="I1587" s="753" t="s">
        <v>706</v>
      </c>
      <c r="J1587" s="1194" t="s">
        <v>612</v>
      </c>
    </row>
    <row r="1588" spans="1:11" ht="33.75" customHeight="1">
      <c r="A1588" s="777"/>
      <c r="B1588" s="831"/>
      <c r="C1588" s="393" t="s">
        <v>388</v>
      </c>
      <c r="D1588" s="1862" t="str">
        <f>'Rekap Panjang Per Prog Per Prov'!AN8</f>
        <v>Kegiatan Pembinaan Ketenteraman, Ketertiban dan Perlindungan Masyarakat</v>
      </c>
      <c r="E1588" s="1862"/>
      <c r="F1588" s="794"/>
      <c r="G1588" s="777"/>
      <c r="H1588" s="754"/>
      <c r="I1588" s="753"/>
      <c r="J1588" s="758"/>
    </row>
    <row r="1589" spans="1:11" ht="47.25" customHeight="1">
      <c r="A1589" s="821"/>
      <c r="B1589" s="885"/>
      <c r="C1589" s="886"/>
      <c r="D1589" s="886" t="s">
        <v>382</v>
      </c>
      <c r="E1589" s="887" t="str">
        <f>'Rekap Panjang Per Prog Per Prov'!AO10</f>
        <v xml:space="preserve">Peningkatan Kapasitas SDM Polisi Pamong Praja  dalam Penyelenggaraan Ketertiban Umum dan Ketenteraman Masyarakat </v>
      </c>
      <c r="F1589" s="888">
        <f>'Rekap Panjang Per Prog Per Prov'!AO163</f>
        <v>448900000</v>
      </c>
      <c r="G1589" s="821"/>
      <c r="H1589" s="1268"/>
      <c r="I1589" s="884" t="s">
        <v>732</v>
      </c>
      <c r="J1589" s="761" t="s">
        <v>597</v>
      </c>
    </row>
    <row r="1590" spans="1:11">
      <c r="A1590" s="777"/>
      <c r="B1590" s="834"/>
      <c r="C1590" s="394" t="s">
        <v>389</v>
      </c>
      <c r="D1590" s="1872" t="str">
        <f>'Rekap Panjang Per Prog Per Prov'!AR8</f>
        <v>Kegiatan Fasilitasi Pencegahan dan Penanggulangan Bencana</v>
      </c>
      <c r="E1590" s="1872"/>
      <c r="F1590" s="797"/>
      <c r="G1590" s="777"/>
      <c r="H1590" s="754"/>
      <c r="I1590" s="1235"/>
      <c r="J1590" s="758"/>
    </row>
    <row r="1591" spans="1:11" ht="39.75" customHeight="1">
      <c r="A1591" s="777"/>
      <c r="B1591" s="834"/>
      <c r="C1591" s="394"/>
      <c r="D1591" s="394" t="s">
        <v>382</v>
      </c>
      <c r="E1591" s="841" t="str">
        <f>'Rekap Panjang Per Prog Per Prov'!AT10</f>
        <v>Peningkatan Kapasitas Aparat dalam Pengurangan Resiko Bencana di Daerah</v>
      </c>
      <c r="F1591" s="797">
        <f>'Rekap Panjang Per Prog Per Prov'!AT163</f>
        <v>400000000</v>
      </c>
      <c r="G1591" s="778"/>
      <c r="H1591" s="1254"/>
      <c r="I1591" s="753" t="s">
        <v>760</v>
      </c>
      <c r="J1591" s="761" t="s">
        <v>607</v>
      </c>
    </row>
    <row r="1592" spans="1:11" s="355" customFormat="1">
      <c r="A1592" s="777"/>
      <c r="B1592" s="951"/>
      <c r="C1592" s="1277"/>
      <c r="D1592" s="1277"/>
      <c r="E1592" s="846"/>
      <c r="F1592" s="802"/>
      <c r="G1592" s="803"/>
      <c r="H1592" s="1255"/>
      <c r="I1592" s="1193"/>
      <c r="J1592" s="1251"/>
    </row>
    <row r="1593" spans="1:11" s="356" customFormat="1" ht="51" customHeight="1">
      <c r="A1593" s="1310">
        <v>27</v>
      </c>
      <c r="B1593" s="1797" t="s">
        <v>450</v>
      </c>
      <c r="C1593" s="1797"/>
      <c r="D1593" s="1797"/>
      <c r="E1593" s="1797"/>
      <c r="F1593" s="1283">
        <f>SUM(F1594:F1648)</f>
        <v>156286333000</v>
      </c>
      <c r="G1593" s="1273"/>
      <c r="H1593" s="1869" t="s">
        <v>830</v>
      </c>
      <c r="I1593" s="1100" t="s">
        <v>882</v>
      </c>
      <c r="J1593" s="952"/>
      <c r="K1593" s="1175">
        <f>'Rekap Panjang Per Prog Per Prov'!AV165</f>
        <v>156286333000</v>
      </c>
    </row>
    <row r="1594" spans="1:11">
      <c r="A1594" s="777"/>
      <c r="B1594" s="830" t="s">
        <v>380</v>
      </c>
      <c r="C1594" s="1863" t="str">
        <f>'Rekap Panjang Per Prog Per Prov'!C7</f>
        <v xml:space="preserve">PROGRAM PENATAAN ADMINISTRASI KEPENDUDUKAN </v>
      </c>
      <c r="D1594" s="1863"/>
      <c r="E1594" s="1863"/>
      <c r="F1594" s="776"/>
      <c r="G1594" s="803" t="str">
        <f>'Rekap Panjang Per Prog Per Prov'!C11</f>
        <v>DITJEN DUKCAPIL</v>
      </c>
      <c r="H1594" s="1870"/>
      <c r="I1594" s="753"/>
      <c r="J1594" s="758"/>
    </row>
    <row r="1595" spans="1:11" ht="35.25" customHeight="1">
      <c r="A1595" s="777"/>
      <c r="B1595" s="830"/>
      <c r="C1595" s="393" t="s">
        <v>381</v>
      </c>
      <c r="D1595" s="1862" t="str">
        <f>'Rekap Panjang Per Prog Per Prov'!C8</f>
        <v>Kegiatan Dukungan Manajemen dan Dukungan Teknis Lainnya Ditjen Kependudukan dan Pencatatan Sipil</v>
      </c>
      <c r="E1595" s="1862"/>
      <c r="F1595" s="776"/>
      <c r="G1595" s="777"/>
      <c r="H1595" s="1870"/>
      <c r="I1595" s="753"/>
      <c r="J1595" s="758"/>
    </row>
    <row r="1596" spans="1:11" ht="32.25" customHeight="1">
      <c r="A1596" s="777"/>
      <c r="B1596" s="830"/>
      <c r="C1596" s="365"/>
      <c r="D1596" s="393" t="s">
        <v>382</v>
      </c>
      <c r="E1596" s="841" t="str">
        <f>'Rekap Panjang Per Prog Per Prov'!C10</f>
        <v xml:space="preserve">Fasilitasi Koordinasi Penyelenggaraan Kependudukan dan Pencatatan Sipil </v>
      </c>
      <c r="F1596" s="776">
        <f>'Rekap Panjang Per Prog Per Prov'!C165</f>
        <v>763280000</v>
      </c>
      <c r="G1596" s="778"/>
      <c r="H1596" s="1254"/>
      <c r="I1596" s="753" t="s">
        <v>776</v>
      </c>
      <c r="J1596" s="753" t="s">
        <v>600</v>
      </c>
    </row>
    <row r="1597" spans="1:11" ht="34.5" customHeight="1">
      <c r="A1597" s="801"/>
      <c r="B1597" s="830" t="s">
        <v>383</v>
      </c>
      <c r="C1597" s="1863" t="str">
        <f>'Rekap Panjang Per Prog Per Prov'!D7</f>
        <v xml:space="preserve">PROGRAM PENGAWASAN DAN PENINGKATAN AKUNTABILITAS APARATUR KEMENTERIAN DALAM NEGERI </v>
      </c>
      <c r="D1597" s="1863"/>
      <c r="E1597" s="1874"/>
      <c r="F1597" s="776"/>
      <c r="G1597" s="803" t="str">
        <f>'Rekap Panjang Per Prog Per Prov'!D11</f>
        <v>ITJEN</v>
      </c>
      <c r="H1597" s="1255"/>
      <c r="I1597" s="753"/>
      <c r="J1597" s="758"/>
    </row>
    <row r="1598" spans="1:11" ht="33" customHeight="1">
      <c r="A1598" s="801"/>
      <c r="B1598" s="830"/>
      <c r="C1598" s="393" t="s">
        <v>381</v>
      </c>
      <c r="D1598" s="1862" t="str">
        <f>'Rekap Panjang Per Prog Per Prov'!D8</f>
        <v xml:space="preserve">Kegiatan Dukungan Manajemen dan Dukungan Teknis Lainnya  Inspektorat Jenderal </v>
      </c>
      <c r="E1598" s="1862"/>
      <c r="F1598" s="776"/>
      <c r="G1598" s="777"/>
      <c r="H1598" s="754"/>
      <c r="I1598" s="753"/>
      <c r="J1598" s="758"/>
    </row>
    <row r="1599" spans="1:11" ht="36.75" customHeight="1">
      <c r="A1599" s="801"/>
      <c r="B1599" s="830"/>
      <c r="C1599" s="365"/>
      <c r="D1599" s="393" t="s">
        <v>382</v>
      </c>
      <c r="E1599" s="841" t="str">
        <f>'Rekap Panjang Per Prog Per Prov'!D10</f>
        <v xml:space="preserve">Koordinasi Pembinaan dan Pengawasan Penyelenggaraan Pemerintahan Daerah </v>
      </c>
      <c r="F1599" s="776">
        <f>'Rekap Panjang Per Prog Per Prov'!D165</f>
        <v>380000000</v>
      </c>
      <c r="G1599" s="778"/>
      <c r="H1599" s="1254"/>
      <c r="I1599" s="753" t="s">
        <v>777</v>
      </c>
      <c r="J1599" s="753" t="s">
        <v>603</v>
      </c>
    </row>
    <row r="1600" spans="1:11" ht="16.5">
      <c r="A1600" s="801"/>
      <c r="B1600" s="830" t="s">
        <v>384</v>
      </c>
      <c r="C1600" s="1875" t="str">
        <f>'Rekap Panjang Per Prog Per Prov'!E7</f>
        <v xml:space="preserve">PROGRAM PEMBINAAN KESATUAN BANGSA DAN POLITIK </v>
      </c>
      <c r="D1600" s="1875"/>
      <c r="E1600" s="1875"/>
      <c r="F1600" s="776"/>
      <c r="G1600" s="1860" t="str">
        <f>'Rekap Panjang Per Prog Per Prov'!E11</f>
        <v>DITJEN KESBANGPOL</v>
      </c>
      <c r="H1600" s="1252"/>
      <c r="I1600" s="753"/>
      <c r="J1600" s="758"/>
    </row>
    <row r="1601" spans="1:10" ht="16.5">
      <c r="A1601" s="801"/>
      <c r="B1601" s="830"/>
      <c r="C1601" s="393" t="s">
        <v>381</v>
      </c>
      <c r="D1601" s="1862" t="str">
        <f>'Rekap Panjang Per Prog Per Prov'!E8</f>
        <v>Kegiatan Fasilitasi Kewaspadaan Nasional</v>
      </c>
      <c r="E1601" s="1862"/>
      <c r="F1601" s="776"/>
      <c r="G1601" s="1861"/>
      <c r="H1601" s="1253"/>
      <c r="I1601" s="753"/>
      <c r="J1601" s="758"/>
    </row>
    <row r="1602" spans="1:10" ht="40.5" customHeight="1">
      <c r="A1602" s="801"/>
      <c r="B1602" s="830"/>
      <c r="C1602" s="365"/>
      <c r="D1602" s="393" t="s">
        <v>382</v>
      </c>
      <c r="E1602" s="841" t="str">
        <f>'Rekap Panjang Per Prog Per Prov'!E10</f>
        <v xml:space="preserve">Penguatan dan Pemberdayaan Forum Kewaspadaan Dini Masyarakat (FKDM) </v>
      </c>
      <c r="F1602" s="776">
        <f>'Rekap Panjang Per Prog Per Prov'!E165</f>
        <v>3844610000</v>
      </c>
      <c r="G1602" s="778"/>
      <c r="H1602" s="1254"/>
      <c r="I1602" s="753" t="s">
        <v>714</v>
      </c>
      <c r="J1602" s="753" t="s">
        <v>601</v>
      </c>
    </row>
    <row r="1603" spans="1:10" ht="32.25" customHeight="1">
      <c r="A1603" s="801"/>
      <c r="B1603" s="955" t="s">
        <v>385</v>
      </c>
      <c r="C1603" s="1863" t="str">
        <f>'Rekap Panjang Per Prog Per Prov'!F7</f>
        <v xml:space="preserve">PROGRAM PENDIDIKAN DAN PELATIHAN APARATUR KEMENTERIAN DALAM NEGERI </v>
      </c>
      <c r="D1603" s="1863"/>
      <c r="E1603" s="1863"/>
      <c r="F1603" s="776"/>
      <c r="G1603" s="803" t="str">
        <f>'Rekap Panjang Per Prog Per Prov'!F11</f>
        <v>BADAN DIKLAT</v>
      </c>
      <c r="H1603" s="1255"/>
      <c r="I1603" s="753"/>
      <c r="J1603" s="758"/>
    </row>
    <row r="1604" spans="1:10" s="355" customFormat="1" ht="33" customHeight="1">
      <c r="A1604" s="754"/>
      <c r="B1604" s="830"/>
      <c r="C1604" s="393" t="s">
        <v>381</v>
      </c>
      <c r="D1604" s="1862" t="str">
        <f>'Rekap Panjang Per Prog Per Prov'!F8</f>
        <v xml:space="preserve">Kegiatan Dukungan Manajemen Dan Pelayanan Teknis Lainnya Badan Pendidikan Dan Pelatihan </v>
      </c>
      <c r="E1604" s="1862"/>
      <c r="F1604" s="776"/>
      <c r="G1604" s="777"/>
      <c r="H1604" s="754"/>
      <c r="I1604" s="753"/>
      <c r="J1604" s="758"/>
    </row>
    <row r="1605" spans="1:10" s="344" customFormat="1" ht="23.25" customHeight="1">
      <c r="A1605" s="801"/>
      <c r="B1605" s="830"/>
      <c r="C1605" s="393"/>
      <c r="D1605" s="393" t="s">
        <v>382</v>
      </c>
      <c r="E1605" s="841" t="str">
        <f>'Rekap Panjang Per Prog Per Prov'!F10</f>
        <v>Koordinasi Pembinaan Program Kediklatan</v>
      </c>
      <c r="F1605" s="776">
        <f>'Rekap Panjang Per Prog Per Prov'!F165</f>
        <v>275200000</v>
      </c>
      <c r="G1605" s="778"/>
      <c r="H1605" s="754"/>
      <c r="I1605" s="753" t="s">
        <v>772</v>
      </c>
      <c r="J1605" s="884" t="s">
        <v>604</v>
      </c>
    </row>
    <row r="1606" spans="1:10" s="344" customFormat="1" ht="16.5" customHeight="1">
      <c r="A1606" s="801"/>
      <c r="B1606" s="1184" t="s">
        <v>393</v>
      </c>
      <c r="C1606" s="1859" t="str">
        <f>'Rekap Panjang Per Prog Per Prov'!G7</f>
        <v xml:space="preserve">PROGRAM PENGELOLAAN DESENTRALISASI DAN OTONOMI DAERAH </v>
      </c>
      <c r="D1606" s="1859"/>
      <c r="E1606" s="1859"/>
      <c r="F1606" s="779"/>
      <c r="G1606" s="860" t="str">
        <f>'Rekap Panjang Per Prog Per Prov'!G11</f>
        <v>DITJEN OTDA</v>
      </c>
      <c r="H1606" s="1267"/>
      <c r="I1606" s="753"/>
      <c r="J1606" s="958"/>
    </row>
    <row r="1607" spans="1:10" s="344" customFormat="1" ht="16.5">
      <c r="A1607" s="801"/>
      <c r="B1607" s="830"/>
      <c r="C1607" s="393" t="s">
        <v>381</v>
      </c>
      <c r="D1607" s="1862" t="str">
        <f>'Rekap Panjang Per Prog Per Prov'!G8</f>
        <v>Kegiatan Penataan Urusan Pemerintahan Daerah Lingkup I</v>
      </c>
      <c r="E1607" s="1862"/>
      <c r="F1607" s="776"/>
      <c r="G1607" s="777"/>
      <c r="H1607" s="754"/>
      <c r="I1607" s="753"/>
      <c r="J1607" s="758"/>
    </row>
    <row r="1608" spans="1:10" s="344" customFormat="1" ht="36.75" customHeight="1">
      <c r="A1608" s="801"/>
      <c r="B1608" s="951"/>
      <c r="C1608" s="392"/>
      <c r="D1608" s="392" t="s">
        <v>382</v>
      </c>
      <c r="E1608" s="846" t="str">
        <f>'Rekap Panjang Per Prog Per Prov'!G10</f>
        <v xml:space="preserve">Fasilitasi Percepatan Penerapan Standar Pelayanan Minimal (SPM) di Daerah </v>
      </c>
      <c r="F1608" s="802">
        <f>'Rekap Panjang Per Prog Per Prov'!G165</f>
        <v>1117380000</v>
      </c>
      <c r="G1608" s="777"/>
      <c r="H1608" s="754"/>
      <c r="I1608" s="753" t="s">
        <v>778</v>
      </c>
      <c r="J1608" s="1191" t="s">
        <v>662</v>
      </c>
    </row>
    <row r="1609" spans="1:10" s="362" customFormat="1">
      <c r="A1609" s="777"/>
      <c r="B1609" s="830" t="s">
        <v>396</v>
      </c>
      <c r="C1609" s="1863" t="str">
        <f>'Rekap Panjang Per Prog Per Prov'!J7</f>
        <v xml:space="preserve">PROGRAM BINA PEMBANGUNAN DAERAH </v>
      </c>
      <c r="D1609" s="1863"/>
      <c r="E1609" s="1863"/>
      <c r="F1609" s="793"/>
      <c r="G1609" s="1865" t="str">
        <f>'Rekap Panjang Per Prog Per Prov'!J11</f>
        <v>DITJEN BINA BANGDA</v>
      </c>
      <c r="H1609" s="1256"/>
      <c r="I1609" s="753"/>
      <c r="J1609" s="784"/>
    </row>
    <row r="1610" spans="1:10" ht="31.5" customHeight="1">
      <c r="A1610" s="777"/>
      <c r="B1610" s="831"/>
      <c r="C1610" s="393" t="s">
        <v>381</v>
      </c>
      <c r="D1610" s="1862" t="str">
        <f>'Rekap Panjang Per Prog Per Prov'!J8</f>
        <v>Kegiatan Dukungan Manajemen dan Pelaksanaan Tugas Teknis Lainnya Ditjen Bina Bangda</v>
      </c>
      <c r="E1610" s="1862"/>
      <c r="F1610" s="794"/>
      <c r="G1610" s="1866"/>
      <c r="H1610" s="1257"/>
      <c r="I1610" s="753"/>
      <c r="J1610" s="758"/>
    </row>
    <row r="1611" spans="1:10" ht="31.5" hidden="1" customHeight="1">
      <c r="A1611" s="777"/>
      <c r="B1611" s="834"/>
      <c r="C1611" s="394"/>
      <c r="D1611" s="394" t="s">
        <v>382</v>
      </c>
      <c r="E1611" s="841" t="str">
        <f>'Rekap Panjang Per Prog Per Prov'!J10</f>
        <v>Penyusunan, Pengkajian dan Pengembangan Data dan Informasi SIPD di Daerah</v>
      </c>
      <c r="F1611" s="797">
        <f>'Rekap Panjang Per Prog Per Prov'!J165</f>
        <v>0</v>
      </c>
      <c r="G1611" s="777"/>
      <c r="H1611" s="754"/>
      <c r="I1611" s="753"/>
      <c r="J1611" s="1103" t="s">
        <v>594</v>
      </c>
    </row>
    <row r="1612" spans="1:10" s="344" customFormat="1" ht="39" customHeight="1">
      <c r="A1612" s="801"/>
      <c r="B1612" s="830"/>
      <c r="C1612" s="366"/>
      <c r="D1612" s="393" t="s">
        <v>382</v>
      </c>
      <c r="E1612" s="841" t="str">
        <f>'Rekap Panjang Per Prog Per Prov'!K10</f>
        <v xml:space="preserve">Penguatan Peran Provinsi dalam Pengendalian, Pelaporan dan Evaluasi Pemanfaatan Program Dana Alokasi Khusus (DAK) </v>
      </c>
      <c r="F1612" s="776">
        <f>'Rekap Panjang Per Prog Per Prov'!K165</f>
        <v>1400000000</v>
      </c>
      <c r="G1612" s="778"/>
      <c r="H1612" s="1254"/>
      <c r="I1612" s="753" t="s">
        <v>698</v>
      </c>
      <c r="J1612" s="1103" t="s">
        <v>594</v>
      </c>
    </row>
    <row r="1613" spans="1:10" s="344" customFormat="1" ht="32.25" customHeight="1">
      <c r="A1613" s="801"/>
      <c r="B1613" s="829"/>
      <c r="C1613" s="394" t="s">
        <v>387</v>
      </c>
      <c r="D1613" s="1890" t="str">
        <f>'Rekap Panjang Per Prog Per Prov'!L8</f>
        <v>Kegiatan Fasilitasi Penataan Ruang Daerah dan Lingkungan Hidup di Daerah</v>
      </c>
      <c r="E1613" s="1872"/>
      <c r="F1613" s="779"/>
      <c r="G1613" s="777"/>
      <c r="H1613" s="754"/>
      <c r="I1613" s="753"/>
      <c r="J1613" s="781"/>
    </row>
    <row r="1614" spans="1:10" s="344" customFormat="1" ht="47.25" customHeight="1">
      <c r="A1614" s="801"/>
      <c r="B1614" s="830"/>
      <c r="C1614" s="366"/>
      <c r="D1614" s="393" t="s">
        <v>382</v>
      </c>
      <c r="E1614" s="842" t="str">
        <f>'Rekap Panjang Per Prog Per Prov'!L10</f>
        <v xml:space="preserve">Koordinasi , Fasilitasi dan Evaluasi terhadap Implementasi Kegiatan Penanganan Lahan Kritis dan Sumber Daya Air Berbasis Masyarakat (PLKSDA-BM) </v>
      </c>
      <c r="F1614" s="776">
        <f>'Rekap Panjang Per Prog Per Prov'!L165</f>
        <v>300000000</v>
      </c>
      <c r="G1614" s="777"/>
      <c r="H1614" s="754"/>
      <c r="I1614" s="753" t="s">
        <v>698</v>
      </c>
      <c r="J1614" s="1793" t="s">
        <v>594</v>
      </c>
    </row>
    <row r="1615" spans="1:10" s="344" customFormat="1" ht="36" customHeight="1">
      <c r="A1615" s="801"/>
      <c r="B1615" s="830"/>
      <c r="C1615" s="366"/>
      <c r="D1615" s="393" t="s">
        <v>386</v>
      </c>
      <c r="E1615" s="842" t="str">
        <f>'Rekap Panjang Per Prog Per Prov'!N10</f>
        <v xml:space="preserve">Fasilitasi Pengelolaan dan Pengembangan Kawasan Ekowisata Berbasis Masyarakat </v>
      </c>
      <c r="F1615" s="776">
        <f>'Rekap Panjang Per Prog Per Prov'!N165</f>
        <v>600000000</v>
      </c>
      <c r="G1615" s="777"/>
      <c r="H1615" s="754"/>
      <c r="I1615" s="753" t="s">
        <v>698</v>
      </c>
      <c r="J1615" s="1794"/>
    </row>
    <row r="1616" spans="1:10" s="344" customFormat="1" ht="16.5">
      <c r="A1616" s="801"/>
      <c r="B1616" s="830"/>
      <c r="C1616" s="393" t="s">
        <v>388</v>
      </c>
      <c r="D1616" s="1862" t="str">
        <f>'Rekap Panjang Per Prog Per Prov'!O8</f>
        <v>Kegiatan Fasilitasi Peningkatan Pertumbuhan Ekonomi Daerah</v>
      </c>
      <c r="E1616" s="1862"/>
      <c r="F1616" s="776"/>
      <c r="G1616" s="777"/>
      <c r="H1616" s="754"/>
      <c r="I1616" s="753"/>
      <c r="J1616" s="758"/>
    </row>
    <row r="1617" spans="1:10" s="344" customFormat="1" ht="27.75" customHeight="1">
      <c r="A1617" s="801"/>
      <c r="B1617" s="835"/>
      <c r="C1617" s="367"/>
      <c r="D1617" s="392" t="s">
        <v>382</v>
      </c>
      <c r="E1617" s="846" t="str">
        <f>'Rekap Panjang Per Prog Per Prov'!O10</f>
        <v xml:space="preserve">Dukungan Operasional  Penyelenggaraan PTSP  </v>
      </c>
      <c r="F1617" s="802">
        <f>'Rekap Panjang Per Prog Per Prov'!O165</f>
        <v>1200000000</v>
      </c>
      <c r="G1617" s="777"/>
      <c r="H1617" s="754"/>
      <c r="I1617" s="753" t="s">
        <v>779</v>
      </c>
      <c r="J1617" s="753" t="s">
        <v>602</v>
      </c>
    </row>
    <row r="1618" spans="1:10" s="344" customFormat="1" ht="16.5">
      <c r="A1618" s="801"/>
      <c r="B1618" s="830"/>
      <c r="C1618" s="393" t="s">
        <v>389</v>
      </c>
      <c r="D1618" s="1862" t="str">
        <f>'Rekap Panjang Per Prog Per Prov'!P8</f>
        <v>Kegiatan Fasilitasi  Perencanaan Pembangunan Daerah</v>
      </c>
      <c r="E1618" s="1862"/>
      <c r="F1618" s="776"/>
      <c r="G1618" s="777"/>
      <c r="H1618" s="754"/>
      <c r="I1618" s="753"/>
      <c r="J1618" s="758"/>
    </row>
    <row r="1619" spans="1:10" s="344" customFormat="1" ht="36" customHeight="1">
      <c r="A1619" s="801"/>
      <c r="B1619" s="835"/>
      <c r="C1619" s="367"/>
      <c r="D1619" s="392" t="s">
        <v>382</v>
      </c>
      <c r="E1619" s="846" t="str">
        <f>'Rekap Panjang Per Prog Per Prov'!P10</f>
        <v>Pengendalian dan Evaluasi Rencana Pembangunan Tahunan Kabupaten/Kota TA. 2013</v>
      </c>
      <c r="F1619" s="802">
        <f>'Rekap Panjang Per Prog Per Prov'!P165</f>
        <v>1556767000</v>
      </c>
      <c r="G1619" s="778"/>
      <c r="H1619" s="1254"/>
      <c r="I1619" s="753" t="s">
        <v>698</v>
      </c>
      <c r="J1619" s="753" t="s">
        <v>594</v>
      </c>
    </row>
    <row r="1620" spans="1:10" s="362" customFormat="1" ht="15.75" hidden="1" customHeight="1">
      <c r="A1620" s="777"/>
      <c r="B1620" s="830" t="s">
        <v>396</v>
      </c>
      <c r="C1620" s="1863" t="str">
        <f>'Rekap Panjang Per Prog Per Prov'!U7</f>
        <v xml:space="preserve">PROGRAM PEMBERDAYAAN MASYARAKAT DAN PEMERINTAHAN DESA </v>
      </c>
      <c r="D1620" s="1863"/>
      <c r="E1620" s="1863"/>
      <c r="F1620" s="793"/>
      <c r="G1620" s="782" t="str">
        <f>'Rekap Panjang Per Prog Per Prov'!U11</f>
        <v>DITJEN PMD</v>
      </c>
      <c r="H1620" s="1263"/>
      <c r="I1620" s="753"/>
      <c r="J1620" s="758"/>
    </row>
    <row r="1621" spans="1:10" ht="30" hidden="1" customHeight="1">
      <c r="A1621" s="777"/>
      <c r="B1621" s="831"/>
      <c r="C1621" s="393" t="s">
        <v>381</v>
      </c>
      <c r="D1621" s="1862" t="str">
        <f>'Rekap Panjang Per Prog Per Prov'!U8</f>
        <v>Kegiatan Dukungan Manajemen dan Dukungan Teknis Lainnya Ditjen PMD</v>
      </c>
      <c r="E1621" s="1862"/>
      <c r="F1621" s="794"/>
      <c r="G1621" s="782"/>
      <c r="H1621" s="1263"/>
      <c r="I1621" s="753"/>
      <c r="J1621" s="758"/>
    </row>
    <row r="1622" spans="1:10" ht="31.5" hidden="1" customHeight="1">
      <c r="A1622" s="777"/>
      <c r="B1622" s="834"/>
      <c r="C1622" s="394"/>
      <c r="D1622" s="394" t="s">
        <v>382</v>
      </c>
      <c r="E1622" s="841" t="str">
        <f>'Rekap Panjang Per Prog Per Prov'!U8</f>
        <v>Kegiatan Dukungan Manajemen dan Dukungan Teknis Lainnya Ditjen PMD</v>
      </c>
      <c r="F1622" s="797">
        <f>'Rekap Panjang Per Prog Per Prov'!U165</f>
        <v>143830000</v>
      </c>
      <c r="G1622" s="778"/>
      <c r="H1622" s="1254"/>
      <c r="I1622" s="753"/>
      <c r="J1622" s="781"/>
    </row>
    <row r="1623" spans="1:10" ht="30" hidden="1" customHeight="1">
      <c r="A1623" s="777"/>
      <c r="B1623" s="831"/>
      <c r="C1623" s="393" t="s">
        <v>387</v>
      </c>
      <c r="D1623" s="1862" t="str">
        <f>'Rekap Panjang Per Prog Per Prov'!V8</f>
        <v>Kegiatan Peningkatan Kapasitas Penyelenggaraan Pemerintahan Desa dan Kelurahan</v>
      </c>
      <c r="E1623" s="1862"/>
      <c r="F1623" s="794"/>
      <c r="G1623" s="782"/>
      <c r="H1623" s="1263"/>
      <c r="I1623" s="753"/>
      <c r="J1623" s="758"/>
    </row>
    <row r="1624" spans="1:10" ht="15.75" hidden="1" customHeight="1">
      <c r="A1624" s="777"/>
      <c r="B1624" s="834"/>
      <c r="C1624" s="394"/>
      <c r="D1624" s="394" t="s">
        <v>382</v>
      </c>
      <c r="E1624" s="841" t="str">
        <f>'Rekap Panjang Per Prog Per Prov'!V10</f>
        <v>Pelatihan Manajemen Pemerintahan Desa bagi Kepala Desa</v>
      </c>
      <c r="F1624" s="797">
        <f>'Rekap Panjang Per Prog Per Prov'!V165</f>
        <v>338231000</v>
      </c>
      <c r="G1624" s="778"/>
      <c r="H1624" s="1254"/>
      <c r="I1624" s="753"/>
      <c r="J1624" s="781"/>
    </row>
    <row r="1625" spans="1:10" ht="15.75" hidden="1" customHeight="1">
      <c r="A1625" s="777"/>
      <c r="B1625" s="831"/>
      <c r="C1625" s="393" t="s">
        <v>388</v>
      </c>
      <c r="D1625" s="1862" t="str">
        <f>'Rekap Panjang Per Prog Per Prov'!W8</f>
        <v>Kegiatan Peningkatan Kapasitas Kelembagaan dan Pelatihan Masyarakat</v>
      </c>
      <c r="E1625" s="1862"/>
      <c r="F1625" s="794"/>
      <c r="G1625" s="782"/>
      <c r="H1625" s="1263"/>
      <c r="I1625" s="753"/>
      <c r="J1625" s="758"/>
    </row>
    <row r="1626" spans="1:10" ht="15.75" hidden="1" customHeight="1">
      <c r="A1626" s="777"/>
      <c r="B1626" s="834"/>
      <c r="C1626" s="394"/>
      <c r="D1626" s="394" t="s">
        <v>382</v>
      </c>
      <c r="E1626" s="841" t="str">
        <f>'Rekap Panjang Per Prog Per Prov'!W10</f>
        <v>Fasilitasi Penyusunan Profil Desa dan Kelurahan</v>
      </c>
      <c r="F1626" s="797">
        <f>'Rekap Panjang Per Prog Per Prov'!W165</f>
        <v>156250000</v>
      </c>
      <c r="G1626" s="778"/>
      <c r="H1626" s="1254"/>
      <c r="I1626" s="753"/>
      <c r="J1626" s="781"/>
    </row>
    <row r="1627" spans="1:10" ht="15.75" hidden="1" customHeight="1">
      <c r="A1627" s="777"/>
      <c r="B1627" s="831"/>
      <c r="C1627" s="393" t="s">
        <v>389</v>
      </c>
      <c r="D1627" s="1862" t="str">
        <f>'Rekap Panjang Per Prog Per Prov'!X8</f>
        <v>Kegiatan Peningkatan Kemandirian Masyarakat Perdesaan</v>
      </c>
      <c r="E1627" s="1862"/>
      <c r="F1627" s="794"/>
      <c r="G1627" s="782"/>
      <c r="H1627" s="1263"/>
      <c r="I1627" s="753"/>
      <c r="J1627" s="758"/>
    </row>
    <row r="1628" spans="1:10" ht="15.75" hidden="1" customHeight="1">
      <c r="A1628" s="777"/>
      <c r="B1628" s="834"/>
      <c r="C1628" s="394"/>
      <c r="D1628" s="394" t="s">
        <v>382</v>
      </c>
      <c r="E1628" s="841" t="str">
        <f>'Rekap Panjang Per Prog Per Prov'!X10</f>
        <v>PNPM-Mandiri Perdesaan</v>
      </c>
      <c r="F1628" s="797">
        <f>'Rekap Panjang Per Prog Per Prov'!X165</f>
        <v>138248633000</v>
      </c>
      <c r="G1628" s="778"/>
      <c r="H1628" s="1254"/>
      <c r="I1628" s="753"/>
      <c r="J1628" s="781"/>
    </row>
    <row r="1629" spans="1:10" ht="15.75" hidden="1" customHeight="1">
      <c r="A1629" s="777"/>
      <c r="B1629" s="831"/>
      <c r="C1629" s="393" t="s">
        <v>391</v>
      </c>
      <c r="D1629" s="1862" t="str">
        <f>'Rekap Panjang Per Prog Per Prov'!Y8</f>
        <v>Kegiatan Fasilitasi Pemberdayaan Adat dan Sosial Budaya Masyarakat</v>
      </c>
      <c r="E1629" s="1862"/>
      <c r="F1629" s="794"/>
      <c r="G1629" s="782"/>
      <c r="H1629" s="1263"/>
      <c r="I1629" s="753"/>
      <c r="J1629" s="758"/>
    </row>
    <row r="1630" spans="1:10" ht="31.5" hidden="1" customHeight="1">
      <c r="A1630" s="777"/>
      <c r="B1630" s="834"/>
      <c r="C1630" s="394"/>
      <c r="D1630" s="394" t="s">
        <v>382</v>
      </c>
      <c r="E1630" s="842" t="str">
        <f>'Rekap Panjang Per Prog Per Prov'!Y10</f>
        <v>Fasilitasi Penguatan Kelembagaan Komisi Penanggulangan HIV/AIDS di daerah</v>
      </c>
      <c r="F1630" s="797">
        <f>'Rekap Panjang Per Prog Per Prov'!Y165</f>
        <v>97400000</v>
      </c>
      <c r="G1630" s="778"/>
      <c r="H1630" s="1254"/>
      <c r="I1630" s="753"/>
      <c r="J1630" s="781"/>
    </row>
    <row r="1631" spans="1:10" ht="31.5" hidden="1" customHeight="1">
      <c r="A1631" s="777"/>
      <c r="B1631" s="834"/>
      <c r="C1631" s="394"/>
      <c r="D1631" s="394" t="s">
        <v>386</v>
      </c>
      <c r="E1631" s="841" t="str">
        <f>'Rekap Panjang Per Prog Per Prov'!AA10</f>
        <v xml:space="preserve">Fasilitasi Penguatan Sistem Informasi Posyandu di Daerah melalui Koordinasi dan Pelatihan Ulang </v>
      </c>
      <c r="F1631" s="797">
        <f>'Rekap Panjang Per Prog Per Prov'!AA165</f>
        <v>154290000</v>
      </c>
      <c r="G1631" s="778"/>
      <c r="H1631" s="1254"/>
      <c r="I1631" s="753"/>
      <c r="J1631" s="781"/>
    </row>
    <row r="1632" spans="1:10" ht="15.75" hidden="1" customHeight="1">
      <c r="A1632" s="777"/>
      <c r="B1632" s="831"/>
      <c r="C1632" s="393" t="s">
        <v>392</v>
      </c>
      <c r="D1632" s="1862" t="str">
        <f>'Rekap Panjang Per Prog Per Prov'!AB8</f>
        <v>Kegiatan Pengembangan Usaha Ekonomi Masyarakat</v>
      </c>
      <c r="E1632" s="1862"/>
      <c r="F1632" s="794"/>
      <c r="G1632" s="782"/>
      <c r="H1632" s="1263"/>
      <c r="I1632" s="753"/>
      <c r="J1632" s="758"/>
    </row>
    <row r="1633" spans="1:10" ht="15.75" hidden="1" customHeight="1">
      <c r="A1633" s="777"/>
      <c r="B1633" s="834"/>
      <c r="C1633" s="394"/>
      <c r="D1633" s="394" t="s">
        <v>382</v>
      </c>
      <c r="E1633" s="841" t="str">
        <f>'Rekap Panjang Per Prog Per Prov'!AB10</f>
        <v xml:space="preserve">Pelatihan Kapasitas Kelembagaan UED SP/BUMDesa </v>
      </c>
      <c r="F1633" s="797">
        <f>'Rekap Panjang Per Prog Per Prov'!AB165</f>
        <v>0</v>
      </c>
      <c r="G1633" s="778"/>
      <c r="H1633" s="1254"/>
      <c r="I1633" s="753"/>
      <c r="J1633" s="781"/>
    </row>
    <row r="1634" spans="1:10" ht="31.5" hidden="1" customHeight="1">
      <c r="A1634" s="777"/>
      <c r="B1634" s="834"/>
      <c r="C1634" s="394"/>
      <c r="D1634" s="394" t="s">
        <v>386</v>
      </c>
      <c r="E1634" s="841" t="str">
        <f>'Rekap Panjang Per Prog Per Prov'!AC10</f>
        <v xml:space="preserve">Penguatan Kelembagaan Tim Koordinasi Penanggulangan Kemiskinan Daerah (TKPKD) </v>
      </c>
      <c r="F1634" s="797">
        <f>'Rekap Panjang Per Prog Per Prov'!AC165</f>
        <v>56000000</v>
      </c>
      <c r="G1634" s="778"/>
      <c r="H1634" s="1254"/>
      <c r="I1634" s="753"/>
      <c r="J1634" s="781"/>
    </row>
    <row r="1635" spans="1:10" s="362" customFormat="1" ht="31.5" customHeight="1">
      <c r="A1635" s="777"/>
      <c r="B1635" s="830" t="s">
        <v>519</v>
      </c>
      <c r="C1635" s="1863" t="str">
        <f>'Rekap Panjang Per Prog Per Prov'!AH7</f>
        <v xml:space="preserve">PROGRAM PENGUATAN PENYELENGGARAAN PEMERINTAHAN UMUM </v>
      </c>
      <c r="D1635" s="1863"/>
      <c r="E1635" s="1863"/>
      <c r="F1635" s="793"/>
      <c r="G1635" s="803" t="str">
        <f>'Rekap Panjang Per Prog Per Prov'!AH11</f>
        <v>DITJEN PUM</v>
      </c>
      <c r="H1635" s="1255"/>
      <c r="I1635" s="753"/>
      <c r="J1635" s="758"/>
    </row>
    <row r="1636" spans="1:10" ht="30" customHeight="1">
      <c r="A1636" s="777"/>
      <c r="B1636" s="831"/>
      <c r="C1636" s="393" t="s">
        <v>381</v>
      </c>
      <c r="D1636" s="1862" t="str">
        <f>'Rekap Panjang Per Prog Per Prov'!AH8</f>
        <v>Kegiatan Penyelenggaraan Hubungan Pusat dan Daerah Serta Kerjasama Daerah</v>
      </c>
      <c r="E1636" s="1862"/>
      <c r="F1636" s="794"/>
      <c r="G1636" s="777"/>
      <c r="H1636" s="754"/>
      <c r="I1636" s="753"/>
      <c r="J1636" s="758"/>
    </row>
    <row r="1637" spans="1:10" ht="33.75" customHeight="1">
      <c r="A1637" s="777"/>
      <c r="B1637" s="834"/>
      <c r="C1637" s="394"/>
      <c r="D1637" s="394" t="s">
        <v>382</v>
      </c>
      <c r="E1637" s="841" t="str">
        <f>'Rekap Panjang Per Prog Per Prov'!AI10</f>
        <v>Peningkatan Peran Gubernur sebagai Wakil Pemerintah Pusat di Wilayah Provinsi</v>
      </c>
      <c r="F1637" s="797">
        <f>'Rekap Panjang Per Prog Per Prov'!AI165</f>
        <v>3619487000</v>
      </c>
      <c r="G1637" s="777"/>
      <c r="H1637" s="754"/>
      <c r="I1637" s="753" t="s">
        <v>780</v>
      </c>
      <c r="J1637" s="761" t="s">
        <v>595</v>
      </c>
    </row>
    <row r="1638" spans="1:10" ht="30" customHeight="1">
      <c r="A1638" s="777"/>
      <c r="B1638" s="831"/>
      <c r="C1638" s="393" t="s">
        <v>387</v>
      </c>
      <c r="D1638" s="1862" t="str">
        <f>'Rekap Panjang Per Prog Per Prov'!AJ8</f>
        <v>Kegiatan Pengembangan dan Penataan Wilayah Administrasi dan Perbatasan</v>
      </c>
      <c r="E1638" s="1862"/>
      <c r="F1638" s="794"/>
      <c r="G1638" s="777"/>
      <c r="H1638" s="754"/>
      <c r="I1638" s="753"/>
      <c r="J1638" s="758"/>
    </row>
    <row r="1639" spans="1:10" ht="36.75" customHeight="1">
      <c r="A1639" s="777"/>
      <c r="B1639" s="834"/>
      <c r="C1639" s="394"/>
      <c r="D1639" s="394" t="s">
        <v>382</v>
      </c>
      <c r="E1639" s="841" t="str">
        <f>'Rekap Panjang Per Prog Per Prov'!AK10</f>
        <v>Koordinasi dan Fasilitasi Penegasan Batas Daerah Secara Pasti di Lapangan antar Daerah Provinsi, Kab/Kota</v>
      </c>
      <c r="F1639" s="797">
        <f>'Rekap Panjang Per Prog Per Prov'!AK165</f>
        <v>450000000</v>
      </c>
      <c r="G1639" s="777"/>
      <c r="H1639" s="754"/>
      <c r="I1639" s="753" t="s">
        <v>780</v>
      </c>
      <c r="J1639" s="1194" t="s">
        <v>605</v>
      </c>
    </row>
    <row r="1640" spans="1:10" ht="48.75" customHeight="1">
      <c r="A1640" s="777"/>
      <c r="B1640" s="834"/>
      <c r="C1640" s="394"/>
      <c r="D1640" s="394" t="s">
        <v>386</v>
      </c>
      <c r="E1640" s="841" t="str">
        <f>'Rekap Panjang Per Prog Per Prov'!AM10</f>
        <v>Fasilitasi Penegasan Status Hukum Batas antar Negara, Peningkatan Kapasitas Aparat, dan Peningkatan Kegiatan Sosekbud dengan Negara Tetangga</v>
      </c>
      <c r="F1640" s="797">
        <f>'Rekap Panjang Per Prog Per Prov'!AM165</f>
        <v>400000000</v>
      </c>
      <c r="G1640" s="777"/>
      <c r="H1640" s="754"/>
      <c r="I1640" s="753" t="s">
        <v>781</v>
      </c>
      <c r="J1640" s="1194" t="s">
        <v>609</v>
      </c>
    </row>
    <row r="1641" spans="1:10" ht="33" customHeight="1">
      <c r="A1641" s="777"/>
      <c r="B1641" s="831"/>
      <c r="C1641" s="393" t="s">
        <v>388</v>
      </c>
      <c r="D1641" s="1862" t="str">
        <f>'Rekap Panjang Per Prog Per Prov'!AN8</f>
        <v>Kegiatan Pembinaan Ketenteraman, Ketertiban dan Perlindungan Masyarakat</v>
      </c>
      <c r="E1641" s="1862"/>
      <c r="F1641" s="794"/>
      <c r="G1641" s="777"/>
      <c r="H1641" s="754"/>
      <c r="I1641" s="753"/>
      <c r="J1641" s="758"/>
    </row>
    <row r="1642" spans="1:10" ht="35.25" customHeight="1">
      <c r="A1642" s="777"/>
      <c r="B1642" s="834"/>
      <c r="C1642" s="394"/>
      <c r="D1642" s="394" t="s">
        <v>382</v>
      </c>
      <c r="E1642" s="841" t="str">
        <f>'Rekap Panjang Per Prog Per Prov'!AO10</f>
        <v xml:space="preserve">Peningkatan Kapasitas SDM Polisi Pamong Praja  dalam Penyelenggaraan Ketertiban Umum dan Ketenteraman Masyarakat </v>
      </c>
      <c r="F1642" s="797">
        <f>'Rekap Panjang Per Prog Per Prov'!AO165</f>
        <v>434975000</v>
      </c>
      <c r="G1642" s="777"/>
      <c r="H1642" s="754"/>
      <c r="I1642" s="753" t="s">
        <v>738</v>
      </c>
      <c r="J1642" s="761" t="s">
        <v>597</v>
      </c>
    </row>
    <row r="1643" spans="1:10">
      <c r="A1643" s="777"/>
      <c r="B1643" s="831"/>
      <c r="C1643" s="393" t="s">
        <v>389</v>
      </c>
      <c r="D1643" s="1862" t="str">
        <f>'Rekap Panjang Per Prog Per Prov'!AP8</f>
        <v>Kegiatan Pembinaan dan Pengembangan Kawasan dan Pertanahan</v>
      </c>
      <c r="E1643" s="1862"/>
      <c r="F1643" s="794"/>
      <c r="G1643" s="777"/>
      <c r="H1643" s="754"/>
      <c r="I1643" s="753"/>
      <c r="J1643" s="758"/>
    </row>
    <row r="1644" spans="1:10" ht="33.75" customHeight="1">
      <c r="A1644" s="777"/>
      <c r="B1644" s="834"/>
      <c r="C1644" s="394"/>
      <c r="D1644" s="394" t="s">
        <v>382</v>
      </c>
      <c r="E1644" s="841" t="str">
        <f>'Rekap Panjang Per Prog Per Prov'!AQ10</f>
        <v>Fasilitasi Gubernur terhadap Kabupaten/Kota di Bidang Ekonomi, Industri dan Perdagangan Bebas</v>
      </c>
      <c r="F1644" s="797">
        <f>'Rekap Panjang Per Prog Per Prov'!AQ165</f>
        <v>0</v>
      </c>
      <c r="G1644" s="777"/>
      <c r="H1644" s="754"/>
      <c r="I1644" s="753" t="s">
        <v>698</v>
      </c>
      <c r="J1644" s="1194" t="s">
        <v>610</v>
      </c>
    </row>
    <row r="1645" spans="1:10">
      <c r="A1645" s="777"/>
      <c r="B1645" s="831"/>
      <c r="C1645" s="393" t="s">
        <v>391</v>
      </c>
      <c r="D1645" s="1862" t="str">
        <f>'Rekap Panjang Per Prog Per Prov'!AR8</f>
        <v>Kegiatan Fasilitasi Pencegahan dan Penanggulangan Bencana</v>
      </c>
      <c r="E1645" s="1862"/>
      <c r="F1645" s="794"/>
      <c r="G1645" s="777"/>
      <c r="H1645" s="754"/>
      <c r="I1645" s="753"/>
      <c r="J1645" s="758"/>
    </row>
    <row r="1646" spans="1:10" ht="54.75" customHeight="1">
      <c r="A1646" s="777"/>
      <c r="B1646" s="834"/>
      <c r="C1646" s="394"/>
      <c r="D1646" s="394" t="s">
        <v>382</v>
      </c>
      <c r="E1646" s="842" t="str">
        <f>'Rekap Panjang Per Prog Per Prov'!AR10</f>
        <v>Fasilitasi Peningkatan Kapasitas Pemerintahan Kabupaten/Kota dalam Penyelenggaraan Pencegahan dan Penanggulangan Kebakaran untuk Mendukung Pengurangan Resiko Kebakaran</v>
      </c>
      <c r="F1646" s="797">
        <f>'Rekap Panjang Per Prog Per Prov'!AR165</f>
        <v>400000000</v>
      </c>
      <c r="G1646" s="777"/>
      <c r="H1646" s="754"/>
      <c r="I1646" s="753" t="s">
        <v>720</v>
      </c>
      <c r="J1646" s="761" t="s">
        <v>607</v>
      </c>
    </row>
    <row r="1647" spans="1:10" ht="69.75" customHeight="1">
      <c r="A1647" s="777"/>
      <c r="B1647" s="834"/>
      <c r="C1647" s="394"/>
      <c r="D1647" s="394" t="s">
        <v>386</v>
      </c>
      <c r="E1647" s="841" t="str">
        <f>'Rekap Panjang Per Prog Per Prov'!AS10</f>
        <v>Fasilitasi dan Sosialisasi Pelaksanaan Perpres Nomor 30 Tahun 2011, Pembentukan Kelembagaan Komisi Provinsi Pengendalian Zoonosis dan Komisi Kabupaten/Kota Pengendalian Zoonosis, dan Percepatan Pengendalian Zoonosis</v>
      </c>
      <c r="F1647" s="797">
        <f>'Rekap Panjang Per Prog Per Prov'!AS165</f>
        <v>350000000</v>
      </c>
      <c r="G1647" s="778"/>
      <c r="H1647" s="1254"/>
      <c r="I1647" s="753" t="s">
        <v>720</v>
      </c>
      <c r="J1647" s="761" t="s">
        <v>611</v>
      </c>
    </row>
    <row r="1648" spans="1:10" s="355" customFormat="1" ht="16.5" thickBot="1">
      <c r="A1648" s="788"/>
      <c r="B1648" s="832"/>
      <c r="C1648" s="370"/>
      <c r="D1648" s="370"/>
      <c r="E1648" s="849"/>
      <c r="F1648" s="790"/>
      <c r="G1648" s="789"/>
      <c r="H1648" s="1264"/>
      <c r="I1648" s="1101"/>
      <c r="J1648" s="1251"/>
    </row>
    <row r="1649" spans="1:11" s="355" customFormat="1" ht="18" hidden="1">
      <c r="A1649" s="1182" t="s">
        <v>451</v>
      </c>
      <c r="B1649" s="1873" t="s">
        <v>452</v>
      </c>
      <c r="C1649" s="1873"/>
      <c r="D1649" s="1873"/>
      <c r="E1649" s="1873"/>
      <c r="F1649" s="1176">
        <f>SUM(F1650:F1690)</f>
        <v>51010590000</v>
      </c>
      <c r="G1649" s="778"/>
      <c r="H1649" s="1254"/>
      <c r="I1649" s="1194"/>
      <c r="J1649" s="952"/>
      <c r="K1649" s="623">
        <f>'Rekap Panjang Per Prog Per Prov'!AV171</f>
        <v>51310590000</v>
      </c>
    </row>
    <row r="1650" spans="1:11" hidden="1">
      <c r="A1650" s="777"/>
      <c r="B1650" s="830" t="s">
        <v>380</v>
      </c>
      <c r="C1650" s="1863" t="str">
        <f>'Rekap Panjang Per Prog Per Prov'!C7</f>
        <v xml:space="preserve">PROGRAM PENATAAN ADMINISTRASI KEPENDUDUKAN </v>
      </c>
      <c r="D1650" s="1863"/>
      <c r="E1650" s="1863"/>
      <c r="F1650" s="776"/>
      <c r="G1650" s="803" t="str">
        <f>'Rekap Panjang Per Prog Per Prov'!C11</f>
        <v>DITJEN DUKCAPIL</v>
      </c>
      <c r="H1650" s="1255"/>
      <c r="I1650" s="753"/>
      <c r="J1650" s="758"/>
    </row>
    <row r="1651" spans="1:11" ht="33.75" hidden="1" customHeight="1">
      <c r="A1651" s="777"/>
      <c r="B1651" s="830"/>
      <c r="C1651" s="393" t="s">
        <v>381</v>
      </c>
      <c r="D1651" s="1862" t="str">
        <f>'Rekap Panjang Per Prog Per Prov'!C8</f>
        <v>Kegiatan Dukungan Manajemen dan Dukungan Teknis Lainnya Ditjen Kependudukan dan Pencatatan Sipil</v>
      </c>
      <c r="E1651" s="1862"/>
      <c r="F1651" s="776"/>
      <c r="G1651" s="777"/>
      <c r="H1651" s="754"/>
      <c r="I1651" s="753"/>
      <c r="J1651" s="758"/>
    </row>
    <row r="1652" spans="1:11" ht="35.25" hidden="1" customHeight="1">
      <c r="A1652" s="821"/>
      <c r="B1652" s="879"/>
      <c r="C1652" s="893"/>
      <c r="D1652" s="883" t="s">
        <v>382</v>
      </c>
      <c r="E1652" s="887" t="str">
        <f>'Rekap Panjang Per Prog Per Prov'!C10</f>
        <v xml:space="preserve">Fasilitasi Koordinasi Penyelenggaraan Kependudukan dan Pencatatan Sipil </v>
      </c>
      <c r="F1652" s="880">
        <f>'Rekap Panjang Per Prog Per Prov'!C171</f>
        <v>340170000</v>
      </c>
      <c r="G1652" s="821"/>
      <c r="H1652" s="754"/>
      <c r="I1652" s="753"/>
      <c r="J1652" s="884" t="s">
        <v>600</v>
      </c>
    </row>
    <row r="1653" spans="1:11" ht="16.5" hidden="1">
      <c r="A1653" s="954"/>
      <c r="B1653" s="955" t="s">
        <v>383</v>
      </c>
      <c r="C1653" s="1883" t="str">
        <f>'Rekap Panjang Per Prog Per Prov'!E7</f>
        <v xml:space="preserve">PROGRAM PEMBINAAN KESATUAN BANGSA DAN POLITIK </v>
      </c>
      <c r="D1653" s="1883"/>
      <c r="E1653" s="1883"/>
      <c r="F1653" s="956"/>
      <c r="G1653" s="1893" t="str">
        <f>'Rekap Panjang Per Prog Per Prov'!E11</f>
        <v>DITJEN KESBANGPOL</v>
      </c>
      <c r="H1653" s="1253"/>
      <c r="I1653" s="753"/>
      <c r="J1653" s="952"/>
    </row>
    <row r="1654" spans="1:11" ht="16.5" hidden="1">
      <c r="A1654" s="801"/>
      <c r="B1654" s="830"/>
      <c r="C1654" s="393" t="s">
        <v>381</v>
      </c>
      <c r="D1654" s="1862" t="str">
        <f>'Rekap Panjang Per Prog Per Prov'!E8</f>
        <v>Kegiatan Fasilitasi Kewaspadaan Nasional</v>
      </c>
      <c r="E1654" s="1862"/>
      <c r="F1654" s="776"/>
      <c r="G1654" s="1861"/>
      <c r="H1654" s="1253"/>
      <c r="I1654" s="753"/>
      <c r="J1654" s="758"/>
    </row>
    <row r="1655" spans="1:11" ht="42.75" hidden="1" customHeight="1">
      <c r="A1655" s="801"/>
      <c r="B1655" s="830"/>
      <c r="C1655" s="365"/>
      <c r="D1655" s="393" t="s">
        <v>382</v>
      </c>
      <c r="E1655" s="841" t="str">
        <f>'Rekap Panjang Per Prog Per Prov'!E10</f>
        <v xml:space="preserve">Penguatan dan Pemberdayaan Forum Kewaspadaan Dini Masyarakat (FKDM) </v>
      </c>
      <c r="F1655" s="776">
        <f>'Rekap Panjang Per Prog Per Prov'!E171</f>
        <v>1710840000</v>
      </c>
      <c r="G1655" s="778"/>
      <c r="H1655" s="1254"/>
      <c r="I1655" s="753"/>
      <c r="J1655" s="753" t="s">
        <v>601</v>
      </c>
    </row>
    <row r="1656" spans="1:11" ht="36.75" hidden="1" customHeight="1">
      <c r="A1656" s="801"/>
      <c r="B1656" s="829" t="s">
        <v>384</v>
      </c>
      <c r="C1656" s="1863" t="str">
        <f>'Rekap Panjang Per Prog Per Prov'!F7</f>
        <v xml:space="preserve">PROGRAM PENDIDIKAN DAN PELATIHAN APARATUR KEMENTERIAN DALAM NEGERI </v>
      </c>
      <c r="D1656" s="1863"/>
      <c r="E1656" s="1874"/>
      <c r="F1656" s="779"/>
      <c r="G1656" s="777" t="str">
        <f>'Rekap Panjang Per Prog Per Prov'!F11</f>
        <v>BADAN DIKLAT</v>
      </c>
      <c r="H1656" s="754"/>
      <c r="I1656" s="753"/>
      <c r="J1656" s="781"/>
    </row>
    <row r="1657" spans="1:11" s="355" customFormat="1" ht="33" hidden="1" customHeight="1">
      <c r="A1657" s="754"/>
      <c r="B1657" s="830"/>
      <c r="C1657" s="393" t="s">
        <v>381</v>
      </c>
      <c r="D1657" s="1862" t="str">
        <f>'Rekap Panjang Per Prog Per Prov'!F8</f>
        <v xml:space="preserve">Kegiatan Dukungan Manajemen Dan Pelayanan Teknis Lainnya Badan Pendidikan Dan Pelatihan </v>
      </c>
      <c r="E1657" s="1862"/>
      <c r="F1657" s="776"/>
      <c r="G1657" s="777"/>
      <c r="H1657" s="754"/>
      <c r="I1657" s="753"/>
      <c r="J1657" s="758"/>
    </row>
    <row r="1658" spans="1:11" s="344" customFormat="1" ht="24" hidden="1" customHeight="1">
      <c r="A1658" s="801"/>
      <c r="B1658" s="830"/>
      <c r="C1658" s="393"/>
      <c r="D1658" s="393" t="s">
        <v>382</v>
      </c>
      <c r="E1658" s="841" t="str">
        <f>'Rekap Panjang Per Prog Per Prov'!F10</f>
        <v>Koordinasi Pembinaan Program Kediklatan</v>
      </c>
      <c r="F1658" s="776">
        <f>'Rekap Panjang Per Prog Per Prov'!F171</f>
        <v>272300000</v>
      </c>
      <c r="G1658" s="778"/>
      <c r="H1658" s="1254"/>
      <c r="I1658" s="753"/>
      <c r="J1658" s="753" t="s">
        <v>604</v>
      </c>
    </row>
    <row r="1659" spans="1:11" s="344" customFormat="1" ht="32.25" hidden="1" customHeight="1">
      <c r="A1659" s="801"/>
      <c r="B1659" s="830" t="s">
        <v>385</v>
      </c>
      <c r="C1659" s="1863" t="str">
        <f>'Rekap Panjang Per Prog Per Prov'!G7</f>
        <v xml:space="preserve">PROGRAM PENGELOLAAN DESENTRALISASI DAN OTONOMI DAERAH </v>
      </c>
      <c r="D1659" s="1863"/>
      <c r="E1659" s="1863"/>
      <c r="F1659" s="776"/>
      <c r="G1659" s="856" t="str">
        <f>'Rekap Panjang Per Prog Per Prov'!G11</f>
        <v>DITJEN OTDA</v>
      </c>
      <c r="H1659" s="1265"/>
      <c r="I1659" s="753"/>
      <c r="J1659" s="784"/>
    </row>
    <row r="1660" spans="1:11" s="344" customFormat="1" ht="16.5" hidden="1">
      <c r="A1660" s="801"/>
      <c r="B1660" s="830"/>
      <c r="C1660" s="393" t="s">
        <v>381</v>
      </c>
      <c r="D1660" s="1862" t="str">
        <f>'Rekap Panjang Per Prog Per Prov'!G8</f>
        <v>Kegiatan Penataan Urusan Pemerintahan Daerah Lingkup I</v>
      </c>
      <c r="E1660" s="1862"/>
      <c r="F1660" s="776"/>
      <c r="G1660" s="777"/>
      <c r="H1660" s="754"/>
      <c r="I1660" s="753"/>
      <c r="J1660" s="758"/>
    </row>
    <row r="1661" spans="1:11" s="344" customFormat="1" ht="39" hidden="1" customHeight="1">
      <c r="A1661" s="801"/>
      <c r="B1661" s="861"/>
      <c r="C1661" s="393"/>
      <c r="D1661" s="393" t="s">
        <v>382</v>
      </c>
      <c r="E1661" s="841" t="str">
        <f>'Rekap Panjang Per Prog Per Prov'!G10</f>
        <v xml:space="preserve">Fasilitasi Percepatan Penerapan Standar Pelayanan Minimal (SPM) di Daerah </v>
      </c>
      <c r="F1661" s="776">
        <f>'Rekap Panjang Per Prog Per Prov'!G171</f>
        <v>567775000</v>
      </c>
      <c r="G1661" s="778"/>
      <c r="H1661" s="1254"/>
      <c r="I1661" s="753"/>
      <c r="J1661" s="761" t="s">
        <v>662</v>
      </c>
    </row>
    <row r="1662" spans="1:11" s="344" customFormat="1" ht="16.5" hidden="1" customHeight="1">
      <c r="A1662" s="801"/>
      <c r="B1662" s="829" t="s">
        <v>393</v>
      </c>
      <c r="C1662" s="1859" t="str">
        <f>'Rekap Panjang Per Prog Per Prov'!J7</f>
        <v xml:space="preserve">PROGRAM BINA PEMBANGUNAN DAERAH </v>
      </c>
      <c r="D1662" s="1859"/>
      <c r="E1662" s="1859"/>
      <c r="F1662" s="779"/>
      <c r="G1662" s="1865" t="str">
        <f>'Rekap Panjang Per Prog Per Prov'!J11</f>
        <v>DITJEN BINA BANGDA</v>
      </c>
      <c r="H1662" s="1256"/>
      <c r="I1662" s="753"/>
      <c r="J1662" s="809"/>
    </row>
    <row r="1663" spans="1:11" s="344" customFormat="1" ht="32.25" hidden="1" customHeight="1">
      <c r="A1663" s="801"/>
      <c r="B1663" s="830"/>
      <c r="C1663" s="393" t="s">
        <v>381</v>
      </c>
      <c r="D1663" s="1862" t="str">
        <f>'Rekap Panjang Per Prog Per Prov'!J8</f>
        <v>Kegiatan Dukungan Manajemen dan Pelaksanaan Tugas Teknis Lainnya Ditjen Bina Bangda</v>
      </c>
      <c r="E1663" s="1862"/>
      <c r="F1663" s="776"/>
      <c r="G1663" s="1866"/>
      <c r="H1663" s="1257"/>
      <c r="I1663" s="753"/>
      <c r="J1663" s="758"/>
    </row>
    <row r="1664" spans="1:11" s="344" customFormat="1" ht="36" hidden="1" customHeight="1">
      <c r="A1664" s="801"/>
      <c r="B1664" s="830"/>
      <c r="C1664" s="366"/>
      <c r="D1664" s="393" t="s">
        <v>382</v>
      </c>
      <c r="E1664" s="841" t="str">
        <f>'Rekap Panjang Per Prog Per Prov'!K10</f>
        <v xml:space="preserve">Penguatan Peran Provinsi dalam Pengendalian, Pelaporan dan Evaluasi Pemanfaatan Program Dana Alokasi Khusus (DAK) </v>
      </c>
      <c r="F1664" s="776">
        <f>'Rekap Panjang Per Prog Per Prov'!K171</f>
        <v>650000000</v>
      </c>
      <c r="G1664" s="777"/>
      <c r="H1664" s="754"/>
      <c r="I1664" s="753"/>
      <c r="J1664" s="1193" t="s">
        <v>594</v>
      </c>
    </row>
    <row r="1665" spans="1:10" s="344" customFormat="1" ht="16.5" hidden="1">
      <c r="A1665" s="801"/>
      <c r="B1665" s="830"/>
      <c r="C1665" s="393" t="s">
        <v>387</v>
      </c>
      <c r="D1665" s="1867" t="str">
        <f>'Rekap Panjang Per Prog Per Prov'!O8</f>
        <v>Kegiatan Fasilitasi Peningkatan Pertumbuhan Ekonomi Daerah</v>
      </c>
      <c r="E1665" s="1862"/>
      <c r="F1665" s="776"/>
      <c r="G1665" s="777"/>
      <c r="H1665" s="754"/>
      <c r="I1665" s="753"/>
      <c r="J1665" s="758"/>
    </row>
    <row r="1666" spans="1:10" s="344" customFormat="1" ht="24" hidden="1" customHeight="1">
      <c r="A1666" s="801"/>
      <c r="B1666" s="830"/>
      <c r="C1666" s="366"/>
      <c r="D1666" s="393" t="s">
        <v>382</v>
      </c>
      <c r="E1666" s="842" t="str">
        <f>'Rekap Panjang Per Prog Per Prov'!O10</f>
        <v xml:space="preserve">Dukungan Operasional  Penyelenggaraan PTSP  </v>
      </c>
      <c r="F1666" s="776">
        <f>'Rekap Panjang Per Prog Per Prov'!O171</f>
        <v>700000000</v>
      </c>
      <c r="G1666" s="778"/>
      <c r="H1666" s="1254"/>
      <c r="I1666" s="753"/>
      <c r="J1666" s="753" t="s">
        <v>602</v>
      </c>
    </row>
    <row r="1667" spans="1:10" s="362" customFormat="1" ht="15.75" hidden="1" customHeight="1">
      <c r="A1667" s="777"/>
      <c r="B1667" s="830" t="s">
        <v>396</v>
      </c>
      <c r="C1667" s="1863" t="str">
        <f>'Rekap Panjang Per Prog Per Prov'!U7</f>
        <v xml:space="preserve">PROGRAM PEMBERDAYAAN MASYARAKAT DAN PEMERINTAHAN DESA </v>
      </c>
      <c r="D1667" s="1863"/>
      <c r="E1667" s="1863"/>
      <c r="F1667" s="793"/>
      <c r="G1667" s="782" t="str">
        <f>'Rekap Panjang Per Prog Per Prov'!U11</f>
        <v>DITJEN PMD</v>
      </c>
      <c r="H1667" s="1263"/>
      <c r="I1667" s="753"/>
      <c r="J1667" s="758"/>
    </row>
    <row r="1668" spans="1:10" ht="30" hidden="1" customHeight="1">
      <c r="A1668" s="777"/>
      <c r="B1668" s="831"/>
      <c r="C1668" s="393" t="s">
        <v>381</v>
      </c>
      <c r="D1668" s="1862" t="str">
        <f>'Rekap Panjang Per Prog Per Prov'!U8</f>
        <v>Kegiatan Dukungan Manajemen dan Dukungan Teknis Lainnya Ditjen PMD</v>
      </c>
      <c r="E1668" s="1862"/>
      <c r="F1668" s="794"/>
      <c r="G1668" s="782"/>
      <c r="H1668" s="1263"/>
      <c r="I1668" s="753"/>
      <c r="J1668" s="758"/>
    </row>
    <row r="1669" spans="1:10" ht="31.5" hidden="1" customHeight="1">
      <c r="A1669" s="777"/>
      <c r="B1669" s="834"/>
      <c r="C1669" s="394"/>
      <c r="D1669" s="394" t="s">
        <v>382</v>
      </c>
      <c r="E1669" s="841" t="str">
        <f>'Rekap Panjang Per Prog Per Prov'!U10</f>
        <v>Penguatan Program dan Kelembagaan Pemberdayaan Masyarakat dan Pemerintahan Desa</v>
      </c>
      <c r="F1669" s="797">
        <f>'Rekap Panjang Per Prog Per Prov'!U171</f>
        <v>138910000</v>
      </c>
      <c r="G1669" s="778"/>
      <c r="H1669" s="1254"/>
      <c r="I1669" s="753"/>
      <c r="J1669" s="781"/>
    </row>
    <row r="1670" spans="1:10" ht="30" hidden="1" customHeight="1">
      <c r="A1670" s="777"/>
      <c r="B1670" s="831"/>
      <c r="C1670" s="393" t="s">
        <v>387</v>
      </c>
      <c r="D1670" s="1862" t="str">
        <f>'Rekap Panjang Per Prog Per Prov'!V8</f>
        <v>Kegiatan Peningkatan Kapasitas Penyelenggaraan Pemerintahan Desa dan Kelurahan</v>
      </c>
      <c r="E1670" s="1862"/>
      <c r="F1670" s="794"/>
      <c r="G1670" s="782"/>
      <c r="H1670" s="1263"/>
      <c r="I1670" s="753"/>
      <c r="J1670" s="758"/>
    </row>
    <row r="1671" spans="1:10" ht="15.75" hidden="1" customHeight="1">
      <c r="A1671" s="777"/>
      <c r="B1671" s="834"/>
      <c r="C1671" s="394"/>
      <c r="D1671" s="394" t="s">
        <v>382</v>
      </c>
      <c r="E1671" s="841" t="str">
        <f>'Rekap Panjang Per Prog Per Prov'!V10</f>
        <v>Pelatihan Manajemen Pemerintahan Desa bagi Kepala Desa</v>
      </c>
      <c r="F1671" s="797">
        <f>'Rekap Panjang Per Prog Per Prov'!V171</f>
        <v>227743000</v>
      </c>
      <c r="G1671" s="778"/>
      <c r="H1671" s="1254"/>
      <c r="I1671" s="753"/>
      <c r="J1671" s="781"/>
    </row>
    <row r="1672" spans="1:10" ht="15.75" hidden="1" customHeight="1">
      <c r="A1672" s="777"/>
      <c r="B1672" s="831"/>
      <c r="C1672" s="393" t="s">
        <v>388</v>
      </c>
      <c r="D1672" s="1862" t="str">
        <f>'Rekap Panjang Per Prog Per Prov'!W8</f>
        <v>Kegiatan Peningkatan Kapasitas Kelembagaan dan Pelatihan Masyarakat</v>
      </c>
      <c r="E1672" s="1862"/>
      <c r="F1672" s="794"/>
      <c r="G1672" s="782"/>
      <c r="H1672" s="1263"/>
      <c r="I1672" s="753"/>
      <c r="J1672" s="758"/>
    </row>
    <row r="1673" spans="1:10" ht="15.75" hidden="1" customHeight="1">
      <c r="A1673" s="777"/>
      <c r="B1673" s="834"/>
      <c r="C1673" s="394"/>
      <c r="D1673" s="394" t="s">
        <v>382</v>
      </c>
      <c r="E1673" s="841" t="str">
        <f>'Rekap Panjang Per Prog Per Prov'!W10</f>
        <v>Fasilitasi Penyusunan Profil Desa dan Kelurahan</v>
      </c>
      <c r="F1673" s="797">
        <f>'Rekap Panjang Per Prog Per Prov'!W171</f>
        <v>96250000</v>
      </c>
      <c r="G1673" s="778"/>
      <c r="H1673" s="1254"/>
      <c r="I1673" s="753"/>
      <c r="J1673" s="781"/>
    </row>
    <row r="1674" spans="1:10" ht="15.75" hidden="1" customHeight="1">
      <c r="A1674" s="777"/>
      <c r="B1674" s="831"/>
      <c r="C1674" s="393" t="s">
        <v>389</v>
      </c>
      <c r="D1674" s="1862" t="str">
        <f>'Rekap Panjang Per Prog Per Prov'!X8</f>
        <v>Kegiatan Peningkatan Kemandirian Masyarakat Perdesaan</v>
      </c>
      <c r="E1674" s="1862"/>
      <c r="F1674" s="794"/>
      <c r="G1674" s="782"/>
      <c r="H1674" s="1263"/>
      <c r="I1674" s="753"/>
      <c r="J1674" s="758"/>
    </row>
    <row r="1675" spans="1:10" ht="15.75" hidden="1" customHeight="1">
      <c r="A1675" s="777"/>
      <c r="B1675" s="834"/>
      <c r="C1675" s="394"/>
      <c r="D1675" s="394" t="s">
        <v>382</v>
      </c>
      <c r="E1675" s="841" t="str">
        <f>'Rekap Panjang Per Prog Per Prov'!X10</f>
        <v>PNPM-Mandiri Perdesaan</v>
      </c>
      <c r="F1675" s="797">
        <f>'Rekap Panjang Per Prog Per Prov'!X171</f>
        <v>41509549000</v>
      </c>
      <c r="G1675" s="778"/>
      <c r="H1675" s="1254"/>
      <c r="I1675" s="753"/>
      <c r="J1675" s="781"/>
    </row>
    <row r="1676" spans="1:10" ht="15.75" hidden="1" customHeight="1">
      <c r="A1676" s="777"/>
      <c r="B1676" s="831"/>
      <c r="C1676" s="393" t="s">
        <v>391</v>
      </c>
      <c r="D1676" s="1862" t="str">
        <f>'Rekap Panjang Per Prog Per Prov'!Y8</f>
        <v>Kegiatan Fasilitasi Pemberdayaan Adat dan Sosial Budaya Masyarakat</v>
      </c>
      <c r="E1676" s="1862"/>
      <c r="F1676" s="794"/>
      <c r="G1676" s="782"/>
      <c r="H1676" s="1263"/>
      <c r="I1676" s="753"/>
      <c r="J1676" s="758"/>
    </row>
    <row r="1677" spans="1:10" ht="31.5" hidden="1" customHeight="1">
      <c r="A1677" s="777"/>
      <c r="B1677" s="834"/>
      <c r="C1677" s="394"/>
      <c r="D1677" s="394" t="s">
        <v>382</v>
      </c>
      <c r="E1677" s="842" t="str">
        <f>'Rekap Panjang Per Prog Per Prov'!Y10</f>
        <v>Fasilitasi Penguatan Kelembagaan Komisi Penanggulangan HIV/AIDS di daerah</v>
      </c>
      <c r="F1677" s="797">
        <f>'Rekap Panjang Per Prog Per Prov'!Y171</f>
        <v>94000000</v>
      </c>
      <c r="G1677" s="778"/>
      <c r="H1677" s="1254"/>
      <c r="I1677" s="753"/>
      <c r="J1677" s="781"/>
    </row>
    <row r="1678" spans="1:10" ht="31.5" hidden="1" customHeight="1">
      <c r="A1678" s="777"/>
      <c r="B1678" s="834"/>
      <c r="C1678" s="394"/>
      <c r="D1678" s="394" t="s">
        <v>386</v>
      </c>
      <c r="E1678" s="841" t="str">
        <f>'Rekap Panjang Per Prog Per Prov'!AA10</f>
        <v xml:space="preserve">Fasilitasi Penguatan Sistem Informasi Posyandu di Daerah melalui Koordinasi dan Pelatihan Ulang </v>
      </c>
      <c r="F1678" s="797">
        <f>'Rekap Panjang Per Prog Per Prov'!AA171</f>
        <v>104757000</v>
      </c>
      <c r="G1678" s="778"/>
      <c r="H1678" s="1254"/>
      <c r="I1678" s="753"/>
      <c r="J1678" s="781"/>
    </row>
    <row r="1679" spans="1:10" ht="15.75" hidden="1" customHeight="1">
      <c r="A1679" s="777"/>
      <c r="B1679" s="831"/>
      <c r="C1679" s="393" t="s">
        <v>392</v>
      </c>
      <c r="D1679" s="1862" t="str">
        <f>'Rekap Panjang Per Prog Per Prov'!AB8</f>
        <v>Kegiatan Pengembangan Usaha Ekonomi Masyarakat</v>
      </c>
      <c r="E1679" s="1862"/>
      <c r="F1679" s="794"/>
      <c r="G1679" s="782"/>
      <c r="H1679" s="1263"/>
      <c r="I1679" s="753"/>
      <c r="J1679" s="758"/>
    </row>
    <row r="1680" spans="1:10" ht="15.75" hidden="1" customHeight="1">
      <c r="A1680" s="777"/>
      <c r="B1680" s="834"/>
      <c r="C1680" s="394"/>
      <c r="D1680" s="394" t="s">
        <v>382</v>
      </c>
      <c r="E1680" s="841" t="str">
        <f>'Rekap Panjang Per Prog Per Prov'!AB10</f>
        <v xml:space="preserve">Pelatihan Kapasitas Kelembagaan UED SP/BUMDesa </v>
      </c>
      <c r="F1680" s="797">
        <f>'Rekap Panjang Per Prog Per Prov'!AB171</f>
        <v>0</v>
      </c>
      <c r="G1680" s="778"/>
      <c r="H1680" s="1254"/>
      <c r="I1680" s="753"/>
      <c r="J1680" s="781"/>
    </row>
    <row r="1681" spans="1:11" ht="31.5" hidden="1" customHeight="1">
      <c r="A1681" s="777"/>
      <c r="B1681" s="834"/>
      <c r="C1681" s="394"/>
      <c r="D1681" s="394" t="s">
        <v>386</v>
      </c>
      <c r="E1681" s="841" t="str">
        <f>'Rekap Panjang Per Prog Per Prov'!AC10</f>
        <v xml:space="preserve">Penguatan Kelembagaan Tim Koordinasi Penanggulangan Kemiskinan Daerah (TKPKD) </v>
      </c>
      <c r="F1681" s="797">
        <f>'Rekap Panjang Per Prog Per Prov'!AC171</f>
        <v>53000000</v>
      </c>
      <c r="G1681" s="778"/>
      <c r="H1681" s="1254"/>
      <c r="I1681" s="753"/>
      <c r="J1681" s="781"/>
    </row>
    <row r="1682" spans="1:11" s="362" customFormat="1" ht="32.25" hidden="1" customHeight="1">
      <c r="A1682" s="777"/>
      <c r="B1682" s="830" t="s">
        <v>396</v>
      </c>
      <c r="C1682" s="1863" t="str">
        <f>'Rekap Panjang Per Prog Per Prov'!AH7</f>
        <v xml:space="preserve">PROGRAM PENGUATAN PENYELENGGARAAN PEMERINTAHAN UMUM </v>
      </c>
      <c r="D1682" s="1863"/>
      <c r="E1682" s="1863"/>
      <c r="F1682" s="793"/>
      <c r="G1682" s="803" t="str">
        <f>'Rekap Panjang Per Prog Per Prov'!AH11</f>
        <v>DITJEN PUM</v>
      </c>
      <c r="H1682" s="1255"/>
      <c r="I1682" s="753"/>
      <c r="J1682" s="758"/>
    </row>
    <row r="1683" spans="1:11" ht="30" hidden="1" customHeight="1">
      <c r="A1683" s="777"/>
      <c r="B1683" s="831"/>
      <c r="C1683" s="393" t="s">
        <v>381</v>
      </c>
      <c r="D1683" s="1862" t="str">
        <f>'Rekap Panjang Per Prog Per Prov'!AH8</f>
        <v>Kegiatan Penyelenggaraan Hubungan Pusat dan Daerah Serta Kerjasama Daerah</v>
      </c>
      <c r="E1683" s="1862"/>
      <c r="F1683" s="794"/>
      <c r="G1683" s="777"/>
      <c r="H1683" s="754"/>
      <c r="I1683" s="753"/>
      <c r="J1683" s="758"/>
    </row>
    <row r="1684" spans="1:11" hidden="1">
      <c r="A1684" s="777"/>
      <c r="B1684" s="834"/>
      <c r="C1684" s="394"/>
      <c r="D1684" s="394" t="s">
        <v>382</v>
      </c>
      <c r="E1684" s="841" t="str">
        <f>'Rekap Panjang Per Prog Per Prov'!AH10</f>
        <v>Pengembangan Kerjasama Daerah</v>
      </c>
      <c r="F1684" s="797">
        <f>'Rekap Panjang Per Prog Per Prov'!AH171</f>
        <v>425000000</v>
      </c>
      <c r="G1684" s="777"/>
      <c r="H1684" s="754"/>
      <c r="I1684" s="753"/>
      <c r="J1684" s="781"/>
    </row>
    <row r="1685" spans="1:11" ht="46.5" hidden="1" customHeight="1">
      <c r="A1685" s="777"/>
      <c r="B1685" s="834"/>
      <c r="C1685" s="394"/>
      <c r="D1685" s="394" t="s">
        <v>386</v>
      </c>
      <c r="E1685" s="841" t="str">
        <f>'Rekap Panjang Per Prog Per Prov'!AI10</f>
        <v>Peningkatan Peran Gubernur sebagai Wakil Pemerintah Pusat di Wilayah Provinsi</v>
      </c>
      <c r="F1685" s="797">
        <f>'Rekap Panjang Per Prog Per Prov'!AI171</f>
        <v>3320296000</v>
      </c>
      <c r="G1685" s="777"/>
      <c r="H1685" s="754"/>
      <c r="I1685" s="753"/>
      <c r="J1685" s="761" t="s">
        <v>595</v>
      </c>
    </row>
    <row r="1686" spans="1:11" ht="30" hidden="1" customHeight="1">
      <c r="A1686" s="777"/>
      <c r="B1686" s="831"/>
      <c r="C1686" s="393" t="s">
        <v>387</v>
      </c>
      <c r="D1686" s="1862" t="str">
        <f>'Rekap Panjang Per Prog Per Prov'!AJ8</f>
        <v>Kegiatan Pengembangan dan Penataan Wilayah Administrasi dan Perbatasan</v>
      </c>
      <c r="E1686" s="1862"/>
      <c r="F1686" s="794"/>
      <c r="G1686" s="777"/>
      <c r="H1686" s="754"/>
      <c r="I1686" s="753"/>
      <c r="J1686" s="758"/>
    </row>
    <row r="1687" spans="1:11" ht="46.5" hidden="1" customHeight="1">
      <c r="A1687" s="777"/>
      <c r="B1687" s="834"/>
      <c r="C1687" s="394"/>
      <c r="D1687" s="394" t="s">
        <v>382</v>
      </c>
      <c r="E1687" s="841" t="str">
        <f>'Rekap Panjang Per Prog Per Prov'!AK10</f>
        <v>Koordinasi dan Fasilitasi Penegasan Batas Daerah Secara Pasti di Lapangan antar Daerah Provinsi, Kab/Kota</v>
      </c>
      <c r="F1687" s="797">
        <f>'Rekap Panjang Per Prog Per Prov'!AK171</f>
        <v>450000000</v>
      </c>
      <c r="G1687" s="777"/>
      <c r="H1687" s="754"/>
      <c r="I1687" s="753"/>
      <c r="J1687" s="1194" t="s">
        <v>605</v>
      </c>
    </row>
    <row r="1688" spans="1:11" hidden="1">
      <c r="A1688" s="777"/>
      <c r="B1688" s="831"/>
      <c r="C1688" s="393" t="s">
        <v>388</v>
      </c>
      <c r="D1688" s="1862" t="str">
        <f>'Rekap Panjang Per Prog Per Prov'!AN8</f>
        <v>Kegiatan Pembinaan Ketenteraman, Ketertiban dan Perlindungan Masyarakat</v>
      </c>
      <c r="E1688" s="1862"/>
      <c r="F1688" s="794"/>
      <c r="G1688" s="777"/>
      <c r="H1688" s="754"/>
      <c r="I1688" s="753"/>
      <c r="J1688" s="758"/>
    </row>
    <row r="1689" spans="1:11" ht="48.75" hidden="1" customHeight="1">
      <c r="A1689" s="777"/>
      <c r="B1689" s="834"/>
      <c r="C1689" s="394"/>
      <c r="D1689" s="394" t="s">
        <v>382</v>
      </c>
      <c r="E1689" s="841" t="str">
        <f>'Rekap Panjang Per Prog Per Prov'!AN10</f>
        <v>Fasilitasi Pencitraan Satpol PP di Daerah</v>
      </c>
      <c r="F1689" s="797">
        <f>'Rekap Panjang Per Prog Per Prov'!AN171</f>
        <v>350000000</v>
      </c>
      <c r="G1689" s="778"/>
      <c r="H1689" s="1254"/>
      <c r="I1689" s="753"/>
      <c r="J1689" s="761" t="s">
        <v>597</v>
      </c>
    </row>
    <row r="1690" spans="1:11" ht="16.5">
      <c r="A1690" s="821"/>
      <c r="B1690" s="853"/>
      <c r="C1690" s="854"/>
      <c r="D1690" s="854"/>
      <c r="E1690" s="855"/>
      <c r="F1690" s="822"/>
      <c r="G1690" s="821"/>
      <c r="H1690" s="1268"/>
      <c r="I1690" s="884"/>
      <c r="J1690" s="823"/>
    </row>
    <row r="1691" spans="1:11">
      <c r="F1691" s="990"/>
    </row>
    <row r="1693" spans="1:11">
      <c r="F1693" s="989">
        <f>F12+F58+F106+F162+F213+F263+F312+F365+F415+F468+F521+F569+F583+F636+F694+F747+F800+F848+F907+F960+F1011+F1059+F1114+F1167+F1222+F1270+F1322+F1378+F1430+F1490+F1540+F1593+F1649</f>
        <v>1464167825000</v>
      </c>
      <c r="K1693" s="682">
        <f>F12+F58+F106+F162+F213+F263++F312+F365+F415+F468+F521+F569+F583+F636+F694+F747+F800+F848+F907+F960+F1011+F1059+F1114+F1167+F1222+F1270+F1322+F1378+F1430+F1490+F1540+F1593+F1649</f>
        <v>1464167825000</v>
      </c>
    </row>
    <row r="1706" spans="6:6">
      <c r="F1706" s="377">
        <f>F12+F58+F106+F162+F213+F263+F312+F365+F415+F468+F521+F569+F583+F636+F694+F747+F800+F848+F907+F960+F1011+F1059+F1114+F1167+F1222+F1270+F1322+F1378+F1430+F1490+F1540+F1593+F1649</f>
        <v>1464167825000</v>
      </c>
    </row>
  </sheetData>
  <mergeCells count="1011">
    <mergeCell ref="D1676:E1676"/>
    <mergeCell ref="D1679:E1679"/>
    <mergeCell ref="C1682:E1682"/>
    <mergeCell ref="D1683:E1683"/>
    <mergeCell ref="D1686:E1686"/>
    <mergeCell ref="D1688:E1688"/>
    <mergeCell ref="D1665:E1665"/>
    <mergeCell ref="C1667:E1667"/>
    <mergeCell ref="D1668:E1668"/>
    <mergeCell ref="D1670:E1670"/>
    <mergeCell ref="D1672:E1672"/>
    <mergeCell ref="D1674:E1674"/>
    <mergeCell ref="D1657:E1657"/>
    <mergeCell ref="C1659:E1659"/>
    <mergeCell ref="D1660:E1660"/>
    <mergeCell ref="C1662:E1662"/>
    <mergeCell ref="G1662:G1663"/>
    <mergeCell ref="D1663:E1663"/>
    <mergeCell ref="C1650:E1650"/>
    <mergeCell ref="D1651:E1651"/>
    <mergeCell ref="C1653:E1653"/>
    <mergeCell ref="G1653:G1654"/>
    <mergeCell ref="D1654:E1654"/>
    <mergeCell ref="C1656:E1656"/>
    <mergeCell ref="D1636:E1636"/>
    <mergeCell ref="D1638:E1638"/>
    <mergeCell ref="D1641:E1641"/>
    <mergeCell ref="D1643:E1643"/>
    <mergeCell ref="D1645:E1645"/>
    <mergeCell ref="B1649:E1649"/>
    <mergeCell ref="D1623:E1623"/>
    <mergeCell ref="D1625:E1625"/>
    <mergeCell ref="D1627:E1627"/>
    <mergeCell ref="D1629:E1629"/>
    <mergeCell ref="D1632:E1632"/>
    <mergeCell ref="C1635:E1635"/>
    <mergeCell ref="D1613:E1613"/>
    <mergeCell ref="J1614:J1615"/>
    <mergeCell ref="D1616:E1616"/>
    <mergeCell ref="D1618:E1618"/>
    <mergeCell ref="C1620:E1620"/>
    <mergeCell ref="D1621:E1621"/>
    <mergeCell ref="D1604:E1604"/>
    <mergeCell ref="C1606:E1606"/>
    <mergeCell ref="D1607:E1607"/>
    <mergeCell ref="C1609:E1609"/>
    <mergeCell ref="G1609:G1610"/>
    <mergeCell ref="D1610:E1610"/>
    <mergeCell ref="C1597:E1597"/>
    <mergeCell ref="D1598:E1598"/>
    <mergeCell ref="C1600:E1600"/>
    <mergeCell ref="G1600:G1601"/>
    <mergeCell ref="D1601:E1601"/>
    <mergeCell ref="C1603:E1603"/>
    <mergeCell ref="D1585:E1585"/>
    <mergeCell ref="D1588:E1588"/>
    <mergeCell ref="D1590:E1590"/>
    <mergeCell ref="B1593:E1593"/>
    <mergeCell ref="H1593:H1595"/>
    <mergeCell ref="C1594:E1594"/>
    <mergeCell ref="D1595:E1595"/>
    <mergeCell ref="D1570:E1570"/>
    <mergeCell ref="D1572:E1572"/>
    <mergeCell ref="D1574:E1574"/>
    <mergeCell ref="D1577:E1577"/>
    <mergeCell ref="C1581:E1581"/>
    <mergeCell ref="D1582:E1582"/>
    <mergeCell ref="D1559:E1559"/>
    <mergeCell ref="D1561:E1561"/>
    <mergeCell ref="D1563:E1563"/>
    <mergeCell ref="C1565:E1565"/>
    <mergeCell ref="D1566:E1566"/>
    <mergeCell ref="D1568:E1568"/>
    <mergeCell ref="D1551:E1551"/>
    <mergeCell ref="C1553:E1553"/>
    <mergeCell ref="D1554:E1554"/>
    <mergeCell ref="C1556:E1556"/>
    <mergeCell ref="G1556:G1557"/>
    <mergeCell ref="D1557:E1557"/>
    <mergeCell ref="C1544:E1544"/>
    <mergeCell ref="D1545:E1545"/>
    <mergeCell ref="C1547:E1547"/>
    <mergeCell ref="G1547:G1548"/>
    <mergeCell ref="D1548:E1548"/>
    <mergeCell ref="C1550:E1550"/>
    <mergeCell ref="D1533:E1533"/>
    <mergeCell ref="D1535:E1535"/>
    <mergeCell ref="D1537:E1537"/>
    <mergeCell ref="B1540:E1540"/>
    <mergeCell ref="H1540:H1543"/>
    <mergeCell ref="C1541:E1541"/>
    <mergeCell ref="D1542:E1542"/>
    <mergeCell ref="D1519:E1519"/>
    <mergeCell ref="D1521:E1521"/>
    <mergeCell ref="D1523:E1523"/>
    <mergeCell ref="D1527:E1527"/>
    <mergeCell ref="C1530:E1530"/>
    <mergeCell ref="D1531:E1531"/>
    <mergeCell ref="J1508:J1509"/>
    <mergeCell ref="D1510:E1510"/>
    <mergeCell ref="D1512:E1512"/>
    <mergeCell ref="C1514:E1514"/>
    <mergeCell ref="D1515:E1515"/>
    <mergeCell ref="D1517:E1517"/>
    <mergeCell ref="C1500:E1500"/>
    <mergeCell ref="D1501:E1501"/>
    <mergeCell ref="C1503:E1503"/>
    <mergeCell ref="D1504:E1504"/>
    <mergeCell ref="C1506:E1506"/>
    <mergeCell ref="G1506:G1507"/>
    <mergeCell ref="D1507:E1507"/>
    <mergeCell ref="C1491:E1491"/>
    <mergeCell ref="D1492:E1492"/>
    <mergeCell ref="C1494:E1494"/>
    <mergeCell ref="D1495:E1495"/>
    <mergeCell ref="C1497:E1497"/>
    <mergeCell ref="G1497:G1498"/>
    <mergeCell ref="D1498:E1498"/>
    <mergeCell ref="D1474:E1474"/>
    <mergeCell ref="D1477:E1477"/>
    <mergeCell ref="D1480:E1480"/>
    <mergeCell ref="D1482:E1482"/>
    <mergeCell ref="D1485:E1485"/>
    <mergeCell ref="B1490:E1490"/>
    <mergeCell ref="D1459:E1459"/>
    <mergeCell ref="D1461:E1461"/>
    <mergeCell ref="D1463:E1463"/>
    <mergeCell ref="D1465:E1465"/>
    <mergeCell ref="D1469:E1469"/>
    <mergeCell ref="C1473:E1473"/>
    <mergeCell ref="J1448:J1449"/>
    <mergeCell ref="D1450:E1450"/>
    <mergeCell ref="D1452:E1452"/>
    <mergeCell ref="D1454:E1454"/>
    <mergeCell ref="C1456:E1456"/>
    <mergeCell ref="D1457:E1457"/>
    <mergeCell ref="D1441:E1441"/>
    <mergeCell ref="C1443:E1443"/>
    <mergeCell ref="D1444:E1444"/>
    <mergeCell ref="C1446:E1446"/>
    <mergeCell ref="G1446:G1447"/>
    <mergeCell ref="D1447:E1447"/>
    <mergeCell ref="C1434:E1434"/>
    <mergeCell ref="D1435:E1435"/>
    <mergeCell ref="C1437:E1437"/>
    <mergeCell ref="G1437:G1438"/>
    <mergeCell ref="D1438:E1438"/>
    <mergeCell ref="C1440:E1440"/>
    <mergeCell ref="D1425:E1425"/>
    <mergeCell ref="D1427:E1427"/>
    <mergeCell ref="B1430:E1430"/>
    <mergeCell ref="H1430:H1433"/>
    <mergeCell ref="C1431:E1431"/>
    <mergeCell ref="D1432:E1432"/>
    <mergeCell ref="D1411:E1411"/>
    <mergeCell ref="D1415:E1415"/>
    <mergeCell ref="C1417:E1417"/>
    <mergeCell ref="D1418:E1418"/>
    <mergeCell ref="D1421:E1421"/>
    <mergeCell ref="D1423:E1423"/>
    <mergeCell ref="D1400:E1400"/>
    <mergeCell ref="C1402:E1402"/>
    <mergeCell ref="D1403:E1403"/>
    <mergeCell ref="D1405:E1405"/>
    <mergeCell ref="D1407:E1407"/>
    <mergeCell ref="D1409:E1409"/>
    <mergeCell ref="D1392:E1392"/>
    <mergeCell ref="C1394:E1394"/>
    <mergeCell ref="G1394:G1395"/>
    <mergeCell ref="D1395:E1395"/>
    <mergeCell ref="J1396:J1397"/>
    <mergeCell ref="D1398:E1398"/>
    <mergeCell ref="C1385:E1385"/>
    <mergeCell ref="G1385:G1386"/>
    <mergeCell ref="D1386:E1386"/>
    <mergeCell ref="C1388:E1388"/>
    <mergeCell ref="D1389:E1389"/>
    <mergeCell ref="C1391:E1391"/>
    <mergeCell ref="B1378:E1378"/>
    <mergeCell ref="H1378:H1381"/>
    <mergeCell ref="C1379:E1379"/>
    <mergeCell ref="D1380:E1380"/>
    <mergeCell ref="C1382:E1382"/>
    <mergeCell ref="D1383:E1383"/>
    <mergeCell ref="D1366:E1366"/>
    <mergeCell ref="J1367:J1368"/>
    <mergeCell ref="D1369:E1369"/>
    <mergeCell ref="D1371:E1371"/>
    <mergeCell ref="D1373:E1373"/>
    <mergeCell ref="D1375:E1375"/>
    <mergeCell ref="D1352:E1352"/>
    <mergeCell ref="D1354:E1354"/>
    <mergeCell ref="D1356:E1356"/>
    <mergeCell ref="D1358:E1358"/>
    <mergeCell ref="D1361:E1361"/>
    <mergeCell ref="C1365:E1365"/>
    <mergeCell ref="D1342:E1342"/>
    <mergeCell ref="J1343:J1344"/>
    <mergeCell ref="D1345:E1345"/>
    <mergeCell ref="D1347:E1347"/>
    <mergeCell ref="C1349:E1349"/>
    <mergeCell ref="D1350:E1350"/>
    <mergeCell ref="C1335:E1335"/>
    <mergeCell ref="D1336:E1336"/>
    <mergeCell ref="C1338:E1338"/>
    <mergeCell ref="G1338:G1339"/>
    <mergeCell ref="D1339:E1339"/>
    <mergeCell ref="J1340:J1341"/>
    <mergeCell ref="D1327:E1327"/>
    <mergeCell ref="C1329:E1329"/>
    <mergeCell ref="G1329:G1330"/>
    <mergeCell ref="D1330:E1330"/>
    <mergeCell ref="C1332:E1332"/>
    <mergeCell ref="D1333:E1333"/>
    <mergeCell ref="D1318:E1318"/>
    <mergeCell ref="B1322:E1322"/>
    <mergeCell ref="H1322:H1325"/>
    <mergeCell ref="C1323:E1323"/>
    <mergeCell ref="D1324:E1324"/>
    <mergeCell ref="C1326:E1326"/>
    <mergeCell ref="D1306:E1306"/>
    <mergeCell ref="C1309:E1309"/>
    <mergeCell ref="D1310:E1310"/>
    <mergeCell ref="J1311:J1312"/>
    <mergeCell ref="D1313:E1313"/>
    <mergeCell ref="D1316:E1316"/>
    <mergeCell ref="C1294:E1294"/>
    <mergeCell ref="D1295:E1295"/>
    <mergeCell ref="D1297:E1297"/>
    <mergeCell ref="D1299:E1299"/>
    <mergeCell ref="D1301:E1301"/>
    <mergeCell ref="D1303:E1303"/>
    <mergeCell ref="C1286:E1286"/>
    <mergeCell ref="G1286:G1287"/>
    <mergeCell ref="D1287:E1287"/>
    <mergeCell ref="J1288:J1289"/>
    <mergeCell ref="D1290:E1290"/>
    <mergeCell ref="D1292:E1292"/>
    <mergeCell ref="G1277:G1278"/>
    <mergeCell ref="D1278:E1278"/>
    <mergeCell ref="C1280:E1280"/>
    <mergeCell ref="D1281:E1281"/>
    <mergeCell ref="C1283:E1283"/>
    <mergeCell ref="D1284:E1284"/>
    <mergeCell ref="B1270:E1270"/>
    <mergeCell ref="C1271:E1271"/>
    <mergeCell ref="D1272:E1272"/>
    <mergeCell ref="C1274:E1274"/>
    <mergeCell ref="D1275:E1275"/>
    <mergeCell ref="C1277:E1277"/>
    <mergeCell ref="D1255:E1255"/>
    <mergeCell ref="D1259:E1259"/>
    <mergeCell ref="C1262:E1262"/>
    <mergeCell ref="D1263:E1263"/>
    <mergeCell ref="J1264:J1265"/>
    <mergeCell ref="D1266:E1266"/>
    <mergeCell ref="D1244:E1244"/>
    <mergeCell ref="C1246:E1246"/>
    <mergeCell ref="D1247:E1247"/>
    <mergeCell ref="D1249:E1249"/>
    <mergeCell ref="D1251:E1251"/>
    <mergeCell ref="D1253:E1253"/>
    <mergeCell ref="D1236:E1236"/>
    <mergeCell ref="C1238:E1238"/>
    <mergeCell ref="G1238:G1239"/>
    <mergeCell ref="D1239:E1239"/>
    <mergeCell ref="J1240:J1241"/>
    <mergeCell ref="D1242:E1242"/>
    <mergeCell ref="C1229:E1229"/>
    <mergeCell ref="G1229:G1230"/>
    <mergeCell ref="D1230:E1230"/>
    <mergeCell ref="C1232:E1232"/>
    <mergeCell ref="D1233:E1233"/>
    <mergeCell ref="C1235:E1235"/>
    <mergeCell ref="B1222:E1222"/>
    <mergeCell ref="H1222:H1224"/>
    <mergeCell ref="C1223:E1223"/>
    <mergeCell ref="D1224:E1224"/>
    <mergeCell ref="C1226:E1226"/>
    <mergeCell ref="D1227:E1227"/>
    <mergeCell ref="C1209:E1209"/>
    <mergeCell ref="D1210:E1210"/>
    <mergeCell ref="D1212:E1212"/>
    <mergeCell ref="D1214:E1214"/>
    <mergeCell ref="D1216:E1216"/>
    <mergeCell ref="D1219:E1219"/>
    <mergeCell ref="D1196:E1196"/>
    <mergeCell ref="D1198:E1198"/>
    <mergeCell ref="D1200:E1200"/>
    <mergeCell ref="D1202:E1202"/>
    <mergeCell ref="D1204:E1204"/>
    <mergeCell ref="D1207:E1207"/>
    <mergeCell ref="J1185:J1186"/>
    <mergeCell ref="D1187:E1187"/>
    <mergeCell ref="D1189:E1189"/>
    <mergeCell ref="D1191:E1191"/>
    <mergeCell ref="D1193:E1193"/>
    <mergeCell ref="C1195:E1195"/>
    <mergeCell ref="C1177:E1177"/>
    <mergeCell ref="D1178:E1178"/>
    <mergeCell ref="C1180:E1180"/>
    <mergeCell ref="D1181:E1181"/>
    <mergeCell ref="C1183:E1183"/>
    <mergeCell ref="G1183:G1184"/>
    <mergeCell ref="D1184:E1184"/>
    <mergeCell ref="C1168:E1168"/>
    <mergeCell ref="D1169:E1169"/>
    <mergeCell ref="C1171:E1171"/>
    <mergeCell ref="D1172:E1172"/>
    <mergeCell ref="C1174:E1174"/>
    <mergeCell ref="G1174:G1175"/>
    <mergeCell ref="D1175:E1175"/>
    <mergeCell ref="C1157:E1157"/>
    <mergeCell ref="D1158:E1158"/>
    <mergeCell ref="D1160:E1160"/>
    <mergeCell ref="D1162:E1162"/>
    <mergeCell ref="D1164:E1164"/>
    <mergeCell ref="B1167:E1167"/>
    <mergeCell ref="D1142:E1142"/>
    <mergeCell ref="D1144:E1144"/>
    <mergeCell ref="D1146:E1146"/>
    <mergeCell ref="D1148:E1148"/>
    <mergeCell ref="D1150:E1150"/>
    <mergeCell ref="D1154:E1154"/>
    <mergeCell ref="J1132:J1133"/>
    <mergeCell ref="D1134:E1134"/>
    <mergeCell ref="J1135:J1136"/>
    <mergeCell ref="D1137:E1137"/>
    <mergeCell ref="D1139:E1139"/>
    <mergeCell ref="C1141:E1141"/>
    <mergeCell ref="D1125:E1125"/>
    <mergeCell ref="C1127:E1127"/>
    <mergeCell ref="D1128:E1128"/>
    <mergeCell ref="C1130:E1130"/>
    <mergeCell ref="G1130:G1131"/>
    <mergeCell ref="D1131:E1131"/>
    <mergeCell ref="C1118:E1118"/>
    <mergeCell ref="D1119:E1119"/>
    <mergeCell ref="C1121:E1121"/>
    <mergeCell ref="G1121:G1122"/>
    <mergeCell ref="D1122:E1122"/>
    <mergeCell ref="C1124:E1124"/>
    <mergeCell ref="D1104:E1104"/>
    <mergeCell ref="D1107:E1107"/>
    <mergeCell ref="D1109:E1109"/>
    <mergeCell ref="D1111:E1111"/>
    <mergeCell ref="B1114:E1114"/>
    <mergeCell ref="H1114:H1117"/>
    <mergeCell ref="C1115:E1115"/>
    <mergeCell ref="D1116:E1116"/>
    <mergeCell ref="D1089:E1089"/>
    <mergeCell ref="D1091:E1091"/>
    <mergeCell ref="D1093:E1093"/>
    <mergeCell ref="D1097:E1097"/>
    <mergeCell ref="C1101:E1101"/>
    <mergeCell ref="D1102:E1102"/>
    <mergeCell ref="D1078:E1078"/>
    <mergeCell ref="D1080:E1080"/>
    <mergeCell ref="D1082:E1082"/>
    <mergeCell ref="C1084:E1084"/>
    <mergeCell ref="D1085:E1085"/>
    <mergeCell ref="D1087:E1087"/>
    <mergeCell ref="D1070:E1070"/>
    <mergeCell ref="C1072:E1072"/>
    <mergeCell ref="D1073:E1073"/>
    <mergeCell ref="C1075:E1075"/>
    <mergeCell ref="G1075:G1076"/>
    <mergeCell ref="D1076:E1076"/>
    <mergeCell ref="C1063:E1063"/>
    <mergeCell ref="D1064:E1064"/>
    <mergeCell ref="C1066:E1066"/>
    <mergeCell ref="G1066:G1067"/>
    <mergeCell ref="D1067:E1067"/>
    <mergeCell ref="C1069:E1069"/>
    <mergeCell ref="D1047:E1047"/>
    <mergeCell ref="D1050:E1050"/>
    <mergeCell ref="D1052:E1052"/>
    <mergeCell ref="D1055:E1055"/>
    <mergeCell ref="B1059:E1059"/>
    <mergeCell ref="H1059:H1062"/>
    <mergeCell ref="C1060:E1060"/>
    <mergeCell ref="D1061:E1061"/>
    <mergeCell ref="D1034:E1034"/>
    <mergeCell ref="D1036:E1036"/>
    <mergeCell ref="D1038:E1038"/>
    <mergeCell ref="D1041:E1041"/>
    <mergeCell ref="C1044:E1044"/>
    <mergeCell ref="D1045:E1045"/>
    <mergeCell ref="J1023:J1024"/>
    <mergeCell ref="D1025:E1025"/>
    <mergeCell ref="D1027:E1027"/>
    <mergeCell ref="C1029:E1029"/>
    <mergeCell ref="D1030:E1030"/>
    <mergeCell ref="D1032:E1032"/>
    <mergeCell ref="C1015:E1015"/>
    <mergeCell ref="G1015:G1016"/>
    <mergeCell ref="D1016:E1016"/>
    <mergeCell ref="C1018:E1018"/>
    <mergeCell ref="D1019:E1019"/>
    <mergeCell ref="C1021:E1021"/>
    <mergeCell ref="G1021:G1022"/>
    <mergeCell ref="D1022:E1022"/>
    <mergeCell ref="D1003:E1003"/>
    <mergeCell ref="D1005:E1005"/>
    <mergeCell ref="D1008:E1008"/>
    <mergeCell ref="B1011:E1011"/>
    <mergeCell ref="C1012:E1012"/>
    <mergeCell ref="D1013:E1013"/>
    <mergeCell ref="D989:E989"/>
    <mergeCell ref="D991:E991"/>
    <mergeCell ref="D994:E994"/>
    <mergeCell ref="C998:E998"/>
    <mergeCell ref="D999:E999"/>
    <mergeCell ref="D1001:E1001"/>
    <mergeCell ref="J978:J979"/>
    <mergeCell ref="D980:E980"/>
    <mergeCell ref="C982:E982"/>
    <mergeCell ref="D983:E983"/>
    <mergeCell ref="D985:E985"/>
    <mergeCell ref="D987:E987"/>
    <mergeCell ref="D971:E971"/>
    <mergeCell ref="C973:E973"/>
    <mergeCell ref="D974:E974"/>
    <mergeCell ref="C976:E976"/>
    <mergeCell ref="G976:G977"/>
    <mergeCell ref="D977:E977"/>
    <mergeCell ref="C964:E964"/>
    <mergeCell ref="D965:E965"/>
    <mergeCell ref="C967:E967"/>
    <mergeCell ref="G967:G968"/>
    <mergeCell ref="D968:E968"/>
    <mergeCell ref="C970:E970"/>
    <mergeCell ref="D950:E950"/>
    <mergeCell ref="D952:E952"/>
    <mergeCell ref="D954:E954"/>
    <mergeCell ref="D957:E957"/>
    <mergeCell ref="B960:E960"/>
    <mergeCell ref="H960:H963"/>
    <mergeCell ref="C961:E961"/>
    <mergeCell ref="D962:E962"/>
    <mergeCell ref="D936:E936"/>
    <mergeCell ref="D938:E938"/>
    <mergeCell ref="D940:E940"/>
    <mergeCell ref="D943:E943"/>
    <mergeCell ref="C947:E947"/>
    <mergeCell ref="D948:E948"/>
    <mergeCell ref="J925:J926"/>
    <mergeCell ref="D927:E927"/>
    <mergeCell ref="D929:E929"/>
    <mergeCell ref="C931:E931"/>
    <mergeCell ref="D932:E932"/>
    <mergeCell ref="D934:E934"/>
    <mergeCell ref="C917:E917"/>
    <mergeCell ref="D918:E918"/>
    <mergeCell ref="C920:E920"/>
    <mergeCell ref="D921:E921"/>
    <mergeCell ref="C923:E923"/>
    <mergeCell ref="G923:G924"/>
    <mergeCell ref="D924:E924"/>
    <mergeCell ref="H907:H909"/>
    <mergeCell ref="C908:E908"/>
    <mergeCell ref="D909:E909"/>
    <mergeCell ref="C911:E911"/>
    <mergeCell ref="D912:E912"/>
    <mergeCell ref="C914:E914"/>
    <mergeCell ref="G914:G915"/>
    <mergeCell ref="D915:E915"/>
    <mergeCell ref="D891:E891"/>
    <mergeCell ref="D894:E894"/>
    <mergeCell ref="D898:E898"/>
    <mergeCell ref="D900:E900"/>
    <mergeCell ref="D902:E902"/>
    <mergeCell ref="B907:E907"/>
    <mergeCell ref="D877:E877"/>
    <mergeCell ref="D879:E879"/>
    <mergeCell ref="D881:E881"/>
    <mergeCell ref="D883:E883"/>
    <mergeCell ref="D886:E886"/>
    <mergeCell ref="C890:E890"/>
    <mergeCell ref="J866:J867"/>
    <mergeCell ref="D868:E868"/>
    <mergeCell ref="D870:E870"/>
    <mergeCell ref="D872:E872"/>
    <mergeCell ref="C874:E874"/>
    <mergeCell ref="D875:E875"/>
    <mergeCell ref="D859:E859"/>
    <mergeCell ref="C861:E861"/>
    <mergeCell ref="D862:E862"/>
    <mergeCell ref="C864:E864"/>
    <mergeCell ref="G864:G865"/>
    <mergeCell ref="D865:E865"/>
    <mergeCell ref="C852:E852"/>
    <mergeCell ref="D853:E853"/>
    <mergeCell ref="C855:E855"/>
    <mergeCell ref="G855:G856"/>
    <mergeCell ref="D856:E856"/>
    <mergeCell ref="C858:E858"/>
    <mergeCell ref="D842:E842"/>
    <mergeCell ref="D844:E844"/>
    <mergeCell ref="B848:E848"/>
    <mergeCell ref="H848:H851"/>
    <mergeCell ref="C849:E849"/>
    <mergeCell ref="D850:E850"/>
    <mergeCell ref="D830:E830"/>
    <mergeCell ref="D833:E833"/>
    <mergeCell ref="C836:E836"/>
    <mergeCell ref="D837:E837"/>
    <mergeCell ref="J838:J839"/>
    <mergeCell ref="D840:E840"/>
    <mergeCell ref="D819:E819"/>
    <mergeCell ref="C821:E821"/>
    <mergeCell ref="D822:E822"/>
    <mergeCell ref="D824:E824"/>
    <mergeCell ref="D826:E826"/>
    <mergeCell ref="D828:E828"/>
    <mergeCell ref="D811:E811"/>
    <mergeCell ref="C813:E813"/>
    <mergeCell ref="D814:E814"/>
    <mergeCell ref="C816:E816"/>
    <mergeCell ref="G816:G817"/>
    <mergeCell ref="D817:E817"/>
    <mergeCell ref="C804:E804"/>
    <mergeCell ref="D805:E805"/>
    <mergeCell ref="C807:E807"/>
    <mergeCell ref="G807:G808"/>
    <mergeCell ref="D808:E808"/>
    <mergeCell ref="C810:E810"/>
    <mergeCell ref="D790:E790"/>
    <mergeCell ref="D792:E792"/>
    <mergeCell ref="D794:E794"/>
    <mergeCell ref="D796:E796"/>
    <mergeCell ref="J797:J798"/>
    <mergeCell ref="B800:E800"/>
    <mergeCell ref="H800:H803"/>
    <mergeCell ref="C801:E801"/>
    <mergeCell ref="D802:E802"/>
    <mergeCell ref="D775:E775"/>
    <mergeCell ref="D777:E777"/>
    <mergeCell ref="D779:E779"/>
    <mergeCell ref="D783:E783"/>
    <mergeCell ref="C787:E787"/>
    <mergeCell ref="D788:E788"/>
    <mergeCell ref="D764:E764"/>
    <mergeCell ref="J765:J767"/>
    <mergeCell ref="D768:E768"/>
    <mergeCell ref="D770:E770"/>
    <mergeCell ref="C772:E772"/>
    <mergeCell ref="D773:E773"/>
    <mergeCell ref="C757:E757"/>
    <mergeCell ref="D758:E758"/>
    <mergeCell ref="C760:E760"/>
    <mergeCell ref="G760:G761"/>
    <mergeCell ref="D761:E761"/>
    <mergeCell ref="J762:J763"/>
    <mergeCell ref="D749:E749"/>
    <mergeCell ref="C751:E751"/>
    <mergeCell ref="G751:G752"/>
    <mergeCell ref="D752:E752"/>
    <mergeCell ref="C754:E754"/>
    <mergeCell ref="D755:E755"/>
    <mergeCell ref="D739:E739"/>
    <mergeCell ref="D741:E741"/>
    <mergeCell ref="D743:E743"/>
    <mergeCell ref="B747:E747"/>
    <mergeCell ref="H747:H748"/>
    <mergeCell ref="C748:E748"/>
    <mergeCell ref="D725:E725"/>
    <mergeCell ref="D727:E727"/>
    <mergeCell ref="D730:E730"/>
    <mergeCell ref="C733:E733"/>
    <mergeCell ref="D734:E734"/>
    <mergeCell ref="D736:E736"/>
    <mergeCell ref="D714:E714"/>
    <mergeCell ref="D716:E716"/>
    <mergeCell ref="C718:E718"/>
    <mergeCell ref="D719:E719"/>
    <mergeCell ref="D721:E721"/>
    <mergeCell ref="D723:E723"/>
    <mergeCell ref="C707:E707"/>
    <mergeCell ref="D708:E708"/>
    <mergeCell ref="C710:E710"/>
    <mergeCell ref="G710:G711"/>
    <mergeCell ref="D711:E711"/>
    <mergeCell ref="J712:J713"/>
    <mergeCell ref="D699:E699"/>
    <mergeCell ref="C701:E701"/>
    <mergeCell ref="G701:G702"/>
    <mergeCell ref="D702:E702"/>
    <mergeCell ref="C704:E704"/>
    <mergeCell ref="D705:E705"/>
    <mergeCell ref="D689:E689"/>
    <mergeCell ref="B694:E694"/>
    <mergeCell ref="H694:H697"/>
    <mergeCell ref="C695:E695"/>
    <mergeCell ref="D696:E696"/>
    <mergeCell ref="C698:E698"/>
    <mergeCell ref="D675:E675"/>
    <mergeCell ref="C679:E679"/>
    <mergeCell ref="D680:E680"/>
    <mergeCell ref="D682:E682"/>
    <mergeCell ref="D685:E685"/>
    <mergeCell ref="D687:E687"/>
    <mergeCell ref="C663:E663"/>
    <mergeCell ref="D664:E664"/>
    <mergeCell ref="D666:E666"/>
    <mergeCell ref="D668:E668"/>
    <mergeCell ref="D670:E670"/>
    <mergeCell ref="D672:E672"/>
    <mergeCell ref="J651:J652"/>
    <mergeCell ref="D653:E653"/>
    <mergeCell ref="J655:J656"/>
    <mergeCell ref="D657:E657"/>
    <mergeCell ref="D659:E659"/>
    <mergeCell ref="D661:E661"/>
    <mergeCell ref="C643:E643"/>
    <mergeCell ref="D644:E644"/>
    <mergeCell ref="C646:E646"/>
    <mergeCell ref="D647:E647"/>
    <mergeCell ref="C649:E649"/>
    <mergeCell ref="G649:G650"/>
    <mergeCell ref="D650:E650"/>
    <mergeCell ref="D632:E632"/>
    <mergeCell ref="B636:E636"/>
    <mergeCell ref="H636:H638"/>
    <mergeCell ref="C637:E637"/>
    <mergeCell ref="D638:E638"/>
    <mergeCell ref="C640:E640"/>
    <mergeCell ref="G640:G641"/>
    <mergeCell ref="D641:E641"/>
    <mergeCell ref="D617:E617"/>
    <mergeCell ref="D621:E621"/>
    <mergeCell ref="C625:E625"/>
    <mergeCell ref="D626:E626"/>
    <mergeCell ref="D628:E628"/>
    <mergeCell ref="D630:E630"/>
    <mergeCell ref="D606:E606"/>
    <mergeCell ref="C608:E608"/>
    <mergeCell ref="D609:E609"/>
    <mergeCell ref="D611:E611"/>
    <mergeCell ref="D613:E613"/>
    <mergeCell ref="D615:E615"/>
    <mergeCell ref="C599:E599"/>
    <mergeCell ref="G599:G600"/>
    <mergeCell ref="D600:E600"/>
    <mergeCell ref="J601:J602"/>
    <mergeCell ref="D603:E603"/>
    <mergeCell ref="J604:J605"/>
    <mergeCell ref="G590:G591"/>
    <mergeCell ref="D591:E591"/>
    <mergeCell ref="C593:E593"/>
    <mergeCell ref="D594:E594"/>
    <mergeCell ref="C596:E596"/>
    <mergeCell ref="D597:E597"/>
    <mergeCell ref="B583:E583"/>
    <mergeCell ref="C584:E584"/>
    <mergeCell ref="D585:E585"/>
    <mergeCell ref="C587:E587"/>
    <mergeCell ref="D588:E588"/>
    <mergeCell ref="C590:E590"/>
    <mergeCell ref="C573:E573"/>
    <mergeCell ref="D574:E574"/>
    <mergeCell ref="C576:E576"/>
    <mergeCell ref="D577:E577"/>
    <mergeCell ref="C579:E579"/>
    <mergeCell ref="D580:E580"/>
    <mergeCell ref="D563:E563"/>
    <mergeCell ref="D566:E566"/>
    <mergeCell ref="B569:E569"/>
    <mergeCell ref="H569:H572"/>
    <mergeCell ref="C570:E570"/>
    <mergeCell ref="G570:G571"/>
    <mergeCell ref="D571:E571"/>
    <mergeCell ref="D550:E550"/>
    <mergeCell ref="D552:E552"/>
    <mergeCell ref="D554:E554"/>
    <mergeCell ref="D557:E557"/>
    <mergeCell ref="C560:E560"/>
    <mergeCell ref="D561:E561"/>
    <mergeCell ref="J539:J540"/>
    <mergeCell ref="D541:E541"/>
    <mergeCell ref="D543:E543"/>
    <mergeCell ref="C545:E545"/>
    <mergeCell ref="D546:E546"/>
    <mergeCell ref="D548:E548"/>
    <mergeCell ref="D532:E532"/>
    <mergeCell ref="C534:E534"/>
    <mergeCell ref="D535:E535"/>
    <mergeCell ref="C537:E537"/>
    <mergeCell ref="G537:G538"/>
    <mergeCell ref="D538:E538"/>
    <mergeCell ref="C525:E525"/>
    <mergeCell ref="D526:E526"/>
    <mergeCell ref="C528:E528"/>
    <mergeCell ref="G528:G529"/>
    <mergeCell ref="D529:E529"/>
    <mergeCell ref="C531:E531"/>
    <mergeCell ref="D511:E511"/>
    <mergeCell ref="D513:E513"/>
    <mergeCell ref="D515:E515"/>
    <mergeCell ref="D517:E517"/>
    <mergeCell ref="B521:E521"/>
    <mergeCell ref="H521:H523"/>
    <mergeCell ref="C522:E522"/>
    <mergeCell ref="D523:E523"/>
    <mergeCell ref="D497:E497"/>
    <mergeCell ref="D499:E499"/>
    <mergeCell ref="D501:E501"/>
    <mergeCell ref="D503:E503"/>
    <mergeCell ref="D506:E506"/>
    <mergeCell ref="C510:E510"/>
    <mergeCell ref="J486:J487"/>
    <mergeCell ref="D488:E488"/>
    <mergeCell ref="D490:E490"/>
    <mergeCell ref="D492:E492"/>
    <mergeCell ref="C494:E494"/>
    <mergeCell ref="D495:E495"/>
    <mergeCell ref="D479:E479"/>
    <mergeCell ref="C481:E481"/>
    <mergeCell ref="D482:E482"/>
    <mergeCell ref="C484:E484"/>
    <mergeCell ref="G484:G485"/>
    <mergeCell ref="D485:E485"/>
    <mergeCell ref="C472:E472"/>
    <mergeCell ref="D473:E473"/>
    <mergeCell ref="C475:E475"/>
    <mergeCell ref="G475:G476"/>
    <mergeCell ref="D476:E476"/>
    <mergeCell ref="C478:E478"/>
    <mergeCell ref="D457:E457"/>
    <mergeCell ref="D460:E460"/>
    <mergeCell ref="D462:E462"/>
    <mergeCell ref="D464:E464"/>
    <mergeCell ref="B468:E468"/>
    <mergeCell ref="H468:H471"/>
    <mergeCell ref="C469:E469"/>
    <mergeCell ref="D470:E470"/>
    <mergeCell ref="D444:E444"/>
    <mergeCell ref="D446:E446"/>
    <mergeCell ref="D449:E449"/>
    <mergeCell ref="D453:E453"/>
    <mergeCell ref="J454:J455"/>
    <mergeCell ref="C456:E456"/>
    <mergeCell ref="J433:J434"/>
    <mergeCell ref="D435:E435"/>
    <mergeCell ref="C437:E437"/>
    <mergeCell ref="D438:E438"/>
    <mergeCell ref="D440:E440"/>
    <mergeCell ref="D442:E442"/>
    <mergeCell ref="D426:E426"/>
    <mergeCell ref="C428:E428"/>
    <mergeCell ref="D429:E429"/>
    <mergeCell ref="C431:E431"/>
    <mergeCell ref="G431:G432"/>
    <mergeCell ref="D432:E432"/>
    <mergeCell ref="C419:E419"/>
    <mergeCell ref="D420:E420"/>
    <mergeCell ref="C422:E422"/>
    <mergeCell ref="G422:G423"/>
    <mergeCell ref="D423:E423"/>
    <mergeCell ref="C425:E425"/>
    <mergeCell ref="D407:E407"/>
    <mergeCell ref="D410:E410"/>
    <mergeCell ref="D412:E412"/>
    <mergeCell ref="B415:E415"/>
    <mergeCell ref="H415:H417"/>
    <mergeCell ref="C416:E416"/>
    <mergeCell ref="D417:E417"/>
    <mergeCell ref="D394:E394"/>
    <mergeCell ref="D396:E396"/>
    <mergeCell ref="D398:E398"/>
    <mergeCell ref="D401:E401"/>
    <mergeCell ref="C404:E404"/>
    <mergeCell ref="D405:E405"/>
    <mergeCell ref="J383:J384"/>
    <mergeCell ref="D385:E385"/>
    <mergeCell ref="D387:E387"/>
    <mergeCell ref="C389:E389"/>
    <mergeCell ref="D390:E390"/>
    <mergeCell ref="D392:E392"/>
    <mergeCell ref="D376:E376"/>
    <mergeCell ref="C378:E378"/>
    <mergeCell ref="D379:E379"/>
    <mergeCell ref="C381:E381"/>
    <mergeCell ref="G381:G382"/>
    <mergeCell ref="D382:E382"/>
    <mergeCell ref="C369:E369"/>
    <mergeCell ref="D370:E370"/>
    <mergeCell ref="C372:E372"/>
    <mergeCell ref="G372:G373"/>
    <mergeCell ref="D373:E373"/>
    <mergeCell ref="C375:E375"/>
    <mergeCell ref="D356:E356"/>
    <mergeCell ref="D358:E358"/>
    <mergeCell ref="D360:E360"/>
    <mergeCell ref="B365:E365"/>
    <mergeCell ref="H365:H368"/>
    <mergeCell ref="C366:E366"/>
    <mergeCell ref="D367:E367"/>
    <mergeCell ref="D342:E342"/>
    <mergeCell ref="D345:E345"/>
    <mergeCell ref="C349:E349"/>
    <mergeCell ref="D350:E350"/>
    <mergeCell ref="J351:J352"/>
    <mergeCell ref="D353:E353"/>
    <mergeCell ref="D331:E331"/>
    <mergeCell ref="C333:E333"/>
    <mergeCell ref="D334:E334"/>
    <mergeCell ref="D336:E336"/>
    <mergeCell ref="D338:E338"/>
    <mergeCell ref="D340:E340"/>
    <mergeCell ref="D323:E323"/>
    <mergeCell ref="C325:E325"/>
    <mergeCell ref="G325:G326"/>
    <mergeCell ref="D326:E326"/>
    <mergeCell ref="J327:J328"/>
    <mergeCell ref="D329:E329"/>
    <mergeCell ref="C316:E316"/>
    <mergeCell ref="D317:E317"/>
    <mergeCell ref="C319:E319"/>
    <mergeCell ref="G319:G320"/>
    <mergeCell ref="D320:E320"/>
    <mergeCell ref="C322:E322"/>
    <mergeCell ref="J305:J306"/>
    <mergeCell ref="D307:E307"/>
    <mergeCell ref="D309:E309"/>
    <mergeCell ref="B312:E312"/>
    <mergeCell ref="H312:H315"/>
    <mergeCell ref="C313:E313"/>
    <mergeCell ref="D314:E314"/>
    <mergeCell ref="D292:E292"/>
    <mergeCell ref="D294:E294"/>
    <mergeCell ref="D296:E296"/>
    <mergeCell ref="D299:E299"/>
    <mergeCell ref="C303:E303"/>
    <mergeCell ref="D304:E304"/>
    <mergeCell ref="J281:J282"/>
    <mergeCell ref="D283:E283"/>
    <mergeCell ref="D285:E285"/>
    <mergeCell ref="C287:E287"/>
    <mergeCell ref="D288:E288"/>
    <mergeCell ref="D290:E290"/>
    <mergeCell ref="D274:E274"/>
    <mergeCell ref="C276:E276"/>
    <mergeCell ref="D277:E277"/>
    <mergeCell ref="C279:E279"/>
    <mergeCell ref="G279:G280"/>
    <mergeCell ref="D280:E280"/>
    <mergeCell ref="C267:E267"/>
    <mergeCell ref="D268:E268"/>
    <mergeCell ref="C270:E270"/>
    <mergeCell ref="G270:G271"/>
    <mergeCell ref="D271:E271"/>
    <mergeCell ref="C273:E273"/>
    <mergeCell ref="D258:E258"/>
    <mergeCell ref="D260:E260"/>
    <mergeCell ref="B263:E263"/>
    <mergeCell ref="H263:H266"/>
    <mergeCell ref="C264:E264"/>
    <mergeCell ref="D265:E265"/>
    <mergeCell ref="D243:E243"/>
    <mergeCell ref="D245:E245"/>
    <mergeCell ref="D248:E248"/>
    <mergeCell ref="C251:E251"/>
    <mergeCell ref="D252:E252"/>
    <mergeCell ref="D254:E254"/>
    <mergeCell ref="D232:E232"/>
    <mergeCell ref="D234:E234"/>
    <mergeCell ref="C236:E236"/>
    <mergeCell ref="D237:E237"/>
    <mergeCell ref="D239:E239"/>
    <mergeCell ref="D241:E241"/>
    <mergeCell ref="D224:E224"/>
    <mergeCell ref="C226:E226"/>
    <mergeCell ref="D227:E227"/>
    <mergeCell ref="C229:E229"/>
    <mergeCell ref="G229:G230"/>
    <mergeCell ref="D230:E230"/>
    <mergeCell ref="C217:E217"/>
    <mergeCell ref="D218:E218"/>
    <mergeCell ref="C220:E220"/>
    <mergeCell ref="G220:G221"/>
    <mergeCell ref="D221:E221"/>
    <mergeCell ref="C223:E223"/>
    <mergeCell ref="D206:E206"/>
    <mergeCell ref="D208:E208"/>
    <mergeCell ref="D210:E210"/>
    <mergeCell ref="H213:H216"/>
    <mergeCell ref="C214:E214"/>
    <mergeCell ref="D215:E215"/>
    <mergeCell ref="D191:E191"/>
    <mergeCell ref="D193:E193"/>
    <mergeCell ref="D196:E196"/>
    <mergeCell ref="C200:E200"/>
    <mergeCell ref="D201:E201"/>
    <mergeCell ref="D203:E203"/>
    <mergeCell ref="J180:J181"/>
    <mergeCell ref="D182:E182"/>
    <mergeCell ref="C184:E184"/>
    <mergeCell ref="D185:E185"/>
    <mergeCell ref="D187:E187"/>
    <mergeCell ref="D189:E189"/>
    <mergeCell ref="D173:E173"/>
    <mergeCell ref="C175:E175"/>
    <mergeCell ref="D176:E176"/>
    <mergeCell ref="C178:E178"/>
    <mergeCell ref="G178:G179"/>
    <mergeCell ref="D179:E179"/>
    <mergeCell ref="C166:E166"/>
    <mergeCell ref="D167:E167"/>
    <mergeCell ref="C169:E169"/>
    <mergeCell ref="G169:G170"/>
    <mergeCell ref="D170:E170"/>
    <mergeCell ref="C172:E172"/>
    <mergeCell ref="J151:J152"/>
    <mergeCell ref="D153:E153"/>
    <mergeCell ref="D156:E156"/>
    <mergeCell ref="D158:E158"/>
    <mergeCell ref="B162:E162"/>
    <mergeCell ref="H162:H165"/>
    <mergeCell ref="C163:E163"/>
    <mergeCell ref="D164:E164"/>
    <mergeCell ref="D138:E138"/>
    <mergeCell ref="D140:E140"/>
    <mergeCell ref="D142:E142"/>
    <mergeCell ref="D145:E145"/>
    <mergeCell ref="C149:E149"/>
    <mergeCell ref="D150:E150"/>
    <mergeCell ref="D126:E126"/>
    <mergeCell ref="D129:E129"/>
    <mergeCell ref="D131:E131"/>
    <mergeCell ref="C133:E133"/>
    <mergeCell ref="D134:E134"/>
    <mergeCell ref="D136:E136"/>
    <mergeCell ref="C119:E119"/>
    <mergeCell ref="D120:E120"/>
    <mergeCell ref="C122:E122"/>
    <mergeCell ref="G122:G123"/>
    <mergeCell ref="D123:E123"/>
    <mergeCell ref="J124:J125"/>
    <mergeCell ref="D111:E111"/>
    <mergeCell ref="C113:E113"/>
    <mergeCell ref="G113:G114"/>
    <mergeCell ref="D114:E114"/>
    <mergeCell ref="C116:E116"/>
    <mergeCell ref="D117:E117"/>
    <mergeCell ref="D102:E102"/>
    <mergeCell ref="B106:E106"/>
    <mergeCell ref="H106:H109"/>
    <mergeCell ref="C107:E107"/>
    <mergeCell ref="D108:E108"/>
    <mergeCell ref="C110:E110"/>
    <mergeCell ref="D89:E89"/>
    <mergeCell ref="D92:E92"/>
    <mergeCell ref="C95:E95"/>
    <mergeCell ref="D96:E96"/>
    <mergeCell ref="D98:E98"/>
    <mergeCell ref="D100:E100"/>
    <mergeCell ref="D78:E78"/>
    <mergeCell ref="C80:E80"/>
    <mergeCell ref="D81:E81"/>
    <mergeCell ref="D83:E83"/>
    <mergeCell ref="D85:E85"/>
    <mergeCell ref="D87:E87"/>
    <mergeCell ref="D69:E69"/>
    <mergeCell ref="C71:E71"/>
    <mergeCell ref="G71:G72"/>
    <mergeCell ref="D72:E72"/>
    <mergeCell ref="D74:E74"/>
    <mergeCell ref="D76:E76"/>
    <mergeCell ref="C62:E62"/>
    <mergeCell ref="G62:G63"/>
    <mergeCell ref="D63:E63"/>
    <mergeCell ref="C65:E65"/>
    <mergeCell ref="D66:E66"/>
    <mergeCell ref="C68:E68"/>
    <mergeCell ref="D54:E54"/>
    <mergeCell ref="J55:J56"/>
    <mergeCell ref="B58:E58"/>
    <mergeCell ref="H58:H60"/>
    <mergeCell ref="C59:E59"/>
    <mergeCell ref="D60:E60"/>
    <mergeCell ref="C44:E44"/>
    <mergeCell ref="D45:E45"/>
    <mergeCell ref="D47:E47"/>
    <mergeCell ref="D49:E49"/>
    <mergeCell ref="D51:E51"/>
    <mergeCell ref="J52:J53"/>
    <mergeCell ref="B10:E10"/>
    <mergeCell ref="B11:E11"/>
    <mergeCell ref="B12:E12"/>
    <mergeCell ref="A5:I5"/>
    <mergeCell ref="A6:I6"/>
    <mergeCell ref="A8:I8"/>
    <mergeCell ref="D29:E29"/>
    <mergeCell ref="D31:E31"/>
    <mergeCell ref="D33:E33"/>
    <mergeCell ref="D35:E35"/>
    <mergeCell ref="D37:E37"/>
    <mergeCell ref="D40:E40"/>
    <mergeCell ref="D20:E20"/>
    <mergeCell ref="C22:E22"/>
    <mergeCell ref="D23:E23"/>
    <mergeCell ref="J23:J25"/>
    <mergeCell ref="D26:E26"/>
    <mergeCell ref="C28:E28"/>
    <mergeCell ref="C13:E13"/>
    <mergeCell ref="D14:E14"/>
    <mergeCell ref="C16:E16"/>
    <mergeCell ref="G16:G17"/>
    <mergeCell ref="D17:E17"/>
    <mergeCell ref="C19:E19"/>
  </mergeCells>
  <printOptions horizontalCentered="1"/>
  <pageMargins left="0.27559055118110237" right="0.39370078740157483" top="0.39370078740157483" bottom="0.39370078740157483" header="0.51181102362204722" footer="0.31496062992125984"/>
  <pageSetup paperSize="122" scale="65" orientation="portrait" r:id="rId1"/>
  <headerFooter alignWithMargins="0"/>
  <rowBreaks count="21" manualBreakCount="21">
    <brk id="109" max="8" man="1"/>
    <brk id="168" max="8" man="1"/>
    <brk id="231" max="8" man="1"/>
    <brk id="308" max="8" man="1"/>
    <brk id="368" max="8" man="1"/>
    <brk id="430" max="8" man="1"/>
    <brk id="572" max="8" man="1"/>
    <brk id="690" max="8" man="1"/>
    <brk id="746" max="8" man="1"/>
    <brk id="806" max="8" man="1"/>
    <brk id="866" max="8" man="1"/>
    <brk id="922" max="8" man="1"/>
    <brk id="1000" max="8" man="1"/>
    <brk id="1110" max="8" man="1"/>
    <brk id="1334" max="8" man="1"/>
    <brk id="1393" max="8" man="1"/>
    <brk id="1453" max="8" man="1"/>
    <brk id="1529" max="8" man="1"/>
    <brk id="1589" max="8" man="1"/>
    <brk id="1648" max="8" man="1"/>
    <brk id="1652" max="8" man="1"/>
  </rowBreaks>
  <drawing r:id="rId2"/>
</worksheet>
</file>

<file path=xl/worksheets/sheet22.xml><?xml version="1.0" encoding="utf-8"?>
<worksheet xmlns="http://schemas.openxmlformats.org/spreadsheetml/2006/main" xmlns:r="http://schemas.openxmlformats.org/officeDocument/2006/relationships">
  <sheetPr>
    <tabColor theme="6" tint="-0.249977111117893"/>
  </sheetPr>
  <dimension ref="A1:AA520"/>
  <sheetViews>
    <sheetView view="pageBreakPreview" topLeftCell="A54" zoomScale="50" zoomScaleSheetLayoutView="50" workbookViewId="0">
      <selection activeCell="H314" sqref="H314"/>
    </sheetView>
  </sheetViews>
  <sheetFormatPr defaultRowHeight="16.5"/>
  <cols>
    <col min="1" max="1" width="6.7109375" style="401" customWidth="1"/>
    <col min="2" max="4" width="3.5703125" style="402" customWidth="1"/>
    <col min="5" max="5" width="2.7109375" style="402" customWidth="1"/>
    <col min="6" max="6" width="56.7109375" style="402" customWidth="1"/>
    <col min="7" max="7" width="27.7109375" style="402" hidden="1" customWidth="1"/>
    <col min="8" max="8" width="20.7109375" style="403" customWidth="1"/>
    <col min="9" max="10" width="16.85546875" style="404" hidden="1" customWidth="1"/>
    <col min="11" max="11" width="46.7109375" style="897" customWidth="1"/>
    <col min="12" max="12" width="19.5703125" style="897" customWidth="1"/>
    <col min="13" max="13" width="20.140625" style="1031" bestFit="1" customWidth="1"/>
    <col min="14" max="27" width="9.140625" style="1031"/>
    <col min="28" max="259" width="9.140625" style="342"/>
    <col min="260" max="260" width="6.5703125" style="342" customWidth="1"/>
    <col min="261" max="263" width="3.5703125" style="342" customWidth="1"/>
    <col min="264" max="264" width="2.7109375" style="342" customWidth="1"/>
    <col min="265" max="265" width="56.7109375" style="342" customWidth="1"/>
    <col min="266" max="266" width="27.5703125" style="342" customWidth="1"/>
    <col min="267" max="267" width="21.28515625" style="342" customWidth="1"/>
    <col min="268" max="268" width="0" style="342" hidden="1" customWidth="1"/>
    <col min="269" max="269" width="20.140625" style="342" bestFit="1" customWidth="1"/>
    <col min="270" max="515" width="9.140625" style="342"/>
    <col min="516" max="516" width="6.5703125" style="342" customWidth="1"/>
    <col min="517" max="519" width="3.5703125" style="342" customWidth="1"/>
    <col min="520" max="520" width="2.7109375" style="342" customWidth="1"/>
    <col min="521" max="521" width="56.7109375" style="342" customWidth="1"/>
    <col min="522" max="522" width="27.5703125" style="342" customWidth="1"/>
    <col min="523" max="523" width="21.28515625" style="342" customWidth="1"/>
    <col min="524" max="524" width="0" style="342" hidden="1" customWidth="1"/>
    <col min="525" max="525" width="20.140625" style="342" bestFit="1" customWidth="1"/>
    <col min="526" max="771" width="9.140625" style="342"/>
    <col min="772" max="772" width="6.5703125" style="342" customWidth="1"/>
    <col min="773" max="775" width="3.5703125" style="342" customWidth="1"/>
    <col min="776" max="776" width="2.7109375" style="342" customWidth="1"/>
    <col min="777" max="777" width="56.7109375" style="342" customWidth="1"/>
    <col min="778" max="778" width="27.5703125" style="342" customWidth="1"/>
    <col min="779" max="779" width="21.28515625" style="342" customWidth="1"/>
    <col min="780" max="780" width="0" style="342" hidden="1" customWidth="1"/>
    <col min="781" max="781" width="20.140625" style="342" bestFit="1" customWidth="1"/>
    <col min="782" max="1027" width="9.140625" style="342"/>
    <col min="1028" max="1028" width="6.5703125" style="342" customWidth="1"/>
    <col min="1029" max="1031" width="3.5703125" style="342" customWidth="1"/>
    <col min="1032" max="1032" width="2.7109375" style="342" customWidth="1"/>
    <col min="1033" max="1033" width="56.7109375" style="342" customWidth="1"/>
    <col min="1034" max="1034" width="27.5703125" style="342" customWidth="1"/>
    <col min="1035" max="1035" width="21.28515625" style="342" customWidth="1"/>
    <col min="1036" max="1036" width="0" style="342" hidden="1" customWidth="1"/>
    <col min="1037" max="1037" width="20.140625" style="342" bestFit="1" customWidth="1"/>
    <col min="1038" max="1283" width="9.140625" style="342"/>
    <col min="1284" max="1284" width="6.5703125" style="342" customWidth="1"/>
    <col min="1285" max="1287" width="3.5703125" style="342" customWidth="1"/>
    <col min="1288" max="1288" width="2.7109375" style="342" customWidth="1"/>
    <col min="1289" max="1289" width="56.7109375" style="342" customWidth="1"/>
    <col min="1290" max="1290" width="27.5703125" style="342" customWidth="1"/>
    <col min="1291" max="1291" width="21.28515625" style="342" customWidth="1"/>
    <col min="1292" max="1292" width="0" style="342" hidden="1" customWidth="1"/>
    <col min="1293" max="1293" width="20.140625" style="342" bestFit="1" customWidth="1"/>
    <col min="1294" max="1539" width="9.140625" style="342"/>
    <col min="1540" max="1540" width="6.5703125" style="342" customWidth="1"/>
    <col min="1541" max="1543" width="3.5703125" style="342" customWidth="1"/>
    <col min="1544" max="1544" width="2.7109375" style="342" customWidth="1"/>
    <col min="1545" max="1545" width="56.7109375" style="342" customWidth="1"/>
    <col min="1546" max="1546" width="27.5703125" style="342" customWidth="1"/>
    <col min="1547" max="1547" width="21.28515625" style="342" customWidth="1"/>
    <col min="1548" max="1548" width="0" style="342" hidden="1" customWidth="1"/>
    <col min="1549" max="1549" width="20.140625" style="342" bestFit="1" customWidth="1"/>
    <col min="1550" max="1795" width="9.140625" style="342"/>
    <col min="1796" max="1796" width="6.5703125" style="342" customWidth="1"/>
    <col min="1797" max="1799" width="3.5703125" style="342" customWidth="1"/>
    <col min="1800" max="1800" width="2.7109375" style="342" customWidth="1"/>
    <col min="1801" max="1801" width="56.7109375" style="342" customWidth="1"/>
    <col min="1802" max="1802" width="27.5703125" style="342" customWidth="1"/>
    <col min="1803" max="1803" width="21.28515625" style="342" customWidth="1"/>
    <col min="1804" max="1804" width="0" style="342" hidden="1" customWidth="1"/>
    <col min="1805" max="1805" width="20.140625" style="342" bestFit="1" customWidth="1"/>
    <col min="1806" max="2051" width="9.140625" style="342"/>
    <col min="2052" max="2052" width="6.5703125" style="342" customWidth="1"/>
    <col min="2053" max="2055" width="3.5703125" style="342" customWidth="1"/>
    <col min="2056" max="2056" width="2.7109375" style="342" customWidth="1"/>
    <col min="2057" max="2057" width="56.7109375" style="342" customWidth="1"/>
    <col min="2058" max="2058" width="27.5703125" style="342" customWidth="1"/>
    <col min="2059" max="2059" width="21.28515625" style="342" customWidth="1"/>
    <col min="2060" max="2060" width="0" style="342" hidden="1" customWidth="1"/>
    <col min="2061" max="2061" width="20.140625" style="342" bestFit="1" customWidth="1"/>
    <col min="2062" max="2307" width="9.140625" style="342"/>
    <col min="2308" max="2308" width="6.5703125" style="342" customWidth="1"/>
    <col min="2309" max="2311" width="3.5703125" style="342" customWidth="1"/>
    <col min="2312" max="2312" width="2.7109375" style="342" customWidth="1"/>
    <col min="2313" max="2313" width="56.7109375" style="342" customWidth="1"/>
    <col min="2314" max="2314" width="27.5703125" style="342" customWidth="1"/>
    <col min="2315" max="2315" width="21.28515625" style="342" customWidth="1"/>
    <col min="2316" max="2316" width="0" style="342" hidden="1" customWidth="1"/>
    <col min="2317" max="2317" width="20.140625" style="342" bestFit="1" customWidth="1"/>
    <col min="2318" max="2563" width="9.140625" style="342"/>
    <col min="2564" max="2564" width="6.5703125" style="342" customWidth="1"/>
    <col min="2565" max="2567" width="3.5703125" style="342" customWidth="1"/>
    <col min="2568" max="2568" width="2.7109375" style="342" customWidth="1"/>
    <col min="2569" max="2569" width="56.7109375" style="342" customWidth="1"/>
    <col min="2570" max="2570" width="27.5703125" style="342" customWidth="1"/>
    <col min="2571" max="2571" width="21.28515625" style="342" customWidth="1"/>
    <col min="2572" max="2572" width="0" style="342" hidden="1" customWidth="1"/>
    <col min="2573" max="2573" width="20.140625" style="342" bestFit="1" customWidth="1"/>
    <col min="2574" max="2819" width="9.140625" style="342"/>
    <col min="2820" max="2820" width="6.5703125" style="342" customWidth="1"/>
    <col min="2821" max="2823" width="3.5703125" style="342" customWidth="1"/>
    <col min="2824" max="2824" width="2.7109375" style="342" customWidth="1"/>
    <col min="2825" max="2825" width="56.7109375" style="342" customWidth="1"/>
    <col min="2826" max="2826" width="27.5703125" style="342" customWidth="1"/>
    <col min="2827" max="2827" width="21.28515625" style="342" customWidth="1"/>
    <col min="2828" max="2828" width="0" style="342" hidden="1" customWidth="1"/>
    <col min="2829" max="2829" width="20.140625" style="342" bestFit="1" customWidth="1"/>
    <col min="2830" max="3075" width="9.140625" style="342"/>
    <col min="3076" max="3076" width="6.5703125" style="342" customWidth="1"/>
    <col min="3077" max="3079" width="3.5703125" style="342" customWidth="1"/>
    <col min="3080" max="3080" width="2.7109375" style="342" customWidth="1"/>
    <col min="3081" max="3081" width="56.7109375" style="342" customWidth="1"/>
    <col min="3082" max="3082" width="27.5703125" style="342" customWidth="1"/>
    <col min="3083" max="3083" width="21.28515625" style="342" customWidth="1"/>
    <col min="3084" max="3084" width="0" style="342" hidden="1" customWidth="1"/>
    <col min="3085" max="3085" width="20.140625" style="342" bestFit="1" customWidth="1"/>
    <col min="3086" max="3331" width="9.140625" style="342"/>
    <col min="3332" max="3332" width="6.5703125" style="342" customWidth="1"/>
    <col min="3333" max="3335" width="3.5703125" style="342" customWidth="1"/>
    <col min="3336" max="3336" width="2.7109375" style="342" customWidth="1"/>
    <col min="3337" max="3337" width="56.7109375" style="342" customWidth="1"/>
    <col min="3338" max="3338" width="27.5703125" style="342" customWidth="1"/>
    <col min="3339" max="3339" width="21.28515625" style="342" customWidth="1"/>
    <col min="3340" max="3340" width="0" style="342" hidden="1" customWidth="1"/>
    <col min="3341" max="3341" width="20.140625" style="342" bestFit="1" customWidth="1"/>
    <col min="3342" max="3587" width="9.140625" style="342"/>
    <col min="3588" max="3588" width="6.5703125" style="342" customWidth="1"/>
    <col min="3589" max="3591" width="3.5703125" style="342" customWidth="1"/>
    <col min="3592" max="3592" width="2.7109375" style="342" customWidth="1"/>
    <col min="3593" max="3593" width="56.7109375" style="342" customWidth="1"/>
    <col min="3594" max="3594" width="27.5703125" style="342" customWidth="1"/>
    <col min="3595" max="3595" width="21.28515625" style="342" customWidth="1"/>
    <col min="3596" max="3596" width="0" style="342" hidden="1" customWidth="1"/>
    <col min="3597" max="3597" width="20.140625" style="342" bestFit="1" customWidth="1"/>
    <col min="3598" max="3843" width="9.140625" style="342"/>
    <col min="3844" max="3844" width="6.5703125" style="342" customWidth="1"/>
    <col min="3845" max="3847" width="3.5703125" style="342" customWidth="1"/>
    <col min="3848" max="3848" width="2.7109375" style="342" customWidth="1"/>
    <col min="3849" max="3849" width="56.7109375" style="342" customWidth="1"/>
    <col min="3850" max="3850" width="27.5703125" style="342" customWidth="1"/>
    <col min="3851" max="3851" width="21.28515625" style="342" customWidth="1"/>
    <col min="3852" max="3852" width="0" style="342" hidden="1" customWidth="1"/>
    <col min="3853" max="3853" width="20.140625" style="342" bestFit="1" customWidth="1"/>
    <col min="3854" max="4099" width="9.140625" style="342"/>
    <col min="4100" max="4100" width="6.5703125" style="342" customWidth="1"/>
    <col min="4101" max="4103" width="3.5703125" style="342" customWidth="1"/>
    <col min="4104" max="4104" width="2.7109375" style="342" customWidth="1"/>
    <col min="4105" max="4105" width="56.7109375" style="342" customWidth="1"/>
    <col min="4106" max="4106" width="27.5703125" style="342" customWidth="1"/>
    <col min="4107" max="4107" width="21.28515625" style="342" customWidth="1"/>
    <col min="4108" max="4108" width="0" style="342" hidden="1" customWidth="1"/>
    <col min="4109" max="4109" width="20.140625" style="342" bestFit="1" customWidth="1"/>
    <col min="4110" max="4355" width="9.140625" style="342"/>
    <col min="4356" max="4356" width="6.5703125" style="342" customWidth="1"/>
    <col min="4357" max="4359" width="3.5703125" style="342" customWidth="1"/>
    <col min="4360" max="4360" width="2.7109375" style="342" customWidth="1"/>
    <col min="4361" max="4361" width="56.7109375" style="342" customWidth="1"/>
    <col min="4362" max="4362" width="27.5703125" style="342" customWidth="1"/>
    <col min="4363" max="4363" width="21.28515625" style="342" customWidth="1"/>
    <col min="4364" max="4364" width="0" style="342" hidden="1" customWidth="1"/>
    <col min="4365" max="4365" width="20.140625" style="342" bestFit="1" customWidth="1"/>
    <col min="4366" max="4611" width="9.140625" style="342"/>
    <col min="4612" max="4612" width="6.5703125" style="342" customWidth="1"/>
    <col min="4613" max="4615" width="3.5703125" style="342" customWidth="1"/>
    <col min="4616" max="4616" width="2.7109375" style="342" customWidth="1"/>
    <col min="4617" max="4617" width="56.7109375" style="342" customWidth="1"/>
    <col min="4618" max="4618" width="27.5703125" style="342" customWidth="1"/>
    <col min="4619" max="4619" width="21.28515625" style="342" customWidth="1"/>
    <col min="4620" max="4620" width="0" style="342" hidden="1" customWidth="1"/>
    <col min="4621" max="4621" width="20.140625" style="342" bestFit="1" customWidth="1"/>
    <col min="4622" max="4867" width="9.140625" style="342"/>
    <col min="4868" max="4868" width="6.5703125" style="342" customWidth="1"/>
    <col min="4869" max="4871" width="3.5703125" style="342" customWidth="1"/>
    <col min="4872" max="4872" width="2.7109375" style="342" customWidth="1"/>
    <col min="4873" max="4873" width="56.7109375" style="342" customWidth="1"/>
    <col min="4874" max="4874" width="27.5703125" style="342" customWidth="1"/>
    <col min="4875" max="4875" width="21.28515625" style="342" customWidth="1"/>
    <col min="4876" max="4876" width="0" style="342" hidden="1" customWidth="1"/>
    <col min="4877" max="4877" width="20.140625" style="342" bestFit="1" customWidth="1"/>
    <col min="4878" max="5123" width="9.140625" style="342"/>
    <col min="5124" max="5124" width="6.5703125" style="342" customWidth="1"/>
    <col min="5125" max="5127" width="3.5703125" style="342" customWidth="1"/>
    <col min="5128" max="5128" width="2.7109375" style="342" customWidth="1"/>
    <col min="5129" max="5129" width="56.7109375" style="342" customWidth="1"/>
    <col min="5130" max="5130" width="27.5703125" style="342" customWidth="1"/>
    <col min="5131" max="5131" width="21.28515625" style="342" customWidth="1"/>
    <col min="5132" max="5132" width="0" style="342" hidden="1" customWidth="1"/>
    <col min="5133" max="5133" width="20.140625" style="342" bestFit="1" customWidth="1"/>
    <col min="5134" max="5379" width="9.140625" style="342"/>
    <col min="5380" max="5380" width="6.5703125" style="342" customWidth="1"/>
    <col min="5381" max="5383" width="3.5703125" style="342" customWidth="1"/>
    <col min="5384" max="5384" width="2.7109375" style="342" customWidth="1"/>
    <col min="5385" max="5385" width="56.7109375" style="342" customWidth="1"/>
    <col min="5386" max="5386" width="27.5703125" style="342" customWidth="1"/>
    <col min="5387" max="5387" width="21.28515625" style="342" customWidth="1"/>
    <col min="5388" max="5388" width="0" style="342" hidden="1" customWidth="1"/>
    <col min="5389" max="5389" width="20.140625" style="342" bestFit="1" customWidth="1"/>
    <col min="5390" max="5635" width="9.140625" style="342"/>
    <col min="5636" max="5636" width="6.5703125" style="342" customWidth="1"/>
    <col min="5637" max="5639" width="3.5703125" style="342" customWidth="1"/>
    <col min="5640" max="5640" width="2.7109375" style="342" customWidth="1"/>
    <col min="5641" max="5641" width="56.7109375" style="342" customWidth="1"/>
    <col min="5642" max="5642" width="27.5703125" style="342" customWidth="1"/>
    <col min="5643" max="5643" width="21.28515625" style="342" customWidth="1"/>
    <col min="5644" max="5644" width="0" style="342" hidden="1" customWidth="1"/>
    <col min="5645" max="5645" width="20.140625" style="342" bestFit="1" customWidth="1"/>
    <col min="5646" max="5891" width="9.140625" style="342"/>
    <col min="5892" max="5892" width="6.5703125" style="342" customWidth="1"/>
    <col min="5893" max="5895" width="3.5703125" style="342" customWidth="1"/>
    <col min="5896" max="5896" width="2.7109375" style="342" customWidth="1"/>
    <col min="5897" max="5897" width="56.7109375" style="342" customWidth="1"/>
    <col min="5898" max="5898" width="27.5703125" style="342" customWidth="1"/>
    <col min="5899" max="5899" width="21.28515625" style="342" customWidth="1"/>
    <col min="5900" max="5900" width="0" style="342" hidden="1" customWidth="1"/>
    <col min="5901" max="5901" width="20.140625" style="342" bestFit="1" customWidth="1"/>
    <col min="5902" max="6147" width="9.140625" style="342"/>
    <col min="6148" max="6148" width="6.5703125" style="342" customWidth="1"/>
    <col min="6149" max="6151" width="3.5703125" style="342" customWidth="1"/>
    <col min="6152" max="6152" width="2.7109375" style="342" customWidth="1"/>
    <col min="6153" max="6153" width="56.7109375" style="342" customWidth="1"/>
    <col min="6154" max="6154" width="27.5703125" style="342" customWidth="1"/>
    <col min="6155" max="6155" width="21.28515625" style="342" customWidth="1"/>
    <col min="6156" max="6156" width="0" style="342" hidden="1" customWidth="1"/>
    <col min="6157" max="6157" width="20.140625" style="342" bestFit="1" customWidth="1"/>
    <col min="6158" max="6403" width="9.140625" style="342"/>
    <col min="6404" max="6404" width="6.5703125" style="342" customWidth="1"/>
    <col min="6405" max="6407" width="3.5703125" style="342" customWidth="1"/>
    <col min="6408" max="6408" width="2.7109375" style="342" customWidth="1"/>
    <col min="6409" max="6409" width="56.7109375" style="342" customWidth="1"/>
    <col min="6410" max="6410" width="27.5703125" style="342" customWidth="1"/>
    <col min="6411" max="6411" width="21.28515625" style="342" customWidth="1"/>
    <col min="6412" max="6412" width="0" style="342" hidden="1" customWidth="1"/>
    <col min="6413" max="6413" width="20.140625" style="342" bestFit="1" customWidth="1"/>
    <col min="6414" max="6659" width="9.140625" style="342"/>
    <col min="6660" max="6660" width="6.5703125" style="342" customWidth="1"/>
    <col min="6661" max="6663" width="3.5703125" style="342" customWidth="1"/>
    <col min="6664" max="6664" width="2.7109375" style="342" customWidth="1"/>
    <col min="6665" max="6665" width="56.7109375" style="342" customWidth="1"/>
    <col min="6666" max="6666" width="27.5703125" style="342" customWidth="1"/>
    <col min="6667" max="6667" width="21.28515625" style="342" customWidth="1"/>
    <col min="6668" max="6668" width="0" style="342" hidden="1" customWidth="1"/>
    <col min="6669" max="6669" width="20.140625" style="342" bestFit="1" customWidth="1"/>
    <col min="6670" max="6915" width="9.140625" style="342"/>
    <col min="6916" max="6916" width="6.5703125" style="342" customWidth="1"/>
    <col min="6917" max="6919" width="3.5703125" style="342" customWidth="1"/>
    <col min="6920" max="6920" width="2.7109375" style="342" customWidth="1"/>
    <col min="6921" max="6921" width="56.7109375" style="342" customWidth="1"/>
    <col min="6922" max="6922" width="27.5703125" style="342" customWidth="1"/>
    <col min="6923" max="6923" width="21.28515625" style="342" customWidth="1"/>
    <col min="6924" max="6924" width="0" style="342" hidden="1" customWidth="1"/>
    <col min="6925" max="6925" width="20.140625" style="342" bestFit="1" customWidth="1"/>
    <col min="6926" max="7171" width="9.140625" style="342"/>
    <col min="7172" max="7172" width="6.5703125" style="342" customWidth="1"/>
    <col min="7173" max="7175" width="3.5703125" style="342" customWidth="1"/>
    <col min="7176" max="7176" width="2.7109375" style="342" customWidth="1"/>
    <col min="7177" max="7177" width="56.7109375" style="342" customWidth="1"/>
    <col min="7178" max="7178" width="27.5703125" style="342" customWidth="1"/>
    <col min="7179" max="7179" width="21.28515625" style="342" customWidth="1"/>
    <col min="7180" max="7180" width="0" style="342" hidden="1" customWidth="1"/>
    <col min="7181" max="7181" width="20.140625" style="342" bestFit="1" customWidth="1"/>
    <col min="7182" max="7427" width="9.140625" style="342"/>
    <col min="7428" max="7428" width="6.5703125" style="342" customWidth="1"/>
    <col min="7429" max="7431" width="3.5703125" style="342" customWidth="1"/>
    <col min="7432" max="7432" width="2.7109375" style="342" customWidth="1"/>
    <col min="7433" max="7433" width="56.7109375" style="342" customWidth="1"/>
    <col min="7434" max="7434" width="27.5703125" style="342" customWidth="1"/>
    <col min="7435" max="7435" width="21.28515625" style="342" customWidth="1"/>
    <col min="7436" max="7436" width="0" style="342" hidden="1" customWidth="1"/>
    <col min="7437" max="7437" width="20.140625" style="342" bestFit="1" customWidth="1"/>
    <col min="7438" max="7683" width="9.140625" style="342"/>
    <col min="7684" max="7684" width="6.5703125" style="342" customWidth="1"/>
    <col min="7685" max="7687" width="3.5703125" style="342" customWidth="1"/>
    <col min="7688" max="7688" width="2.7109375" style="342" customWidth="1"/>
    <col min="7689" max="7689" width="56.7109375" style="342" customWidth="1"/>
    <col min="7690" max="7690" width="27.5703125" style="342" customWidth="1"/>
    <col min="7691" max="7691" width="21.28515625" style="342" customWidth="1"/>
    <col min="7692" max="7692" width="0" style="342" hidden="1" customWidth="1"/>
    <col min="7693" max="7693" width="20.140625" style="342" bestFit="1" customWidth="1"/>
    <col min="7694" max="7939" width="9.140625" style="342"/>
    <col min="7940" max="7940" width="6.5703125" style="342" customWidth="1"/>
    <col min="7941" max="7943" width="3.5703125" style="342" customWidth="1"/>
    <col min="7944" max="7944" width="2.7109375" style="342" customWidth="1"/>
    <col min="7945" max="7945" width="56.7109375" style="342" customWidth="1"/>
    <col min="7946" max="7946" width="27.5703125" style="342" customWidth="1"/>
    <col min="7947" max="7947" width="21.28515625" style="342" customWidth="1"/>
    <col min="7948" max="7948" width="0" style="342" hidden="1" customWidth="1"/>
    <col min="7949" max="7949" width="20.140625" style="342" bestFit="1" customWidth="1"/>
    <col min="7950" max="8195" width="9.140625" style="342"/>
    <col min="8196" max="8196" width="6.5703125" style="342" customWidth="1"/>
    <col min="8197" max="8199" width="3.5703125" style="342" customWidth="1"/>
    <col min="8200" max="8200" width="2.7109375" style="342" customWidth="1"/>
    <col min="8201" max="8201" width="56.7109375" style="342" customWidth="1"/>
    <col min="8202" max="8202" width="27.5703125" style="342" customWidth="1"/>
    <col min="8203" max="8203" width="21.28515625" style="342" customWidth="1"/>
    <col min="8204" max="8204" width="0" style="342" hidden="1" customWidth="1"/>
    <col min="8205" max="8205" width="20.140625" style="342" bestFit="1" customWidth="1"/>
    <col min="8206" max="8451" width="9.140625" style="342"/>
    <col min="8452" max="8452" width="6.5703125" style="342" customWidth="1"/>
    <col min="8453" max="8455" width="3.5703125" style="342" customWidth="1"/>
    <col min="8456" max="8456" width="2.7109375" style="342" customWidth="1"/>
    <col min="8457" max="8457" width="56.7109375" style="342" customWidth="1"/>
    <col min="8458" max="8458" width="27.5703125" style="342" customWidth="1"/>
    <col min="8459" max="8459" width="21.28515625" style="342" customWidth="1"/>
    <col min="8460" max="8460" width="0" style="342" hidden="1" customWidth="1"/>
    <col min="8461" max="8461" width="20.140625" style="342" bestFit="1" customWidth="1"/>
    <col min="8462" max="8707" width="9.140625" style="342"/>
    <col min="8708" max="8708" width="6.5703125" style="342" customWidth="1"/>
    <col min="8709" max="8711" width="3.5703125" style="342" customWidth="1"/>
    <col min="8712" max="8712" width="2.7109375" style="342" customWidth="1"/>
    <col min="8713" max="8713" width="56.7109375" style="342" customWidth="1"/>
    <col min="8714" max="8714" width="27.5703125" style="342" customWidth="1"/>
    <col min="8715" max="8715" width="21.28515625" style="342" customWidth="1"/>
    <col min="8716" max="8716" width="0" style="342" hidden="1" customWidth="1"/>
    <col min="8717" max="8717" width="20.140625" style="342" bestFit="1" customWidth="1"/>
    <col min="8718" max="8963" width="9.140625" style="342"/>
    <col min="8964" max="8964" width="6.5703125" style="342" customWidth="1"/>
    <col min="8965" max="8967" width="3.5703125" style="342" customWidth="1"/>
    <col min="8968" max="8968" width="2.7109375" style="342" customWidth="1"/>
    <col min="8969" max="8969" width="56.7109375" style="342" customWidth="1"/>
    <col min="8970" max="8970" width="27.5703125" style="342" customWidth="1"/>
    <col min="8971" max="8971" width="21.28515625" style="342" customWidth="1"/>
    <col min="8972" max="8972" width="0" style="342" hidden="1" customWidth="1"/>
    <col min="8973" max="8973" width="20.140625" style="342" bestFit="1" customWidth="1"/>
    <col min="8974" max="9219" width="9.140625" style="342"/>
    <col min="9220" max="9220" width="6.5703125" style="342" customWidth="1"/>
    <col min="9221" max="9223" width="3.5703125" style="342" customWidth="1"/>
    <col min="9224" max="9224" width="2.7109375" style="342" customWidth="1"/>
    <col min="9225" max="9225" width="56.7109375" style="342" customWidth="1"/>
    <col min="9226" max="9226" width="27.5703125" style="342" customWidth="1"/>
    <col min="9227" max="9227" width="21.28515625" style="342" customWidth="1"/>
    <col min="9228" max="9228" width="0" style="342" hidden="1" customWidth="1"/>
    <col min="9229" max="9229" width="20.140625" style="342" bestFit="1" customWidth="1"/>
    <col min="9230" max="9475" width="9.140625" style="342"/>
    <col min="9476" max="9476" width="6.5703125" style="342" customWidth="1"/>
    <col min="9477" max="9479" width="3.5703125" style="342" customWidth="1"/>
    <col min="9480" max="9480" width="2.7109375" style="342" customWidth="1"/>
    <col min="9481" max="9481" width="56.7109375" style="342" customWidth="1"/>
    <col min="9482" max="9482" width="27.5703125" style="342" customWidth="1"/>
    <col min="9483" max="9483" width="21.28515625" style="342" customWidth="1"/>
    <col min="9484" max="9484" width="0" style="342" hidden="1" customWidth="1"/>
    <col min="9485" max="9485" width="20.140625" style="342" bestFit="1" customWidth="1"/>
    <col min="9486" max="9731" width="9.140625" style="342"/>
    <col min="9732" max="9732" width="6.5703125" style="342" customWidth="1"/>
    <col min="9733" max="9735" width="3.5703125" style="342" customWidth="1"/>
    <col min="9736" max="9736" width="2.7109375" style="342" customWidth="1"/>
    <col min="9737" max="9737" width="56.7109375" style="342" customWidth="1"/>
    <col min="9738" max="9738" width="27.5703125" style="342" customWidth="1"/>
    <col min="9739" max="9739" width="21.28515625" style="342" customWidth="1"/>
    <col min="9740" max="9740" width="0" style="342" hidden="1" customWidth="1"/>
    <col min="9741" max="9741" width="20.140625" style="342" bestFit="1" customWidth="1"/>
    <col min="9742" max="9987" width="9.140625" style="342"/>
    <col min="9988" max="9988" width="6.5703125" style="342" customWidth="1"/>
    <col min="9989" max="9991" width="3.5703125" style="342" customWidth="1"/>
    <col min="9992" max="9992" width="2.7109375" style="342" customWidth="1"/>
    <col min="9993" max="9993" width="56.7109375" style="342" customWidth="1"/>
    <col min="9994" max="9994" width="27.5703125" style="342" customWidth="1"/>
    <col min="9995" max="9995" width="21.28515625" style="342" customWidth="1"/>
    <col min="9996" max="9996" width="0" style="342" hidden="1" customWidth="1"/>
    <col min="9997" max="9997" width="20.140625" style="342" bestFit="1" customWidth="1"/>
    <col min="9998" max="10243" width="9.140625" style="342"/>
    <col min="10244" max="10244" width="6.5703125" style="342" customWidth="1"/>
    <col min="10245" max="10247" width="3.5703125" style="342" customWidth="1"/>
    <col min="10248" max="10248" width="2.7109375" style="342" customWidth="1"/>
    <col min="10249" max="10249" width="56.7109375" style="342" customWidth="1"/>
    <col min="10250" max="10250" width="27.5703125" style="342" customWidth="1"/>
    <col min="10251" max="10251" width="21.28515625" style="342" customWidth="1"/>
    <col min="10252" max="10252" width="0" style="342" hidden="1" customWidth="1"/>
    <col min="10253" max="10253" width="20.140625" style="342" bestFit="1" customWidth="1"/>
    <col min="10254" max="10499" width="9.140625" style="342"/>
    <col min="10500" max="10500" width="6.5703125" style="342" customWidth="1"/>
    <col min="10501" max="10503" width="3.5703125" style="342" customWidth="1"/>
    <col min="10504" max="10504" width="2.7109375" style="342" customWidth="1"/>
    <col min="10505" max="10505" width="56.7109375" style="342" customWidth="1"/>
    <col min="10506" max="10506" width="27.5703125" style="342" customWidth="1"/>
    <col min="10507" max="10507" width="21.28515625" style="342" customWidth="1"/>
    <col min="10508" max="10508" width="0" style="342" hidden="1" customWidth="1"/>
    <col min="10509" max="10509" width="20.140625" style="342" bestFit="1" customWidth="1"/>
    <col min="10510" max="10755" width="9.140625" style="342"/>
    <col min="10756" max="10756" width="6.5703125" style="342" customWidth="1"/>
    <col min="10757" max="10759" width="3.5703125" style="342" customWidth="1"/>
    <col min="10760" max="10760" width="2.7109375" style="342" customWidth="1"/>
    <col min="10761" max="10761" width="56.7109375" style="342" customWidth="1"/>
    <col min="10762" max="10762" width="27.5703125" style="342" customWidth="1"/>
    <col min="10763" max="10763" width="21.28515625" style="342" customWidth="1"/>
    <col min="10764" max="10764" width="0" style="342" hidden="1" customWidth="1"/>
    <col min="10765" max="10765" width="20.140625" style="342" bestFit="1" customWidth="1"/>
    <col min="10766" max="11011" width="9.140625" style="342"/>
    <col min="11012" max="11012" width="6.5703125" style="342" customWidth="1"/>
    <col min="11013" max="11015" width="3.5703125" style="342" customWidth="1"/>
    <col min="11016" max="11016" width="2.7109375" style="342" customWidth="1"/>
    <col min="11017" max="11017" width="56.7109375" style="342" customWidth="1"/>
    <col min="11018" max="11018" width="27.5703125" style="342" customWidth="1"/>
    <col min="11019" max="11019" width="21.28515625" style="342" customWidth="1"/>
    <col min="11020" max="11020" width="0" style="342" hidden="1" customWidth="1"/>
    <col min="11021" max="11021" width="20.140625" style="342" bestFit="1" customWidth="1"/>
    <col min="11022" max="11267" width="9.140625" style="342"/>
    <col min="11268" max="11268" width="6.5703125" style="342" customWidth="1"/>
    <col min="11269" max="11271" width="3.5703125" style="342" customWidth="1"/>
    <col min="11272" max="11272" width="2.7109375" style="342" customWidth="1"/>
    <col min="11273" max="11273" width="56.7109375" style="342" customWidth="1"/>
    <col min="11274" max="11274" width="27.5703125" style="342" customWidth="1"/>
    <col min="11275" max="11275" width="21.28515625" style="342" customWidth="1"/>
    <col min="11276" max="11276" width="0" style="342" hidden="1" customWidth="1"/>
    <col min="11277" max="11277" width="20.140625" style="342" bestFit="1" customWidth="1"/>
    <col min="11278" max="11523" width="9.140625" style="342"/>
    <col min="11524" max="11524" width="6.5703125" style="342" customWidth="1"/>
    <col min="11525" max="11527" width="3.5703125" style="342" customWidth="1"/>
    <col min="11528" max="11528" width="2.7109375" style="342" customWidth="1"/>
    <col min="11529" max="11529" width="56.7109375" style="342" customWidth="1"/>
    <col min="11530" max="11530" width="27.5703125" style="342" customWidth="1"/>
    <col min="11531" max="11531" width="21.28515625" style="342" customWidth="1"/>
    <col min="11532" max="11532" width="0" style="342" hidden="1" customWidth="1"/>
    <col min="11533" max="11533" width="20.140625" style="342" bestFit="1" customWidth="1"/>
    <col min="11534" max="11779" width="9.140625" style="342"/>
    <col min="11780" max="11780" width="6.5703125" style="342" customWidth="1"/>
    <col min="11781" max="11783" width="3.5703125" style="342" customWidth="1"/>
    <col min="11784" max="11784" width="2.7109375" style="342" customWidth="1"/>
    <col min="11785" max="11785" width="56.7109375" style="342" customWidth="1"/>
    <col min="11786" max="11786" width="27.5703125" style="342" customWidth="1"/>
    <col min="11787" max="11787" width="21.28515625" style="342" customWidth="1"/>
    <col min="11788" max="11788" width="0" style="342" hidden="1" customWidth="1"/>
    <col min="11789" max="11789" width="20.140625" style="342" bestFit="1" customWidth="1"/>
    <col min="11790" max="12035" width="9.140625" style="342"/>
    <col min="12036" max="12036" width="6.5703125" style="342" customWidth="1"/>
    <col min="12037" max="12039" width="3.5703125" style="342" customWidth="1"/>
    <col min="12040" max="12040" width="2.7109375" style="342" customWidth="1"/>
    <col min="12041" max="12041" width="56.7109375" style="342" customWidth="1"/>
    <col min="12042" max="12042" width="27.5703125" style="342" customWidth="1"/>
    <col min="12043" max="12043" width="21.28515625" style="342" customWidth="1"/>
    <col min="12044" max="12044" width="0" style="342" hidden="1" customWidth="1"/>
    <col min="12045" max="12045" width="20.140625" style="342" bestFit="1" customWidth="1"/>
    <col min="12046" max="12291" width="9.140625" style="342"/>
    <col min="12292" max="12292" width="6.5703125" style="342" customWidth="1"/>
    <col min="12293" max="12295" width="3.5703125" style="342" customWidth="1"/>
    <col min="12296" max="12296" width="2.7109375" style="342" customWidth="1"/>
    <col min="12297" max="12297" width="56.7109375" style="342" customWidth="1"/>
    <col min="12298" max="12298" width="27.5703125" style="342" customWidth="1"/>
    <col min="12299" max="12299" width="21.28515625" style="342" customWidth="1"/>
    <col min="12300" max="12300" width="0" style="342" hidden="1" customWidth="1"/>
    <col min="12301" max="12301" width="20.140625" style="342" bestFit="1" customWidth="1"/>
    <col min="12302" max="12547" width="9.140625" style="342"/>
    <col min="12548" max="12548" width="6.5703125" style="342" customWidth="1"/>
    <col min="12549" max="12551" width="3.5703125" style="342" customWidth="1"/>
    <col min="12552" max="12552" width="2.7109375" style="342" customWidth="1"/>
    <col min="12553" max="12553" width="56.7109375" style="342" customWidth="1"/>
    <col min="12554" max="12554" width="27.5703125" style="342" customWidth="1"/>
    <col min="12555" max="12555" width="21.28515625" style="342" customWidth="1"/>
    <col min="12556" max="12556" width="0" style="342" hidden="1" customWidth="1"/>
    <col min="12557" max="12557" width="20.140625" style="342" bestFit="1" customWidth="1"/>
    <col min="12558" max="12803" width="9.140625" style="342"/>
    <col min="12804" max="12804" width="6.5703125" style="342" customWidth="1"/>
    <col min="12805" max="12807" width="3.5703125" style="342" customWidth="1"/>
    <col min="12808" max="12808" width="2.7109375" style="342" customWidth="1"/>
    <col min="12809" max="12809" width="56.7109375" style="342" customWidth="1"/>
    <col min="12810" max="12810" width="27.5703125" style="342" customWidth="1"/>
    <col min="12811" max="12811" width="21.28515625" style="342" customWidth="1"/>
    <col min="12812" max="12812" width="0" style="342" hidden="1" customWidth="1"/>
    <col min="12813" max="12813" width="20.140625" style="342" bestFit="1" customWidth="1"/>
    <col min="12814" max="13059" width="9.140625" style="342"/>
    <col min="13060" max="13060" width="6.5703125" style="342" customWidth="1"/>
    <col min="13061" max="13063" width="3.5703125" style="342" customWidth="1"/>
    <col min="13064" max="13064" width="2.7109375" style="342" customWidth="1"/>
    <col min="13065" max="13065" width="56.7109375" style="342" customWidth="1"/>
    <col min="13066" max="13066" width="27.5703125" style="342" customWidth="1"/>
    <col min="13067" max="13067" width="21.28515625" style="342" customWidth="1"/>
    <col min="13068" max="13068" width="0" style="342" hidden="1" customWidth="1"/>
    <col min="13069" max="13069" width="20.140625" style="342" bestFit="1" customWidth="1"/>
    <col min="13070" max="13315" width="9.140625" style="342"/>
    <col min="13316" max="13316" width="6.5703125" style="342" customWidth="1"/>
    <col min="13317" max="13319" width="3.5703125" style="342" customWidth="1"/>
    <col min="13320" max="13320" width="2.7109375" style="342" customWidth="1"/>
    <col min="13321" max="13321" width="56.7109375" style="342" customWidth="1"/>
    <col min="13322" max="13322" width="27.5703125" style="342" customWidth="1"/>
    <col min="13323" max="13323" width="21.28515625" style="342" customWidth="1"/>
    <col min="13324" max="13324" width="0" style="342" hidden="1" customWidth="1"/>
    <col min="13325" max="13325" width="20.140625" style="342" bestFit="1" customWidth="1"/>
    <col min="13326" max="13571" width="9.140625" style="342"/>
    <col min="13572" max="13572" width="6.5703125" style="342" customWidth="1"/>
    <col min="13573" max="13575" width="3.5703125" style="342" customWidth="1"/>
    <col min="13576" max="13576" width="2.7109375" style="342" customWidth="1"/>
    <col min="13577" max="13577" width="56.7109375" style="342" customWidth="1"/>
    <col min="13578" max="13578" width="27.5703125" style="342" customWidth="1"/>
    <col min="13579" max="13579" width="21.28515625" style="342" customWidth="1"/>
    <col min="13580" max="13580" width="0" style="342" hidden="1" customWidth="1"/>
    <col min="13581" max="13581" width="20.140625" style="342" bestFit="1" customWidth="1"/>
    <col min="13582" max="13827" width="9.140625" style="342"/>
    <col min="13828" max="13828" width="6.5703125" style="342" customWidth="1"/>
    <col min="13829" max="13831" width="3.5703125" style="342" customWidth="1"/>
    <col min="13832" max="13832" width="2.7109375" style="342" customWidth="1"/>
    <col min="13833" max="13833" width="56.7109375" style="342" customWidth="1"/>
    <col min="13834" max="13834" width="27.5703125" style="342" customWidth="1"/>
    <col min="13835" max="13835" width="21.28515625" style="342" customWidth="1"/>
    <col min="13836" max="13836" width="0" style="342" hidden="1" customWidth="1"/>
    <col min="13837" max="13837" width="20.140625" style="342" bestFit="1" customWidth="1"/>
    <col min="13838" max="14083" width="9.140625" style="342"/>
    <col min="14084" max="14084" width="6.5703125" style="342" customWidth="1"/>
    <col min="14085" max="14087" width="3.5703125" style="342" customWidth="1"/>
    <col min="14088" max="14088" width="2.7109375" style="342" customWidth="1"/>
    <col min="14089" max="14089" width="56.7109375" style="342" customWidth="1"/>
    <col min="14090" max="14090" width="27.5703125" style="342" customWidth="1"/>
    <col min="14091" max="14091" width="21.28515625" style="342" customWidth="1"/>
    <col min="14092" max="14092" width="0" style="342" hidden="1" customWidth="1"/>
    <col min="14093" max="14093" width="20.140625" style="342" bestFit="1" customWidth="1"/>
    <col min="14094" max="14339" width="9.140625" style="342"/>
    <col min="14340" max="14340" width="6.5703125" style="342" customWidth="1"/>
    <col min="14341" max="14343" width="3.5703125" style="342" customWidth="1"/>
    <col min="14344" max="14344" width="2.7109375" style="342" customWidth="1"/>
    <col min="14345" max="14345" width="56.7109375" style="342" customWidth="1"/>
    <col min="14346" max="14346" width="27.5703125" style="342" customWidth="1"/>
    <col min="14347" max="14347" width="21.28515625" style="342" customWidth="1"/>
    <col min="14348" max="14348" width="0" style="342" hidden="1" customWidth="1"/>
    <col min="14349" max="14349" width="20.140625" style="342" bestFit="1" customWidth="1"/>
    <col min="14350" max="14595" width="9.140625" style="342"/>
    <col min="14596" max="14596" width="6.5703125" style="342" customWidth="1"/>
    <col min="14597" max="14599" width="3.5703125" style="342" customWidth="1"/>
    <col min="14600" max="14600" width="2.7109375" style="342" customWidth="1"/>
    <col min="14601" max="14601" width="56.7109375" style="342" customWidth="1"/>
    <col min="14602" max="14602" width="27.5703125" style="342" customWidth="1"/>
    <col min="14603" max="14603" width="21.28515625" style="342" customWidth="1"/>
    <col min="14604" max="14604" width="0" style="342" hidden="1" customWidth="1"/>
    <col min="14605" max="14605" width="20.140625" style="342" bestFit="1" customWidth="1"/>
    <col min="14606" max="14851" width="9.140625" style="342"/>
    <col min="14852" max="14852" width="6.5703125" style="342" customWidth="1"/>
    <col min="14853" max="14855" width="3.5703125" style="342" customWidth="1"/>
    <col min="14856" max="14856" width="2.7109375" style="342" customWidth="1"/>
    <col min="14857" max="14857" width="56.7109375" style="342" customWidth="1"/>
    <col min="14858" max="14858" width="27.5703125" style="342" customWidth="1"/>
    <col min="14859" max="14859" width="21.28515625" style="342" customWidth="1"/>
    <col min="14860" max="14860" width="0" style="342" hidden="1" customWidth="1"/>
    <col min="14861" max="14861" width="20.140625" style="342" bestFit="1" customWidth="1"/>
    <col min="14862" max="15107" width="9.140625" style="342"/>
    <col min="15108" max="15108" width="6.5703125" style="342" customWidth="1"/>
    <col min="15109" max="15111" width="3.5703125" style="342" customWidth="1"/>
    <col min="15112" max="15112" width="2.7109375" style="342" customWidth="1"/>
    <col min="15113" max="15113" width="56.7109375" style="342" customWidth="1"/>
    <col min="15114" max="15114" width="27.5703125" style="342" customWidth="1"/>
    <col min="15115" max="15115" width="21.28515625" style="342" customWidth="1"/>
    <col min="15116" max="15116" width="0" style="342" hidden="1" customWidth="1"/>
    <col min="15117" max="15117" width="20.140625" style="342" bestFit="1" customWidth="1"/>
    <col min="15118" max="15363" width="9.140625" style="342"/>
    <col min="15364" max="15364" width="6.5703125" style="342" customWidth="1"/>
    <col min="15365" max="15367" width="3.5703125" style="342" customWidth="1"/>
    <col min="15368" max="15368" width="2.7109375" style="342" customWidth="1"/>
    <col min="15369" max="15369" width="56.7109375" style="342" customWidth="1"/>
    <col min="15370" max="15370" width="27.5703125" style="342" customWidth="1"/>
    <col min="15371" max="15371" width="21.28515625" style="342" customWidth="1"/>
    <col min="15372" max="15372" width="0" style="342" hidden="1" customWidth="1"/>
    <col min="15373" max="15373" width="20.140625" style="342" bestFit="1" customWidth="1"/>
    <col min="15374" max="15619" width="9.140625" style="342"/>
    <col min="15620" max="15620" width="6.5703125" style="342" customWidth="1"/>
    <col min="15621" max="15623" width="3.5703125" style="342" customWidth="1"/>
    <col min="15624" max="15624" width="2.7109375" style="342" customWidth="1"/>
    <col min="15625" max="15625" width="56.7109375" style="342" customWidth="1"/>
    <col min="15626" max="15626" width="27.5703125" style="342" customWidth="1"/>
    <col min="15627" max="15627" width="21.28515625" style="342" customWidth="1"/>
    <col min="15628" max="15628" width="0" style="342" hidden="1" customWidth="1"/>
    <col min="15629" max="15629" width="20.140625" style="342" bestFit="1" customWidth="1"/>
    <col min="15630" max="15875" width="9.140625" style="342"/>
    <col min="15876" max="15876" width="6.5703125" style="342" customWidth="1"/>
    <col min="15877" max="15879" width="3.5703125" style="342" customWidth="1"/>
    <col min="15880" max="15880" width="2.7109375" style="342" customWidth="1"/>
    <col min="15881" max="15881" width="56.7109375" style="342" customWidth="1"/>
    <col min="15882" max="15882" width="27.5703125" style="342" customWidth="1"/>
    <col min="15883" max="15883" width="21.28515625" style="342" customWidth="1"/>
    <col min="15884" max="15884" width="0" style="342" hidden="1" customWidth="1"/>
    <col min="15885" max="15885" width="20.140625" style="342" bestFit="1" customWidth="1"/>
    <col min="15886" max="16131" width="9.140625" style="342"/>
    <col min="16132" max="16132" width="6.5703125" style="342" customWidth="1"/>
    <col min="16133" max="16135" width="3.5703125" style="342" customWidth="1"/>
    <col min="16136" max="16136" width="2.7109375" style="342" customWidth="1"/>
    <col min="16137" max="16137" width="56.7109375" style="342" customWidth="1"/>
    <col min="16138" max="16138" width="27.5703125" style="342" customWidth="1"/>
    <col min="16139" max="16139" width="21.28515625" style="342" customWidth="1"/>
    <col min="16140" max="16140" width="0" style="342" hidden="1" customWidth="1"/>
    <col min="16141" max="16141" width="20.140625" style="342" bestFit="1" customWidth="1"/>
    <col min="16142" max="16384" width="9.140625" style="342"/>
  </cols>
  <sheetData>
    <row r="1" spans="1:27" hidden="1"/>
    <row r="2" spans="1:27" hidden="1"/>
    <row r="3" spans="1:27" hidden="1"/>
    <row r="4" spans="1:27" ht="34.5" hidden="1" customHeight="1"/>
    <row r="5" spans="1:27" s="405" customFormat="1" ht="21" customHeight="1">
      <c r="A5" s="1894" t="s">
        <v>892</v>
      </c>
      <c r="B5" s="1894"/>
      <c r="C5" s="1894"/>
      <c r="D5" s="1894"/>
      <c r="E5" s="1894"/>
      <c r="F5" s="1894"/>
      <c r="G5" s="1894"/>
      <c r="H5" s="1894"/>
      <c r="I5" s="1894"/>
      <c r="J5" s="1894"/>
      <c r="K5" s="1894"/>
      <c r="L5" s="347"/>
      <c r="M5" s="1032"/>
      <c r="N5" s="1032"/>
      <c r="O5" s="1032"/>
      <c r="P5" s="1032"/>
      <c r="Q5" s="1032"/>
      <c r="R5" s="1032"/>
      <c r="S5" s="1032"/>
      <c r="T5" s="1032"/>
      <c r="U5" s="1032"/>
      <c r="V5" s="1032"/>
      <c r="W5" s="1032"/>
      <c r="X5" s="1032"/>
      <c r="Y5" s="1032"/>
      <c r="Z5" s="1032"/>
      <c r="AA5" s="1032"/>
    </row>
    <row r="6" spans="1:27" s="405" customFormat="1" ht="17.25" customHeight="1">
      <c r="A6" s="1894" t="s">
        <v>529</v>
      </c>
      <c r="B6" s="1894"/>
      <c r="C6" s="1894"/>
      <c r="D6" s="1894"/>
      <c r="E6" s="1894"/>
      <c r="F6" s="1894"/>
      <c r="G6" s="1894"/>
      <c r="H6" s="1894"/>
      <c r="I6" s="1894"/>
      <c r="J6" s="1894"/>
      <c r="K6" s="1894"/>
      <c r="L6" s="347"/>
      <c r="M6" s="1032"/>
      <c r="N6" s="1032"/>
      <c r="O6" s="1032"/>
      <c r="P6" s="1032"/>
      <c r="Q6" s="1032"/>
      <c r="R6" s="1032"/>
      <c r="S6" s="1032"/>
      <c r="T6" s="1032"/>
      <c r="U6" s="1032"/>
      <c r="V6" s="1032"/>
      <c r="W6" s="1032"/>
      <c r="X6" s="1032"/>
      <c r="Y6" s="1032"/>
      <c r="Z6" s="1032"/>
      <c r="AA6" s="1032"/>
    </row>
    <row r="7" spans="1:27" ht="17.25" customHeight="1">
      <c r="A7" s="1894" t="s">
        <v>374</v>
      </c>
      <c r="B7" s="1894"/>
      <c r="C7" s="1894"/>
      <c r="D7" s="1894"/>
      <c r="E7" s="1894"/>
      <c r="F7" s="1894"/>
      <c r="G7" s="1894"/>
      <c r="H7" s="1894"/>
      <c r="I7" s="1894"/>
      <c r="J7" s="1894"/>
      <c r="K7" s="1894"/>
      <c r="L7" s="347"/>
    </row>
    <row r="8" spans="1:27" ht="17.25" customHeight="1" thickBot="1"/>
    <row r="9" spans="1:27" s="407" customFormat="1" ht="50.25" thickBot="1">
      <c r="A9" s="593" t="s">
        <v>1</v>
      </c>
      <c r="B9" s="1901" t="s">
        <v>375</v>
      </c>
      <c r="C9" s="1902"/>
      <c r="D9" s="1902"/>
      <c r="E9" s="1902"/>
      <c r="F9" s="1903"/>
      <c r="G9" s="594" t="s">
        <v>376</v>
      </c>
      <c r="H9" s="593" t="s">
        <v>377</v>
      </c>
      <c r="I9" s="406" t="s">
        <v>525</v>
      </c>
      <c r="J9" s="593" t="s">
        <v>822</v>
      </c>
      <c r="K9" s="593" t="s">
        <v>593</v>
      </c>
      <c r="L9" s="593" t="s">
        <v>692</v>
      </c>
      <c r="M9" s="1031"/>
      <c r="N9" s="1031"/>
      <c r="O9" s="1031"/>
      <c r="P9" s="1031"/>
      <c r="Q9" s="1031"/>
      <c r="R9" s="1031"/>
      <c r="S9" s="1031"/>
      <c r="T9" s="1031"/>
      <c r="U9" s="1031"/>
      <c r="V9" s="1031"/>
      <c r="W9" s="1031"/>
      <c r="X9" s="1031"/>
      <c r="Y9" s="1031"/>
      <c r="Z9" s="1031"/>
      <c r="AA9" s="1031"/>
    </row>
    <row r="10" spans="1:27" s="407" customFormat="1" ht="18" customHeight="1" thickBot="1">
      <c r="A10" s="593">
        <v>1</v>
      </c>
      <c r="B10" s="1901">
        <v>2</v>
      </c>
      <c r="C10" s="1902"/>
      <c r="D10" s="1902"/>
      <c r="E10" s="1902"/>
      <c r="F10" s="1903"/>
      <c r="G10" s="595">
        <v>3</v>
      </c>
      <c r="H10" s="593">
        <v>3</v>
      </c>
      <c r="I10" s="406"/>
      <c r="J10" s="593">
        <v>5</v>
      </c>
      <c r="K10" s="593">
        <v>4</v>
      </c>
      <c r="L10" s="595">
        <v>7</v>
      </c>
      <c r="M10" s="1031"/>
      <c r="N10" s="1031"/>
      <c r="O10" s="1031"/>
      <c r="P10" s="1031"/>
      <c r="Q10" s="1031"/>
      <c r="R10" s="1031"/>
      <c r="S10" s="1031"/>
      <c r="T10" s="1031"/>
      <c r="U10" s="1031"/>
      <c r="V10" s="1031"/>
      <c r="W10" s="1031"/>
      <c r="X10" s="1031"/>
      <c r="Y10" s="1031"/>
      <c r="Z10" s="1031"/>
      <c r="AA10" s="1031"/>
    </row>
    <row r="11" spans="1:27" s="414" customFormat="1" ht="24" hidden="1" customHeight="1">
      <c r="A11" s="408" t="s">
        <v>378</v>
      </c>
      <c r="B11" s="1904" t="s">
        <v>379</v>
      </c>
      <c r="C11" s="1854"/>
      <c r="D11" s="1854"/>
      <c r="E11" s="1854"/>
      <c r="F11" s="1854"/>
      <c r="G11" s="410">
        <f>SUM(G12:G18)</f>
        <v>2800000000</v>
      </c>
      <c r="H11" s="1317"/>
      <c r="I11" s="1318"/>
      <c r="J11" s="1241"/>
      <c r="K11" s="1096"/>
      <c r="L11" s="898"/>
      <c r="M11" s="1033">
        <f>'Rekap Panjang Per Prog Per Prov'!BE13</f>
        <v>7000000000</v>
      </c>
      <c r="N11" s="1034"/>
      <c r="O11" s="1034"/>
      <c r="P11" s="1034"/>
      <c r="Q11" s="1034"/>
      <c r="R11" s="1034"/>
      <c r="S11" s="1034"/>
      <c r="T11" s="1034"/>
      <c r="U11" s="1034"/>
      <c r="V11" s="1034"/>
      <c r="W11" s="1034"/>
      <c r="X11" s="1034"/>
      <c r="Y11" s="1034"/>
      <c r="Z11" s="1034"/>
      <c r="AA11" s="1034"/>
    </row>
    <row r="12" spans="1:27" s="413" customFormat="1" ht="29.25" hidden="1" customHeight="1">
      <c r="A12" s="415"/>
      <c r="B12" s="1204" t="s">
        <v>380</v>
      </c>
      <c r="C12" s="1833" t="str">
        <f>'Rekap Panjang Per Prog Per Prov'!AZ7</f>
        <v xml:space="preserve">PROGRAM PENGUATAN PENYELENGGARAAN PEMERINTAHAN UMUM </v>
      </c>
      <c r="D12" s="1833"/>
      <c r="E12" s="1833"/>
      <c r="F12" s="1895"/>
      <c r="G12" s="416"/>
      <c r="H12" s="1208" t="str">
        <f>'Rekap Panjang Per Prog Per Prov'!AZ11</f>
        <v>DITJEN PUM</v>
      </c>
      <c r="I12" s="418"/>
      <c r="J12" s="1241"/>
      <c r="K12" s="1051"/>
      <c r="L12" s="417"/>
      <c r="M12" s="1035"/>
      <c r="N12" s="1034"/>
      <c r="O12" s="1034"/>
      <c r="P12" s="1034"/>
      <c r="Q12" s="1034"/>
      <c r="R12" s="1034"/>
      <c r="S12" s="1034"/>
      <c r="T12" s="1034"/>
      <c r="U12" s="1034"/>
      <c r="V12" s="1034"/>
      <c r="W12" s="1034"/>
      <c r="X12" s="1034"/>
      <c r="Y12" s="1034"/>
      <c r="Z12" s="1034"/>
      <c r="AA12" s="1034"/>
    </row>
    <row r="13" spans="1:27" s="423" customFormat="1" ht="36.75" hidden="1" customHeight="1">
      <c r="A13" s="419"/>
      <c r="B13" s="1205"/>
      <c r="C13" s="1205" t="s">
        <v>381</v>
      </c>
      <c r="D13" s="1830" t="str">
        <f>'Rekap Panjang Per Prog Per Prov'!AZ8</f>
        <v>Kegiatan Pengembangan dan Penataan Wilayah Administrasi dan Perbatasan</v>
      </c>
      <c r="E13" s="1830"/>
      <c r="F13" s="1896"/>
      <c r="G13" s="420"/>
      <c r="H13" s="1213"/>
      <c r="I13" s="422"/>
      <c r="J13" s="1242"/>
      <c r="K13" s="1051"/>
      <c r="L13" s="421"/>
      <c r="M13" s="1036"/>
      <c r="N13" s="1037"/>
      <c r="O13" s="1037"/>
      <c r="P13" s="1037"/>
      <c r="Q13" s="1037"/>
      <c r="R13" s="1037"/>
      <c r="S13" s="1037"/>
      <c r="T13" s="1037"/>
      <c r="U13" s="1037"/>
      <c r="V13" s="1037"/>
      <c r="W13" s="1037"/>
      <c r="X13" s="1037"/>
      <c r="Y13" s="1037"/>
      <c r="Z13" s="1037"/>
      <c r="AA13" s="1037"/>
    </row>
    <row r="14" spans="1:27" s="404" customFormat="1" ht="37.5" hidden="1" customHeight="1">
      <c r="A14" s="1213"/>
      <c r="B14" s="1205"/>
      <c r="C14" s="1205"/>
      <c r="D14" s="1205" t="s">
        <v>382</v>
      </c>
      <c r="E14" s="1830" t="str">
        <f>'Rekap Panjang Per Prog Per Prov'!AZ10</f>
        <v>Pembangunan Sarana Prasarana  Perbatasan Antar Negara dan Pulau-Pulau Kecil Terluar</v>
      </c>
      <c r="F14" s="1896"/>
      <c r="G14" s="420"/>
      <c r="H14" s="1213"/>
      <c r="I14" s="424"/>
      <c r="J14" s="1243"/>
      <c r="K14" s="1051"/>
      <c r="L14" s="1897" t="s">
        <v>686</v>
      </c>
      <c r="M14" s="1031"/>
      <c r="N14" s="1031"/>
      <c r="O14" s="1031"/>
      <c r="P14" s="1031"/>
      <c r="Q14" s="1031"/>
      <c r="R14" s="1031"/>
      <c r="S14" s="1031"/>
      <c r="T14" s="1031"/>
      <c r="U14" s="1031"/>
      <c r="V14" s="1031"/>
      <c r="W14" s="1031"/>
      <c r="X14" s="1031"/>
      <c r="Y14" s="1031"/>
      <c r="Z14" s="1031"/>
      <c r="AA14" s="1031"/>
    </row>
    <row r="15" spans="1:27" s="404" customFormat="1" ht="52.5" hidden="1" customHeight="1">
      <c r="A15" s="1213"/>
      <c r="B15" s="1205"/>
      <c r="C15" s="1205"/>
      <c r="D15" s="1205"/>
      <c r="E15" s="425" t="s">
        <v>526</v>
      </c>
      <c r="F15" s="1206" t="str">
        <f>'Rekap Panjang Per Prog Per Prov'!AX15</f>
        <v>Kota Sabang</v>
      </c>
      <c r="G15" s="420">
        <f>'Rekap Panjang Per Prog Per Prov'!AZ15</f>
        <v>1500000000</v>
      </c>
      <c r="H15" s="1213"/>
      <c r="I15" s="426"/>
      <c r="J15" s="1244"/>
      <c r="K15" s="1051"/>
      <c r="L15" s="1898"/>
      <c r="M15" s="1031"/>
      <c r="N15" s="1031"/>
      <c r="O15" s="1031"/>
      <c r="P15" s="1031"/>
      <c r="Q15" s="1031"/>
      <c r="R15" s="1031"/>
      <c r="S15" s="1031"/>
      <c r="T15" s="1031"/>
      <c r="U15" s="1031"/>
      <c r="V15" s="1031"/>
      <c r="W15" s="1031"/>
      <c r="X15" s="1031"/>
      <c r="Y15" s="1031"/>
      <c r="Z15" s="1031"/>
      <c r="AA15" s="1031"/>
    </row>
    <row r="16" spans="1:27" s="423" customFormat="1" ht="34.5" hidden="1" customHeight="1">
      <c r="A16" s="419"/>
      <c r="B16" s="1205"/>
      <c r="C16" s="1205" t="s">
        <v>387</v>
      </c>
      <c r="D16" s="1830" t="str">
        <f>'Rekap Panjang Per Prog Per Prov'!BA8</f>
        <v>Kegiatan Fasilitasi Pencegahan dan Penanggulangan Bencana</v>
      </c>
      <c r="E16" s="1830"/>
      <c r="F16" s="1896"/>
      <c r="G16" s="420"/>
      <c r="H16" s="1213"/>
      <c r="I16" s="422"/>
      <c r="J16" s="1242"/>
      <c r="K16" s="1051"/>
      <c r="L16" s="421"/>
      <c r="M16" s="1036"/>
      <c r="N16" s="1037"/>
      <c r="O16" s="1037"/>
      <c r="P16" s="1037"/>
      <c r="Q16" s="1037"/>
      <c r="R16" s="1037"/>
      <c r="S16" s="1037"/>
      <c r="T16" s="1037"/>
      <c r="U16" s="1037"/>
      <c r="V16" s="1037"/>
      <c r="W16" s="1037"/>
      <c r="X16" s="1037"/>
      <c r="Y16" s="1037"/>
      <c r="Z16" s="1037"/>
      <c r="AA16" s="1037"/>
    </row>
    <row r="17" spans="1:27" s="404" customFormat="1" ht="50.25" hidden="1" customHeight="1">
      <c r="A17" s="1213"/>
      <c r="B17" s="1205"/>
      <c r="C17" s="1205"/>
      <c r="D17" s="1205" t="s">
        <v>386</v>
      </c>
      <c r="E17" s="1830" t="str">
        <f>'Rekap Panjang Per Prog Per Prov'!BA10</f>
        <v>Pembangunan Sarana Prasarana Pemerintahan dalam rangka Penanggulangan Bencana di Daerah Rawan Bencana</v>
      </c>
      <c r="F17" s="1896"/>
      <c r="G17" s="420"/>
      <c r="H17" s="1213"/>
      <c r="I17" s="424"/>
      <c r="J17" s="1243"/>
      <c r="K17" s="1051"/>
      <c r="L17" s="1899" t="s">
        <v>607</v>
      </c>
      <c r="M17" s="1031"/>
      <c r="N17" s="1031"/>
      <c r="O17" s="1031"/>
      <c r="P17" s="1031"/>
      <c r="Q17" s="1031"/>
      <c r="R17" s="1031"/>
      <c r="S17" s="1031"/>
      <c r="T17" s="1031"/>
      <c r="U17" s="1031"/>
      <c r="V17" s="1031"/>
      <c r="W17" s="1031"/>
      <c r="X17" s="1031"/>
      <c r="Y17" s="1031"/>
      <c r="Z17" s="1031"/>
      <c r="AA17" s="1031"/>
    </row>
    <row r="18" spans="1:27" s="404" customFormat="1" ht="31.5" hidden="1" customHeight="1">
      <c r="A18" s="1213"/>
      <c r="B18" s="1205"/>
      <c r="C18" s="1205"/>
      <c r="D18" s="1205"/>
      <c r="E18" s="425" t="s">
        <v>526</v>
      </c>
      <c r="F18" s="1206" t="str">
        <f>'Rekap Panjang Per Prog Per Prov'!AX14</f>
        <v>Kab. Simeulue</v>
      </c>
      <c r="G18" s="420">
        <f>'Rekap Panjang Per Prog Per Prov'!BA14</f>
        <v>1300000000</v>
      </c>
      <c r="H18" s="1212"/>
      <c r="I18" s="426"/>
      <c r="J18" s="1244"/>
      <c r="K18" s="1051"/>
      <c r="L18" s="1900"/>
      <c r="M18" s="1031"/>
      <c r="N18" s="1031"/>
      <c r="O18" s="1031"/>
      <c r="P18" s="1031"/>
      <c r="Q18" s="1031"/>
      <c r="R18" s="1031"/>
      <c r="S18" s="1031"/>
      <c r="T18" s="1031"/>
      <c r="U18" s="1031"/>
      <c r="V18" s="1031"/>
      <c r="W18" s="1031"/>
      <c r="X18" s="1031"/>
      <c r="Y18" s="1031"/>
      <c r="Z18" s="1031"/>
      <c r="AA18" s="1031"/>
    </row>
    <row r="19" spans="1:27" s="404" customFormat="1" ht="8.25" hidden="1" customHeight="1" thickBot="1">
      <c r="A19" s="428"/>
      <c r="B19" s="429"/>
      <c r="C19" s="429"/>
      <c r="D19" s="429"/>
      <c r="E19" s="430"/>
      <c r="F19" s="431"/>
      <c r="G19" s="432"/>
      <c r="H19" s="433"/>
      <c r="I19" s="434"/>
      <c r="J19" s="434"/>
      <c r="K19" s="1097"/>
      <c r="L19" s="433"/>
      <c r="M19" s="1031"/>
      <c r="N19" s="1031"/>
      <c r="O19" s="1031"/>
      <c r="P19" s="1031"/>
      <c r="Q19" s="1031"/>
      <c r="R19" s="1031"/>
      <c r="S19" s="1031"/>
      <c r="T19" s="1031"/>
      <c r="U19" s="1031"/>
      <c r="V19" s="1031"/>
      <c r="W19" s="1031"/>
      <c r="X19" s="1031"/>
      <c r="Y19" s="1031"/>
      <c r="Z19" s="1031"/>
      <c r="AA19" s="1031"/>
    </row>
    <row r="20" spans="1:27" s="427" customFormat="1" ht="26.25" hidden="1" customHeight="1">
      <c r="A20" s="408" t="s">
        <v>394</v>
      </c>
      <c r="B20" s="1904" t="s">
        <v>395</v>
      </c>
      <c r="C20" s="1854"/>
      <c r="D20" s="1854"/>
      <c r="E20" s="1854"/>
      <c r="F20" s="1854"/>
      <c r="G20" s="435">
        <f>SUM(G21:G31)</f>
        <v>4200000000</v>
      </c>
      <c r="H20" s="436"/>
      <c r="K20" s="1096"/>
      <c r="L20" s="898"/>
      <c r="M20" s="1038">
        <f>'Rekap Panjang Per Prog Per Prov'!BE19</f>
        <v>4200000000</v>
      </c>
      <c r="N20" s="1039"/>
      <c r="O20" s="1039"/>
      <c r="P20" s="1039"/>
      <c r="Q20" s="1039"/>
      <c r="R20" s="1039"/>
      <c r="S20" s="1039"/>
      <c r="T20" s="1039"/>
      <c r="U20" s="1039"/>
      <c r="V20" s="1039"/>
      <c r="W20" s="1039"/>
      <c r="X20" s="1039"/>
      <c r="Y20" s="1039"/>
      <c r="Z20" s="1039"/>
      <c r="AA20" s="1039"/>
    </row>
    <row r="21" spans="1:27" s="413" customFormat="1" ht="39" hidden="1" customHeight="1">
      <c r="A21" s="415"/>
      <c r="B21" s="1204" t="s">
        <v>380</v>
      </c>
      <c r="C21" s="1833" t="str">
        <f>'Rekap Panjang Per Prog Per Prov'!AZ7</f>
        <v xml:space="preserve">PROGRAM PENGUATAN PENYELENGGARAAN PEMERINTAHAN UMUM </v>
      </c>
      <c r="D21" s="1833"/>
      <c r="E21" s="1833"/>
      <c r="F21" s="1895"/>
      <c r="G21" s="416"/>
      <c r="H21" s="1208" t="str">
        <f>'Rekap Panjang Per Prog Per Prov'!AZ11</f>
        <v>DITJEN PUM</v>
      </c>
      <c r="I21" s="418"/>
      <c r="J21" s="1241"/>
      <c r="K21" s="1051"/>
      <c r="L21" s="417"/>
      <c r="M21" s="1035"/>
      <c r="N21" s="1034"/>
      <c r="O21" s="1034"/>
      <c r="P21" s="1034"/>
      <c r="Q21" s="1034"/>
      <c r="R21" s="1034"/>
      <c r="S21" s="1034"/>
      <c r="T21" s="1034"/>
      <c r="U21" s="1034"/>
      <c r="V21" s="1034"/>
      <c r="W21" s="1034"/>
      <c r="X21" s="1034"/>
      <c r="Y21" s="1034"/>
      <c r="Z21" s="1034"/>
      <c r="AA21" s="1034"/>
    </row>
    <row r="22" spans="1:27" s="423" customFormat="1" ht="33.75" hidden="1" customHeight="1">
      <c r="A22" s="419"/>
      <c r="B22" s="1205"/>
      <c r="C22" s="1205" t="s">
        <v>381</v>
      </c>
      <c r="D22" s="1830" t="str">
        <f>'Rekap Panjang Per Prog Per Prov'!BA8</f>
        <v>Kegiatan Fasilitasi Pencegahan dan Penanggulangan Bencana</v>
      </c>
      <c r="E22" s="1830"/>
      <c r="F22" s="1896"/>
      <c r="G22" s="420"/>
      <c r="H22" s="1213"/>
      <c r="I22" s="422"/>
      <c r="J22" s="1242"/>
      <c r="K22" s="1051"/>
      <c r="L22" s="421"/>
      <c r="M22" s="1036"/>
      <c r="N22" s="1037"/>
      <c r="O22" s="1037"/>
      <c r="P22" s="1037"/>
      <c r="Q22" s="1037"/>
      <c r="R22" s="1037"/>
      <c r="S22" s="1037"/>
      <c r="T22" s="1037"/>
      <c r="U22" s="1037"/>
      <c r="V22" s="1037"/>
      <c r="W22" s="1037"/>
      <c r="X22" s="1037"/>
      <c r="Y22" s="1037"/>
      <c r="Z22" s="1037"/>
      <c r="AA22" s="1037"/>
    </row>
    <row r="23" spans="1:27" s="404" customFormat="1" ht="35.25" hidden="1" customHeight="1">
      <c r="A23" s="1213"/>
      <c r="B23" s="1205"/>
      <c r="C23" s="1205"/>
      <c r="D23" s="1205" t="s">
        <v>382</v>
      </c>
      <c r="E23" s="1830" t="str">
        <f>'Rekap Panjang Per Prog Per Prov'!BA10</f>
        <v>Pembangunan Sarana Prasarana Pemerintahan dalam rangka Penanggulangan Bencana di Daerah Rawan Bencana</v>
      </c>
      <c r="F23" s="1896"/>
      <c r="G23" s="420"/>
      <c r="H23" s="1213"/>
      <c r="I23" s="424"/>
      <c r="J23" s="1243"/>
      <c r="K23" s="1051"/>
      <c r="L23" s="1899" t="s">
        <v>607</v>
      </c>
      <c r="M23" s="1031"/>
      <c r="N23" s="1031"/>
      <c r="O23" s="1031"/>
      <c r="P23" s="1031"/>
      <c r="Q23" s="1031"/>
      <c r="R23" s="1031"/>
      <c r="S23" s="1031"/>
      <c r="T23" s="1031"/>
      <c r="U23" s="1031"/>
      <c r="V23" s="1031"/>
      <c r="W23" s="1031"/>
      <c r="X23" s="1031"/>
      <c r="Y23" s="1031"/>
      <c r="Z23" s="1031"/>
      <c r="AA23" s="1031"/>
    </row>
    <row r="24" spans="1:27" s="404" customFormat="1" hidden="1">
      <c r="A24" s="1213"/>
      <c r="B24" s="1205"/>
      <c r="C24" s="1205"/>
      <c r="D24" s="1205"/>
      <c r="E24" s="425" t="s">
        <v>526</v>
      </c>
      <c r="F24" s="1206" t="str">
        <f>'Rekap Panjang Per Prog Per Prov'!AX20</f>
        <v>Kab. Nias</v>
      </c>
      <c r="G24" s="420">
        <f>'Rekap Panjang Per Prog Per Prov'!BA20</f>
        <v>1300000000</v>
      </c>
      <c r="H24" s="1213"/>
      <c r="I24" s="426"/>
      <c r="J24" s="1244"/>
      <c r="K24" s="1051"/>
      <c r="L24" s="1905"/>
      <c r="M24" s="1031"/>
      <c r="N24" s="1031"/>
      <c r="O24" s="1031"/>
      <c r="P24" s="1031"/>
      <c r="Q24" s="1031"/>
      <c r="R24" s="1031"/>
      <c r="S24" s="1031"/>
      <c r="T24" s="1031"/>
      <c r="U24" s="1031"/>
      <c r="V24" s="1031"/>
      <c r="W24" s="1031"/>
      <c r="X24" s="1031"/>
      <c r="Y24" s="1031"/>
      <c r="Z24" s="1031"/>
      <c r="AA24" s="1031"/>
    </row>
    <row r="25" spans="1:27" s="404" customFormat="1" ht="22.5" hidden="1" customHeight="1">
      <c r="A25" s="1213"/>
      <c r="B25" s="1205"/>
      <c r="C25" s="1205"/>
      <c r="D25" s="1205"/>
      <c r="E25" s="425" t="s">
        <v>526</v>
      </c>
      <c r="F25" s="1206" t="str">
        <f>'Rekap Panjang Per Prog Per Prov'!AX21</f>
        <v>Kab. Samosir</v>
      </c>
      <c r="G25" s="420">
        <f>'Rekap Panjang Per Prog Per Prov'!BA21</f>
        <v>1300000000</v>
      </c>
      <c r="H25" s="1212"/>
      <c r="I25" s="426"/>
      <c r="J25" s="1244"/>
      <c r="K25" s="1051"/>
      <c r="L25" s="1900"/>
      <c r="M25" s="1031"/>
      <c r="N25" s="1031"/>
      <c r="O25" s="1031"/>
      <c r="P25" s="1031"/>
      <c r="Q25" s="1031"/>
      <c r="R25" s="1031"/>
      <c r="S25" s="1031"/>
      <c r="T25" s="1031"/>
      <c r="U25" s="1031"/>
      <c r="V25" s="1031"/>
      <c r="W25" s="1031"/>
      <c r="X25" s="1031"/>
      <c r="Y25" s="1031"/>
      <c r="Z25" s="1031"/>
      <c r="AA25" s="1031"/>
    </row>
    <row r="26" spans="1:27" s="404" customFormat="1" ht="22.5" hidden="1" customHeight="1">
      <c r="A26" s="1213"/>
      <c r="B26" s="1205"/>
      <c r="C26" s="1205"/>
      <c r="D26" s="1205"/>
      <c r="E26" s="425" t="s">
        <v>526</v>
      </c>
      <c r="F26" s="1206" t="str">
        <f>'Rekap Panjang Per Prog Per Prov'!AX23</f>
        <v>Kota Tebing Tinggi</v>
      </c>
      <c r="G26" s="420">
        <f>'Rekap Panjang Per Prog Per Prov'!BA23</f>
        <v>1300000000</v>
      </c>
      <c r="H26" s="1212"/>
      <c r="I26" s="426"/>
      <c r="J26" s="1244"/>
      <c r="K26" s="1051"/>
      <c r="L26" s="1210"/>
      <c r="M26" s="1031"/>
      <c r="N26" s="1031"/>
      <c r="O26" s="1031"/>
      <c r="P26" s="1031"/>
      <c r="Q26" s="1031"/>
      <c r="R26" s="1031"/>
      <c r="S26" s="1031"/>
      <c r="T26" s="1031"/>
      <c r="U26" s="1031"/>
      <c r="V26" s="1031"/>
      <c r="W26" s="1031"/>
      <c r="X26" s="1031"/>
      <c r="Y26" s="1031"/>
      <c r="Z26" s="1031"/>
      <c r="AA26" s="1031"/>
    </row>
    <row r="27" spans="1:27" s="413" customFormat="1" ht="28.5" hidden="1" customHeight="1">
      <c r="A27" s="415"/>
      <c r="B27" s="1204" t="s">
        <v>383</v>
      </c>
      <c r="C27" s="1833" t="str">
        <f>'Rekap Panjang Per Prog Per Prov'!BB7</f>
        <v xml:space="preserve">PROGRAM BINA PEMBANGUNAN DAERAH </v>
      </c>
      <c r="D27" s="1833"/>
      <c r="E27" s="1833"/>
      <c r="F27" s="1895"/>
      <c r="G27" s="416"/>
      <c r="H27" s="1908" t="str">
        <f>'Rekap Panjang Per Prog Per Prov'!BB11</f>
        <v>DITJEN BINA BANGDA</v>
      </c>
      <c r="I27" s="418"/>
      <c r="J27" s="1241"/>
      <c r="K27" s="1051"/>
      <c r="L27" s="417"/>
      <c r="M27" s="1035"/>
      <c r="N27" s="1034"/>
      <c r="O27" s="1034"/>
      <c r="P27" s="1034"/>
      <c r="Q27" s="1034"/>
      <c r="R27" s="1034"/>
      <c r="S27" s="1034"/>
      <c r="T27" s="1034"/>
      <c r="U27" s="1034"/>
      <c r="V27" s="1034"/>
      <c r="W27" s="1034"/>
      <c r="X27" s="1034"/>
      <c r="Y27" s="1034"/>
      <c r="Z27" s="1034"/>
      <c r="AA27" s="1034"/>
    </row>
    <row r="28" spans="1:27" s="423" customFormat="1" ht="33.75" hidden="1" customHeight="1">
      <c r="A28" s="419"/>
      <c r="B28" s="1205"/>
      <c r="C28" s="1205" t="s">
        <v>381</v>
      </c>
      <c r="D28" s="1830" t="str">
        <f>'Rekap Panjang Per Prog Per Prov'!BB8</f>
        <v>Kegiatan Penataan Ruang Daerah dan Lingkungan Hidup di Daerah</v>
      </c>
      <c r="E28" s="1830"/>
      <c r="F28" s="1896"/>
      <c r="G28" s="420"/>
      <c r="H28" s="1909"/>
      <c r="I28" s="422"/>
      <c r="J28" s="1242"/>
      <c r="K28" s="1051"/>
      <c r="L28" s="421"/>
      <c r="M28" s="1036"/>
      <c r="N28" s="1037"/>
      <c r="O28" s="1037"/>
      <c r="P28" s="1037"/>
      <c r="Q28" s="1037"/>
      <c r="R28" s="1037"/>
      <c r="S28" s="1037"/>
      <c r="T28" s="1037"/>
      <c r="U28" s="1037"/>
      <c r="V28" s="1037"/>
      <c r="W28" s="1037"/>
      <c r="X28" s="1037"/>
      <c r="Y28" s="1037"/>
      <c r="Z28" s="1037"/>
      <c r="AA28" s="1037"/>
    </row>
    <row r="29" spans="1:27" s="404" customFormat="1" ht="65.25" hidden="1" customHeight="1">
      <c r="A29" s="1213"/>
      <c r="B29" s="1205"/>
      <c r="C29" s="1205"/>
      <c r="D29" s="1205" t="s">
        <v>382</v>
      </c>
      <c r="E29" s="1830" t="str">
        <f>'Rekap Panjang Per Prog Per Prov'!BB10</f>
        <v xml:space="preserve">Fasilitasi pembinaan dan pemberdayaan masyarakat dan kapasitas kelembagaan penanganan lahan kritis dan sumber daya air berbasis masyarakat (PLKSDA-BM) </v>
      </c>
      <c r="F29" s="1896"/>
      <c r="G29" s="420"/>
      <c r="H29" s="1213"/>
      <c r="I29" s="424"/>
      <c r="J29" s="1243"/>
      <c r="K29" s="1051"/>
      <c r="L29" s="1899" t="s">
        <v>594</v>
      </c>
      <c r="M29" s="1031"/>
      <c r="N29" s="1031"/>
      <c r="O29" s="1031"/>
      <c r="P29" s="1031"/>
      <c r="Q29" s="1031"/>
      <c r="R29" s="1031"/>
      <c r="S29" s="1031"/>
      <c r="T29" s="1031"/>
      <c r="U29" s="1031"/>
      <c r="V29" s="1031"/>
      <c r="W29" s="1031"/>
      <c r="X29" s="1031"/>
      <c r="Y29" s="1031"/>
      <c r="Z29" s="1031"/>
      <c r="AA29" s="1031"/>
    </row>
    <row r="30" spans="1:27" s="404" customFormat="1" ht="33" hidden="1" customHeight="1">
      <c r="A30" s="1213"/>
      <c r="B30" s="1205"/>
      <c r="C30" s="1205"/>
      <c r="D30" s="1205"/>
      <c r="E30" s="425" t="s">
        <v>526</v>
      </c>
      <c r="F30" s="1206" t="str">
        <f>'Rekap Panjang Per Prog Per Prov'!AX22</f>
        <v>Kab. Tapanuli Tengah</v>
      </c>
      <c r="G30" s="420">
        <f>'Rekap Panjang Per Prog Per Prov'!BB22</f>
        <v>300000000</v>
      </c>
      <c r="H30" s="1212"/>
      <c r="I30" s="426"/>
      <c r="J30" s="1244"/>
      <c r="K30" s="1051"/>
      <c r="L30" s="1905"/>
      <c r="M30" s="1031"/>
      <c r="N30" s="1031"/>
      <c r="O30" s="1031"/>
      <c r="P30" s="1031"/>
      <c r="Q30" s="1031"/>
      <c r="R30" s="1031"/>
      <c r="S30" s="1031"/>
      <c r="T30" s="1031"/>
      <c r="U30" s="1031"/>
      <c r="V30" s="1031"/>
      <c r="W30" s="1031"/>
      <c r="X30" s="1031"/>
      <c r="Y30" s="1031"/>
      <c r="Z30" s="1031"/>
      <c r="AA30" s="1031"/>
    </row>
    <row r="31" spans="1:27" s="404" customFormat="1" ht="9.75" hidden="1" customHeight="1" thickBot="1">
      <c r="A31" s="439"/>
      <c r="B31" s="444"/>
      <c r="C31" s="445"/>
      <c r="D31" s="445"/>
      <c r="E31" s="446"/>
      <c r="F31" s="447"/>
      <c r="G31" s="448"/>
      <c r="H31" s="449"/>
      <c r="K31" s="1053"/>
      <c r="L31" s="905"/>
      <c r="M31" s="1031"/>
      <c r="N31" s="1031"/>
      <c r="O31" s="1031"/>
      <c r="P31" s="1031"/>
      <c r="Q31" s="1031"/>
      <c r="R31" s="1031"/>
      <c r="S31" s="1031"/>
      <c r="T31" s="1031"/>
      <c r="U31" s="1031"/>
      <c r="V31" s="1031"/>
      <c r="W31" s="1031"/>
      <c r="X31" s="1031"/>
      <c r="Y31" s="1031"/>
      <c r="Z31" s="1031"/>
      <c r="AA31" s="1031"/>
    </row>
    <row r="32" spans="1:27" s="1291" customFormat="1" ht="51" customHeight="1">
      <c r="A32" s="1321">
        <v>1</v>
      </c>
      <c r="B32" s="1906" t="s">
        <v>398</v>
      </c>
      <c r="C32" s="1907"/>
      <c r="D32" s="1907"/>
      <c r="E32" s="1907"/>
      <c r="F32" s="1907"/>
      <c r="G32" s="1322">
        <f>SUM(G33:G43)</f>
        <v>4030000000</v>
      </c>
      <c r="H32" s="898"/>
      <c r="J32" s="1323"/>
      <c r="K32" s="681" t="s">
        <v>858</v>
      </c>
      <c r="L32" s="899"/>
      <c r="M32" s="1292">
        <f>'Rekap Panjang Per Prog Per Prov'!BE24</f>
        <v>4030000000</v>
      </c>
      <c r="N32" s="1293"/>
      <c r="O32" s="1293"/>
      <c r="P32" s="1293"/>
      <c r="Q32" s="1293"/>
      <c r="R32" s="1293"/>
      <c r="S32" s="1293"/>
      <c r="T32" s="1293"/>
      <c r="U32" s="1293"/>
      <c r="V32" s="1293"/>
      <c r="W32" s="1293"/>
      <c r="X32" s="1293"/>
      <c r="Y32" s="1293"/>
      <c r="Z32" s="1293"/>
      <c r="AA32" s="1293"/>
    </row>
    <row r="33" spans="1:27" s="413" customFormat="1" ht="33">
      <c r="A33" s="415"/>
      <c r="B33" s="1204" t="s">
        <v>380</v>
      </c>
      <c r="C33" s="1833" t="str">
        <f>'Rekap Panjang Per Prog Per Prov'!BB7</f>
        <v xml:space="preserve">PROGRAM BINA PEMBANGUNAN DAERAH </v>
      </c>
      <c r="D33" s="1833"/>
      <c r="E33" s="1833"/>
      <c r="F33" s="1895"/>
      <c r="G33" s="416"/>
      <c r="H33" s="1208" t="str">
        <f>'Rekap Panjang Per Prog Per Prov'!BB11</f>
        <v>DITJEN BINA BANGDA</v>
      </c>
      <c r="I33" s="418"/>
      <c r="J33" s="1241"/>
      <c r="K33" s="1051"/>
      <c r="L33" s="417"/>
      <c r="M33" s="1035"/>
      <c r="N33" s="1034"/>
      <c r="O33" s="1034"/>
      <c r="P33" s="1034"/>
      <c r="Q33" s="1034"/>
      <c r="R33" s="1034"/>
      <c r="S33" s="1034"/>
      <c r="T33" s="1034"/>
      <c r="U33" s="1034"/>
      <c r="V33" s="1034"/>
      <c r="W33" s="1034"/>
      <c r="X33" s="1034"/>
      <c r="Y33" s="1034"/>
      <c r="Z33" s="1034"/>
      <c r="AA33" s="1034"/>
    </row>
    <row r="34" spans="1:27" s="423" customFormat="1" ht="34.5" customHeight="1">
      <c r="A34" s="419"/>
      <c r="B34" s="1205"/>
      <c r="C34" s="1205" t="s">
        <v>381</v>
      </c>
      <c r="D34" s="1830" t="str">
        <f>'Rekap Panjang Per Prog Per Prov'!BB8</f>
        <v>Kegiatan Penataan Ruang Daerah dan Lingkungan Hidup di Daerah</v>
      </c>
      <c r="E34" s="1830"/>
      <c r="F34" s="1896"/>
      <c r="G34" s="420"/>
      <c r="H34" s="1213"/>
      <c r="I34" s="422"/>
      <c r="J34" s="1242"/>
      <c r="K34" s="1051"/>
      <c r="L34" s="979"/>
      <c r="M34" s="1036"/>
      <c r="N34" s="1037"/>
      <c r="O34" s="1037"/>
      <c r="P34" s="1037"/>
      <c r="Q34" s="1037"/>
      <c r="R34" s="1037"/>
      <c r="S34" s="1037"/>
      <c r="T34" s="1037"/>
      <c r="U34" s="1037"/>
      <c r="V34" s="1037"/>
      <c r="W34" s="1037"/>
      <c r="X34" s="1037"/>
      <c r="Y34" s="1037"/>
      <c r="Z34" s="1037"/>
      <c r="AA34" s="1037"/>
    </row>
    <row r="35" spans="1:27" s="404" customFormat="1" ht="52.5" customHeight="1">
      <c r="A35" s="1213"/>
      <c r="B35" s="1205"/>
      <c r="C35" s="1205"/>
      <c r="D35" s="1205" t="s">
        <v>382</v>
      </c>
      <c r="E35" s="1830" t="str">
        <f>'Rekap Panjang Per Prog Per Prov'!BB10</f>
        <v xml:space="preserve">Fasilitasi pembinaan dan pemberdayaan masyarakat dan kapasitas kelembagaan penanganan lahan kritis dan sumber daya air berbasis masyarakat (PLKSDA-BM) </v>
      </c>
      <c r="F35" s="1896"/>
      <c r="G35" s="420"/>
      <c r="H35" s="1213"/>
      <c r="I35" s="424"/>
      <c r="J35" s="1243"/>
      <c r="K35" s="1051"/>
      <c r="L35" s="1899" t="s">
        <v>594</v>
      </c>
      <c r="M35" s="1031"/>
      <c r="N35" s="1031"/>
      <c r="O35" s="1031"/>
      <c r="P35" s="1031"/>
      <c r="Q35" s="1031"/>
      <c r="R35" s="1031"/>
      <c r="S35" s="1031"/>
      <c r="T35" s="1031"/>
      <c r="U35" s="1031"/>
      <c r="V35" s="1031"/>
      <c r="W35" s="1031"/>
      <c r="X35" s="1031"/>
      <c r="Y35" s="1031"/>
      <c r="Z35" s="1031"/>
      <c r="AA35" s="1031"/>
    </row>
    <row r="36" spans="1:27" s="404" customFormat="1">
      <c r="A36" s="1213"/>
      <c r="B36" s="1205"/>
      <c r="C36" s="1205"/>
      <c r="D36" s="1205"/>
      <c r="E36" s="425" t="s">
        <v>526</v>
      </c>
      <c r="F36" s="1206" t="str">
        <f>'Rekap Panjang Per Prog Per Prov'!AX26</f>
        <v>Kab. Solok</v>
      </c>
      <c r="G36" s="420">
        <f>'Rekap Panjang Per Prog Per Prov'!BB26</f>
        <v>1030000000</v>
      </c>
      <c r="H36" s="1213"/>
      <c r="I36" s="426"/>
      <c r="J36" s="1244"/>
      <c r="K36" s="1051" t="s">
        <v>698</v>
      </c>
      <c r="L36" s="1905"/>
    </row>
    <row r="37" spans="1:27" s="404" customFormat="1">
      <c r="A37" s="1213"/>
      <c r="B37" s="1205"/>
      <c r="C37" s="1205"/>
      <c r="D37" s="1205"/>
      <c r="E37" s="425" t="s">
        <v>526</v>
      </c>
      <c r="F37" s="1206" t="str">
        <f>'Rekap Panjang Per Prog Per Prov'!AX27</f>
        <v>Kab. Solok Selatan</v>
      </c>
      <c r="G37" s="420">
        <f>'Rekap Panjang Per Prog Per Prov'!BB27</f>
        <v>500000000</v>
      </c>
      <c r="H37" s="1213"/>
      <c r="I37" s="426"/>
      <c r="J37" s="1244"/>
      <c r="K37" s="1051" t="s">
        <v>698</v>
      </c>
      <c r="L37" s="1905"/>
    </row>
    <row r="38" spans="1:27" s="404" customFormat="1">
      <c r="A38" s="1213"/>
      <c r="B38" s="1205"/>
      <c r="C38" s="1205"/>
      <c r="D38" s="1205"/>
      <c r="E38" s="425" t="s">
        <v>526</v>
      </c>
      <c r="F38" s="1206" t="str">
        <f>'Rekap Panjang Per Prog Per Prov'!AX28</f>
        <v>Kab. Tanah Datar</v>
      </c>
      <c r="G38" s="420">
        <f>'Rekap Panjang Per Prog Per Prov'!BB28</f>
        <v>650000000</v>
      </c>
      <c r="H38" s="1212"/>
      <c r="I38" s="426"/>
      <c r="J38" s="1244"/>
      <c r="K38" s="1051" t="s">
        <v>698</v>
      </c>
      <c r="L38" s="1900"/>
    </row>
    <row r="39" spans="1:27" s="404" customFormat="1" ht="35.25" customHeight="1">
      <c r="A39" s="1213"/>
      <c r="B39" s="1205"/>
      <c r="C39" s="1205"/>
      <c r="D39" s="1205" t="s">
        <v>386</v>
      </c>
      <c r="E39" s="1830" t="str">
        <f>'Rekap Panjang Per Prog Per Prov'!BC10</f>
        <v>Fasilitasi Pengelolaan dan Pengembangan Kawasan Ekowisata Berbasis Masyarakat</v>
      </c>
      <c r="F39" s="1896"/>
      <c r="G39" s="420"/>
      <c r="H39" s="1213"/>
      <c r="I39" s="424"/>
      <c r="J39" s="1243"/>
      <c r="K39" s="1051"/>
      <c r="L39" s="1899" t="s">
        <v>594</v>
      </c>
    </row>
    <row r="40" spans="1:27" s="404" customFormat="1">
      <c r="A40" s="1213"/>
      <c r="B40" s="1205"/>
      <c r="C40" s="1205"/>
      <c r="D40" s="1205"/>
      <c r="E40" s="425" t="s">
        <v>526</v>
      </c>
      <c r="F40" s="1206" t="str">
        <f>'Rekap Panjang Per Prog Per Prov'!AX26</f>
        <v>Kab. Solok</v>
      </c>
      <c r="G40" s="420">
        <f>'Rekap Panjang Per Prog Per Prov'!BC26</f>
        <v>850000000</v>
      </c>
      <c r="H40" s="1213"/>
      <c r="I40" s="426"/>
      <c r="J40" s="1244"/>
      <c r="K40" s="1051" t="s">
        <v>698</v>
      </c>
      <c r="L40" s="1905"/>
    </row>
    <row r="41" spans="1:27" s="404" customFormat="1">
      <c r="A41" s="1213"/>
      <c r="B41" s="1205"/>
      <c r="C41" s="1205"/>
      <c r="D41" s="1205"/>
      <c r="E41" s="425" t="s">
        <v>526</v>
      </c>
      <c r="F41" s="1206" t="str">
        <f>'Rekap Panjang Per Prog Per Prov'!AX28</f>
        <v>Kab. Tanah Datar</v>
      </c>
      <c r="G41" s="420">
        <f>'Rekap Panjang Per Prog Per Prov'!BC28</f>
        <v>600000000</v>
      </c>
      <c r="H41" s="1213"/>
      <c r="I41" s="426"/>
      <c r="J41" s="1244"/>
      <c r="K41" s="1051" t="s">
        <v>698</v>
      </c>
      <c r="L41" s="1905"/>
    </row>
    <row r="42" spans="1:27" s="404" customFormat="1" ht="20.25" customHeight="1">
      <c r="A42" s="1213"/>
      <c r="B42" s="1205"/>
      <c r="C42" s="1205"/>
      <c r="D42" s="1205"/>
      <c r="E42" s="425" t="s">
        <v>526</v>
      </c>
      <c r="F42" s="1206" t="str">
        <f>'Rekap Panjang Per Prog Per Prov'!AX29</f>
        <v>Kab. Lima Puluh Kota</v>
      </c>
      <c r="G42" s="420">
        <f>'Rekap Panjang Per Prog Per Prov'!BC29</f>
        <v>400000000</v>
      </c>
      <c r="H42" s="1212"/>
      <c r="I42" s="426"/>
      <c r="J42" s="1244"/>
      <c r="K42" s="1051" t="s">
        <v>698</v>
      </c>
      <c r="L42" s="1900"/>
    </row>
    <row r="43" spans="1:27" s="404" customFormat="1" ht="8.25" customHeight="1" thickBot="1">
      <c r="A43" s="439"/>
      <c r="B43" s="462"/>
      <c r="C43" s="463"/>
      <c r="D43" s="463"/>
      <c r="E43" s="463"/>
      <c r="F43" s="463"/>
      <c r="G43" s="464"/>
      <c r="H43" s="465"/>
      <c r="I43" s="466"/>
      <c r="J43" s="1217"/>
      <c r="K43" s="1051"/>
      <c r="L43" s="428"/>
      <c r="M43" s="1217"/>
    </row>
    <row r="44" spans="1:27" s="413" customFormat="1" ht="19.5" hidden="1" customHeight="1">
      <c r="A44" s="450" t="s">
        <v>399</v>
      </c>
      <c r="B44" s="467" t="s">
        <v>400</v>
      </c>
      <c r="C44" s="468"/>
      <c r="D44" s="468"/>
      <c r="E44" s="468"/>
      <c r="F44" s="468"/>
      <c r="G44" s="469">
        <f>SUM(G45:G45)</f>
        <v>0</v>
      </c>
      <c r="H44" s="452"/>
      <c r="K44" s="1051"/>
      <c r="L44" s="899"/>
      <c r="M44" s="1214">
        <f>'Rekap Panjang Per Prog Per Prov'!BE30</f>
        <v>0</v>
      </c>
    </row>
    <row r="45" spans="1:27" s="404" customFormat="1" ht="10.5" hidden="1" customHeight="1" thickBot="1">
      <c r="A45" s="439"/>
      <c r="B45" s="462"/>
      <c r="C45" s="463"/>
      <c r="D45" s="463"/>
      <c r="E45" s="463"/>
      <c r="F45" s="463"/>
      <c r="G45" s="448"/>
      <c r="H45" s="471"/>
      <c r="K45" s="1324"/>
      <c r="L45" s="449"/>
    </row>
    <row r="46" spans="1:27" s="1291" customFormat="1" ht="48.75" customHeight="1">
      <c r="A46" s="1289">
        <v>2</v>
      </c>
      <c r="B46" s="1295" t="s">
        <v>403</v>
      </c>
      <c r="C46" s="1290"/>
      <c r="D46" s="1290"/>
      <c r="E46" s="1290"/>
      <c r="F46" s="1290"/>
      <c r="G46" s="484">
        <f>SUM(G47:G54)</f>
        <v>7700000000</v>
      </c>
      <c r="H46" s="898"/>
      <c r="K46" s="1231" t="s">
        <v>860</v>
      </c>
      <c r="L46" s="896"/>
      <c r="M46" s="1319">
        <f>'Rekap Panjang Per Prog Per Prov'!BE31</f>
        <v>7700000000</v>
      </c>
    </row>
    <row r="47" spans="1:27" s="413" customFormat="1" ht="34.5" customHeight="1">
      <c r="A47" s="415"/>
      <c r="B47" s="1204" t="s">
        <v>380</v>
      </c>
      <c r="C47" s="1833" t="str">
        <f>'Rekap Panjang Per Prog Per Prov'!AZ7</f>
        <v xml:space="preserve">PROGRAM PENGUATAN PENYELENGGARAAN PEMERINTAHAN UMUM </v>
      </c>
      <c r="D47" s="1833"/>
      <c r="E47" s="1833"/>
      <c r="F47" s="1895"/>
      <c r="G47" s="416"/>
      <c r="H47" s="1208" t="str">
        <f>'Rekap Panjang Per Prog Per Prov'!AZ11</f>
        <v>DITJEN PUM</v>
      </c>
      <c r="I47" s="418"/>
      <c r="J47" s="1241"/>
      <c r="K47" s="1051"/>
      <c r="L47" s="417"/>
      <c r="M47" s="1215"/>
    </row>
    <row r="48" spans="1:27" s="423" customFormat="1" ht="35.25" customHeight="1">
      <c r="A48" s="419"/>
      <c r="B48" s="1205"/>
      <c r="C48" s="1205" t="s">
        <v>381</v>
      </c>
      <c r="D48" s="1830" t="str">
        <f>'Rekap Panjang Per Prog Per Prov'!AZ8</f>
        <v>Kegiatan Pengembangan dan Penataan Wilayah Administrasi dan Perbatasan</v>
      </c>
      <c r="E48" s="1830"/>
      <c r="F48" s="1896"/>
      <c r="G48" s="420"/>
      <c r="H48" s="1213"/>
      <c r="I48" s="422"/>
      <c r="J48" s="1242"/>
      <c r="K48" s="1051"/>
      <c r="L48" s="421"/>
      <c r="M48" s="1216"/>
    </row>
    <row r="49" spans="1:13" s="404" customFormat="1" ht="37.5" customHeight="1">
      <c r="A49" s="1213"/>
      <c r="B49" s="1205"/>
      <c r="C49" s="1205"/>
      <c r="D49" s="1205" t="s">
        <v>382</v>
      </c>
      <c r="E49" s="1830" t="str">
        <f>'Rekap Panjang Per Prog Per Prov'!AZ10</f>
        <v>Pembangunan Sarana Prasarana  Perbatasan Antar Negara dan Pulau-Pulau Kecil Terluar</v>
      </c>
      <c r="F49" s="1896"/>
      <c r="G49" s="420"/>
      <c r="H49" s="1213"/>
      <c r="I49" s="424"/>
      <c r="J49" s="1243"/>
      <c r="K49" s="1051"/>
      <c r="L49" s="1897" t="s">
        <v>609</v>
      </c>
    </row>
    <row r="50" spans="1:13" s="404" customFormat="1">
      <c r="A50" s="1213"/>
      <c r="B50" s="1205"/>
      <c r="C50" s="1205"/>
      <c r="D50" s="1205"/>
      <c r="E50" s="425" t="s">
        <v>526</v>
      </c>
      <c r="F50" s="1206" t="str">
        <f>'Rekap Panjang Per Prog Per Prov'!AX32</f>
        <v>Prov. Kepulauan Riau</v>
      </c>
      <c r="G50" s="420">
        <f>'Rekap Panjang Per Prog Per Prov'!AZ32</f>
        <v>2200000000</v>
      </c>
      <c r="H50" s="1213"/>
      <c r="I50" s="426"/>
      <c r="J50" s="1244"/>
      <c r="K50" s="1051" t="s">
        <v>721</v>
      </c>
      <c r="L50" s="1911"/>
    </row>
    <row r="51" spans="1:13" s="404" customFormat="1">
      <c r="A51" s="1213"/>
      <c r="B51" s="1205"/>
      <c r="C51" s="1205"/>
      <c r="D51" s="1205"/>
      <c r="E51" s="425" t="s">
        <v>526</v>
      </c>
      <c r="F51" s="1206" t="str">
        <f>'Rekap Panjang Per Prog Per Prov'!AX33</f>
        <v>Kab. Bintan</v>
      </c>
      <c r="G51" s="420">
        <f>'Rekap Panjang Per Prog Per Prov'!AZ33</f>
        <v>1500000000</v>
      </c>
      <c r="H51" s="1213"/>
      <c r="I51" s="426"/>
      <c r="J51" s="1244"/>
      <c r="K51" s="1051" t="s">
        <v>722</v>
      </c>
      <c r="L51" s="1911"/>
    </row>
    <row r="52" spans="1:13" s="404" customFormat="1">
      <c r="A52" s="1213"/>
      <c r="B52" s="1205"/>
      <c r="C52" s="1205"/>
      <c r="D52" s="1205"/>
      <c r="E52" s="425" t="s">
        <v>526</v>
      </c>
      <c r="F52" s="1206" t="str">
        <f>'Rekap Panjang Per Prog Per Prov'!AX34</f>
        <v>Kab. Natuna</v>
      </c>
      <c r="G52" s="420">
        <f>'Rekap Panjang Per Prog Per Prov'!AZ34</f>
        <v>2000000000</v>
      </c>
      <c r="H52" s="1212"/>
      <c r="I52" s="426"/>
      <c r="J52" s="1244"/>
      <c r="K52" s="1051" t="s">
        <v>723</v>
      </c>
      <c r="L52" s="1911"/>
    </row>
    <row r="53" spans="1:13" s="404" customFormat="1">
      <c r="A53" s="1213"/>
      <c r="B53" s="1205"/>
      <c r="C53" s="1205"/>
      <c r="D53" s="1205"/>
      <c r="E53" s="425" t="s">
        <v>526</v>
      </c>
      <c r="F53" s="1206" t="str">
        <f>'Rekap Panjang Per Prog Per Prov'!AX35</f>
        <v>Kab. Kepulauan Anambas</v>
      </c>
      <c r="G53" s="420">
        <f>'Rekap Panjang Per Prog Per Prov'!AZ35</f>
        <v>2000000000</v>
      </c>
      <c r="H53" s="1212"/>
      <c r="I53" s="426"/>
      <c r="J53" s="1244"/>
      <c r="K53" s="1051" t="s">
        <v>723</v>
      </c>
      <c r="L53" s="1898"/>
    </row>
    <row r="54" spans="1:13" s="404" customFormat="1" ht="8.25" customHeight="1" thickBot="1">
      <c r="A54" s="439"/>
      <c r="B54" s="462"/>
      <c r="C54" s="463"/>
      <c r="D54" s="463"/>
      <c r="E54" s="463"/>
      <c r="F54" s="463"/>
      <c r="G54" s="464"/>
      <c r="H54" s="465"/>
      <c r="K54" s="1053"/>
      <c r="L54" s="428"/>
    </row>
    <row r="55" spans="1:13" s="413" customFormat="1" ht="16.5" hidden="1" customHeight="1">
      <c r="A55" s="480" t="s">
        <v>404</v>
      </c>
      <c r="B55" s="473" t="s">
        <v>410</v>
      </c>
      <c r="C55" s="474"/>
      <c r="D55" s="474"/>
      <c r="E55" s="474"/>
      <c r="F55" s="474"/>
      <c r="G55" s="481">
        <f>SUM(G56:G56)</f>
        <v>0</v>
      </c>
      <c r="H55" s="482"/>
      <c r="K55" s="1096"/>
      <c r="L55" s="900"/>
      <c r="M55" s="1214">
        <f>'Rekap Panjang Per Prog Per Prov'!BE39</f>
        <v>1860000000</v>
      </c>
    </row>
    <row r="56" spans="1:13" s="404" customFormat="1" ht="8.25" hidden="1" customHeight="1" thickBot="1">
      <c r="A56" s="439"/>
      <c r="B56" s="462"/>
      <c r="C56" s="463"/>
      <c r="D56" s="463"/>
      <c r="E56" s="463"/>
      <c r="F56" s="483"/>
      <c r="G56" s="448"/>
      <c r="H56" s="471"/>
      <c r="K56" s="1051"/>
      <c r="L56" s="449"/>
    </row>
    <row r="57" spans="1:13" s="413" customFormat="1" ht="19.5" hidden="1" customHeight="1">
      <c r="A57" s="480" t="s">
        <v>406</v>
      </c>
      <c r="B57" s="1904" t="s">
        <v>405</v>
      </c>
      <c r="C57" s="1854"/>
      <c r="D57" s="1854"/>
      <c r="E57" s="1854"/>
      <c r="F57" s="1854"/>
      <c r="G57" s="481">
        <f>SUM(G58:G58)</f>
        <v>0</v>
      </c>
      <c r="H57" s="476"/>
      <c r="K57" s="1051"/>
      <c r="L57" s="896"/>
      <c r="M57" s="1214">
        <f>'Rekap Panjang Per Prog Per Prov'!BE36</f>
        <v>0</v>
      </c>
    </row>
    <row r="58" spans="1:13" s="404" customFormat="1" ht="9" hidden="1" customHeight="1" thickBot="1">
      <c r="A58" s="439"/>
      <c r="B58" s="462"/>
      <c r="C58" s="463"/>
      <c r="D58" s="463"/>
      <c r="E58" s="463"/>
      <c r="F58" s="463"/>
      <c r="G58" s="464"/>
      <c r="H58" s="471"/>
      <c r="K58" s="1051"/>
      <c r="L58" s="449"/>
    </row>
    <row r="59" spans="1:13" s="413" customFormat="1" ht="19.5" hidden="1" customHeight="1">
      <c r="A59" s="480" t="s">
        <v>408</v>
      </c>
      <c r="B59" s="1904" t="s">
        <v>527</v>
      </c>
      <c r="C59" s="1854"/>
      <c r="D59" s="1854"/>
      <c r="E59" s="1854"/>
      <c r="F59" s="1854"/>
      <c r="G59" s="481">
        <f>SUM(G60:G60)</f>
        <v>0</v>
      </c>
      <c r="H59" s="476"/>
      <c r="K59" s="1051"/>
      <c r="L59" s="896"/>
      <c r="M59" s="1214">
        <f>'Rekap Panjang Per Prog Per Prov'!BE38</f>
        <v>0</v>
      </c>
    </row>
    <row r="60" spans="1:13" s="404" customFormat="1" ht="9" hidden="1" customHeight="1" thickBot="1">
      <c r="A60" s="437"/>
      <c r="B60" s="458"/>
      <c r="C60" s="441"/>
      <c r="D60" s="441"/>
      <c r="E60" s="442"/>
      <c r="F60" s="441"/>
      <c r="G60" s="443"/>
      <c r="H60" s="461"/>
      <c r="K60" s="1051"/>
      <c r="L60" s="681"/>
    </row>
    <row r="61" spans="1:13" s="413" customFormat="1" ht="19.5" hidden="1" customHeight="1">
      <c r="A61" s="480" t="s">
        <v>409</v>
      </c>
      <c r="B61" s="473" t="s">
        <v>407</v>
      </c>
      <c r="C61" s="474"/>
      <c r="D61" s="474"/>
      <c r="E61" s="474"/>
      <c r="F61" s="474"/>
      <c r="G61" s="484">
        <f>SUM(G62:G62)</f>
        <v>0</v>
      </c>
      <c r="H61" s="476"/>
      <c r="K61" s="1051"/>
      <c r="L61" s="896"/>
      <c r="M61" s="1214">
        <f>'Rekap Panjang Per Prog Per Prov'!BE37</f>
        <v>0</v>
      </c>
    </row>
    <row r="62" spans="1:13" s="404" customFormat="1" ht="6.75" hidden="1" customHeight="1" thickBot="1">
      <c r="A62" s="439"/>
      <c r="B62" s="462"/>
      <c r="C62" s="463"/>
      <c r="D62" s="463"/>
      <c r="E62" s="463"/>
      <c r="F62" s="463"/>
      <c r="G62" s="448"/>
      <c r="H62" s="471"/>
      <c r="K62" s="1051"/>
      <c r="L62" s="449"/>
    </row>
    <row r="63" spans="1:13" s="487" customFormat="1" ht="19.5" hidden="1" customHeight="1">
      <c r="A63" s="480" t="s">
        <v>411</v>
      </c>
      <c r="B63" s="1904" t="s">
        <v>412</v>
      </c>
      <c r="C63" s="1854"/>
      <c r="D63" s="1854"/>
      <c r="E63" s="1854"/>
      <c r="F63" s="1910"/>
      <c r="G63" s="485">
        <f>SUM(G64:G64)</f>
        <v>0</v>
      </c>
      <c r="H63" s="486"/>
      <c r="K63" s="1051"/>
      <c r="L63" s="901"/>
      <c r="M63" s="1218">
        <f>'Rekap Panjang Per Prog Per Prov'!BE43</f>
        <v>350000000</v>
      </c>
    </row>
    <row r="64" spans="1:13" s="404" customFormat="1" ht="8.25" hidden="1" customHeight="1" thickBot="1">
      <c r="A64" s="439"/>
      <c r="B64" s="462"/>
      <c r="C64" s="463"/>
      <c r="D64" s="463"/>
      <c r="E64" s="463"/>
      <c r="F64" s="463"/>
      <c r="G64" s="448"/>
      <c r="H64" s="471"/>
      <c r="I64" s="466"/>
      <c r="J64" s="1217"/>
      <c r="K64" s="1051"/>
      <c r="L64" s="449"/>
      <c r="M64" s="466"/>
    </row>
    <row r="65" spans="1:13" s="413" customFormat="1" ht="19.5" hidden="1" customHeight="1">
      <c r="A65" s="488" t="s">
        <v>413</v>
      </c>
      <c r="B65" s="467" t="s">
        <v>414</v>
      </c>
      <c r="C65" s="468"/>
      <c r="D65" s="468"/>
      <c r="E65" s="468"/>
      <c r="F65" s="468"/>
      <c r="G65" s="451">
        <f>SUM(G66:G66)</f>
        <v>0</v>
      </c>
      <c r="H65" s="452"/>
      <c r="K65" s="1051"/>
      <c r="L65" s="899"/>
      <c r="M65" s="1214">
        <f>'Rekap Panjang Per Prog Per Prov'!BE45</f>
        <v>1700000000</v>
      </c>
    </row>
    <row r="66" spans="1:13" s="404" customFormat="1" ht="6.75" hidden="1" customHeight="1" thickBot="1">
      <c r="A66" s="439"/>
      <c r="B66" s="462"/>
      <c r="C66" s="463"/>
      <c r="D66" s="463"/>
      <c r="E66" s="463"/>
      <c r="F66" s="463"/>
      <c r="G66" s="448"/>
      <c r="H66" s="471"/>
      <c r="K66" s="1051"/>
      <c r="L66" s="449"/>
    </row>
    <row r="67" spans="1:13" s="413" customFormat="1" ht="19.5" hidden="1" customHeight="1">
      <c r="A67" s="488" t="s">
        <v>415</v>
      </c>
      <c r="B67" s="467" t="s">
        <v>416</v>
      </c>
      <c r="C67" s="468"/>
      <c r="D67" s="468"/>
      <c r="E67" s="468"/>
      <c r="F67" s="468"/>
      <c r="G67" s="451">
        <f>SUM(G68:G68)</f>
        <v>0</v>
      </c>
      <c r="H67" s="452"/>
      <c r="K67" s="1051"/>
      <c r="L67" s="899"/>
      <c r="M67" s="1214">
        <f>'Rekap Panjang Per Prog Per Prov'!BE49</f>
        <v>7145000000</v>
      </c>
    </row>
    <row r="68" spans="1:13" s="404" customFormat="1" ht="6.75" hidden="1" customHeight="1" thickBot="1">
      <c r="A68" s="439"/>
      <c r="B68" s="462"/>
      <c r="C68" s="463"/>
      <c r="D68" s="463"/>
      <c r="E68" s="463"/>
      <c r="F68" s="463"/>
      <c r="G68" s="448"/>
      <c r="H68" s="471"/>
      <c r="J68" s="1304"/>
      <c r="K68" s="1051"/>
      <c r="L68" s="449"/>
    </row>
    <row r="69" spans="1:13" s="413" customFormat="1" ht="25.5" hidden="1" customHeight="1">
      <c r="A69" s="472" t="s">
        <v>402</v>
      </c>
      <c r="B69" s="473" t="s">
        <v>410</v>
      </c>
      <c r="C69" s="474"/>
      <c r="D69" s="474"/>
      <c r="E69" s="474"/>
      <c r="F69" s="474"/>
      <c r="G69" s="475">
        <f>SUM(G70:G77)</f>
        <v>560000000</v>
      </c>
      <c r="H69" s="476"/>
      <c r="K69" s="1051"/>
      <c r="L69" s="896"/>
      <c r="M69" s="1214">
        <f>'Rekap Panjang Per Prog Per Prov'!BE39</f>
        <v>1860000000</v>
      </c>
    </row>
    <row r="70" spans="1:13" s="413" customFormat="1" ht="21" hidden="1" customHeight="1">
      <c r="A70" s="415"/>
      <c r="B70" s="1204" t="s">
        <v>380</v>
      </c>
      <c r="C70" s="1833" t="str">
        <f>'Rekap Panjang Per Prog Per Prov'!BB7</f>
        <v xml:space="preserve">PROGRAM BINA PEMBANGUNAN DAERAH </v>
      </c>
      <c r="D70" s="1833"/>
      <c r="E70" s="1833"/>
      <c r="F70" s="1895"/>
      <c r="G70" s="416"/>
      <c r="H70" s="1908" t="str">
        <f>'Rekap Panjang Per Prog Per Prov'!BB11</f>
        <v>DITJEN BINA BANGDA</v>
      </c>
      <c r="I70" s="418"/>
      <c r="J70" s="1241"/>
      <c r="K70" s="1051"/>
      <c r="L70" s="417"/>
      <c r="M70" s="1215"/>
    </row>
    <row r="71" spans="1:13" s="423" customFormat="1" ht="35.25" hidden="1" customHeight="1">
      <c r="A71" s="419"/>
      <c r="B71" s="1205"/>
      <c r="C71" s="1205" t="s">
        <v>381</v>
      </c>
      <c r="D71" s="1830" t="str">
        <f>'Rekap Panjang Per Prog Per Prov'!BB8</f>
        <v>Kegiatan Penataan Ruang Daerah dan Lingkungan Hidup di Daerah</v>
      </c>
      <c r="E71" s="1830"/>
      <c r="F71" s="1896"/>
      <c r="G71" s="420"/>
      <c r="H71" s="1909"/>
      <c r="I71" s="422"/>
      <c r="J71" s="1242"/>
      <c r="K71" s="1051"/>
      <c r="L71" s="421"/>
      <c r="M71" s="1216"/>
    </row>
    <row r="72" spans="1:13" s="404" customFormat="1" ht="53.25" hidden="1" customHeight="1">
      <c r="A72" s="1213"/>
      <c r="B72" s="1205"/>
      <c r="C72" s="1205"/>
      <c r="D72" s="1205" t="s">
        <v>382</v>
      </c>
      <c r="E72" s="1830" t="str">
        <f>'Rekap Panjang Per Prog Per Prov'!BB10</f>
        <v xml:space="preserve">Fasilitasi pembinaan dan pemberdayaan masyarakat dan kapasitas kelembagaan penanganan lahan kritis dan sumber daya air berbasis masyarakat (PLKSDA-BM) </v>
      </c>
      <c r="F72" s="1896"/>
      <c r="G72" s="420"/>
      <c r="H72" s="1213"/>
      <c r="I72" s="424"/>
      <c r="J72" s="1243"/>
      <c r="K72" s="1051"/>
      <c r="L72" s="1912" t="s">
        <v>594</v>
      </c>
    </row>
    <row r="73" spans="1:13" s="404" customFormat="1" hidden="1">
      <c r="A73" s="1213"/>
      <c r="B73" s="1205"/>
      <c r="C73" s="1205"/>
      <c r="D73" s="1205"/>
      <c r="E73" s="425" t="s">
        <v>526</v>
      </c>
      <c r="F73" s="1206" t="str">
        <f>'Rekap Panjang Per Prog Per Prov'!AX40</f>
        <v>Kab. Rejang Lebong</v>
      </c>
      <c r="G73" s="420">
        <f>'Rekap Panjang Per Prog Per Prov'!BB40</f>
        <v>0</v>
      </c>
      <c r="H73" s="1213"/>
      <c r="I73" s="426"/>
      <c r="J73" s="1244"/>
      <c r="K73" s="1051"/>
      <c r="L73" s="1914"/>
    </row>
    <row r="74" spans="1:13" s="404" customFormat="1" ht="22.5" hidden="1" customHeight="1">
      <c r="A74" s="1213"/>
      <c r="B74" s="1205"/>
      <c r="C74" s="1205"/>
      <c r="D74" s="1205"/>
      <c r="E74" s="425" t="s">
        <v>526</v>
      </c>
      <c r="F74" s="1206" t="str">
        <f>'Rekap Panjang Per Prog Per Prov'!AX41</f>
        <v>Kab. Lebong</v>
      </c>
      <c r="G74" s="420">
        <f>'Rekap Panjang Per Prog Per Prov'!BB41</f>
        <v>300000000</v>
      </c>
      <c r="H74" s="1213"/>
      <c r="I74" s="426"/>
      <c r="J74" s="1244"/>
      <c r="K74" s="1051"/>
      <c r="L74" s="1914"/>
    </row>
    <row r="75" spans="1:13" s="404" customFormat="1" ht="36.75" hidden="1" customHeight="1">
      <c r="A75" s="1213"/>
      <c r="B75" s="1205"/>
      <c r="C75" s="1205"/>
      <c r="D75" s="1205" t="s">
        <v>386</v>
      </c>
      <c r="E75" s="1830" t="str">
        <f>'Rekap Panjang Per Prog Per Prov'!BC10</f>
        <v>Fasilitasi Pengelolaan dan Pengembangan Kawasan Ekowisata Berbasis Masyarakat</v>
      </c>
      <c r="F75" s="1896"/>
      <c r="G75" s="420"/>
      <c r="H75" s="1213"/>
      <c r="I75" s="424"/>
      <c r="J75" s="1243"/>
      <c r="K75" s="1051"/>
      <c r="L75" s="1912" t="s">
        <v>594</v>
      </c>
    </row>
    <row r="76" spans="1:13" s="404" customFormat="1" hidden="1">
      <c r="A76" s="1213"/>
      <c r="B76" s="1205"/>
      <c r="C76" s="1205"/>
      <c r="D76" s="1205"/>
      <c r="E76" s="425" t="s">
        <v>526</v>
      </c>
      <c r="F76" s="1206" t="str">
        <f>'Rekap Panjang Per Prog Per Prov'!AX41</f>
        <v>Kab. Lebong</v>
      </c>
      <c r="G76" s="420">
        <f>'Rekap Panjang Per Prog Per Prov'!BC41</f>
        <v>260000000</v>
      </c>
      <c r="H76" s="1212"/>
      <c r="I76" s="426"/>
      <c r="J76" s="1244"/>
      <c r="K76" s="1051"/>
      <c r="L76" s="1913"/>
    </row>
    <row r="77" spans="1:13" s="404" customFormat="1" ht="17.25" hidden="1" thickBot="1">
      <c r="A77" s="1213"/>
      <c r="B77" s="460"/>
      <c r="C77" s="460"/>
      <c r="D77" s="460"/>
      <c r="E77" s="679"/>
      <c r="F77" s="460"/>
      <c r="G77" s="680"/>
      <c r="H77" s="681"/>
      <c r="I77" s="678"/>
      <c r="J77" s="678"/>
      <c r="K77" s="1053"/>
      <c r="L77" s="895"/>
    </row>
    <row r="78" spans="1:13" s="413" customFormat="1" ht="24.75" hidden="1" customHeight="1">
      <c r="A78" s="472" t="s">
        <v>404</v>
      </c>
      <c r="B78" s="473" t="s">
        <v>412</v>
      </c>
      <c r="C78" s="474"/>
      <c r="D78" s="474"/>
      <c r="E78" s="474"/>
      <c r="F78" s="474"/>
      <c r="G78" s="475">
        <f>SUM(G79:G82)</f>
        <v>350000000</v>
      </c>
      <c r="H78" s="476"/>
      <c r="J78" s="1288"/>
      <c r="K78" s="1096"/>
      <c r="L78" s="896"/>
      <c r="M78" s="1214">
        <f>'Rekap Panjang Per Prog Per Prov'!BE43</f>
        <v>350000000</v>
      </c>
    </row>
    <row r="79" spans="1:13" s="413" customFormat="1" ht="21" hidden="1" customHeight="1">
      <c r="A79" s="415"/>
      <c r="B79" s="1204" t="s">
        <v>380</v>
      </c>
      <c r="C79" s="1833" t="str">
        <f>'Rekap Panjang Per Prog Per Prov'!BB7</f>
        <v xml:space="preserve">PROGRAM BINA PEMBANGUNAN DAERAH </v>
      </c>
      <c r="D79" s="1833"/>
      <c r="E79" s="1833"/>
      <c r="F79" s="1895"/>
      <c r="G79" s="416"/>
      <c r="H79" s="1908" t="str">
        <f>'Rekap Panjang Per Prog Per Prov'!BB11</f>
        <v>DITJEN BINA BANGDA</v>
      </c>
      <c r="I79" s="418"/>
      <c r="J79" s="1241"/>
      <c r="K79" s="1051"/>
      <c r="L79" s="417"/>
      <c r="M79" s="1215"/>
    </row>
    <row r="80" spans="1:13" s="423" customFormat="1" ht="27.75" hidden="1" customHeight="1">
      <c r="A80" s="419"/>
      <c r="B80" s="1205"/>
      <c r="C80" s="1205" t="s">
        <v>381</v>
      </c>
      <c r="D80" s="1830" t="str">
        <f>'Rekap Panjang Per Prog Per Prov'!BB8</f>
        <v>Kegiatan Penataan Ruang Daerah dan Lingkungan Hidup di Daerah</v>
      </c>
      <c r="E80" s="1830"/>
      <c r="F80" s="1896"/>
      <c r="G80" s="420"/>
      <c r="H80" s="1909"/>
      <c r="I80" s="422"/>
      <c r="J80" s="1242"/>
      <c r="K80" s="1051"/>
      <c r="L80" s="421"/>
      <c r="M80" s="1216"/>
    </row>
    <row r="81" spans="1:13" s="404" customFormat="1" ht="54" hidden="1" customHeight="1">
      <c r="A81" s="1213"/>
      <c r="B81" s="1205"/>
      <c r="C81" s="1205"/>
      <c r="D81" s="1205" t="s">
        <v>382</v>
      </c>
      <c r="E81" s="1830" t="str">
        <f>'Rekap Panjang Per Prog Per Prov'!BB10</f>
        <v xml:space="preserve">Fasilitasi pembinaan dan pemberdayaan masyarakat dan kapasitas kelembagaan penanganan lahan kritis dan sumber daya air berbasis masyarakat (PLKSDA-BM) </v>
      </c>
      <c r="F81" s="1896"/>
      <c r="G81" s="420"/>
      <c r="H81" s="1213"/>
      <c r="I81" s="424"/>
      <c r="J81" s="1243"/>
      <c r="K81" s="1051"/>
      <c r="L81" s="1912" t="s">
        <v>594</v>
      </c>
    </row>
    <row r="82" spans="1:13" s="404" customFormat="1" hidden="1">
      <c r="A82" s="1213"/>
      <c r="B82" s="1205"/>
      <c r="C82" s="1205"/>
      <c r="D82" s="1205"/>
      <c r="E82" s="425" t="s">
        <v>526</v>
      </c>
      <c r="F82" s="1206" t="str">
        <f>'Rekap Panjang Per Prog Per Prov'!AX44</f>
        <v>Kab. Lampung Barat</v>
      </c>
      <c r="G82" s="420">
        <f>'Rekap Panjang Per Prog Per Prov'!BB44</f>
        <v>350000000</v>
      </c>
      <c r="H82" s="1212"/>
      <c r="I82" s="426"/>
      <c r="J82" s="1244"/>
      <c r="K82" s="1051"/>
      <c r="L82" s="1913"/>
    </row>
    <row r="83" spans="1:13" s="404" customFormat="1" ht="17.25" hidden="1" thickBot="1">
      <c r="A83" s="1213"/>
      <c r="B83" s="460"/>
      <c r="C83" s="460"/>
      <c r="D83" s="460"/>
      <c r="E83" s="679"/>
      <c r="F83" s="460"/>
      <c r="G83" s="680"/>
      <c r="H83" s="681"/>
      <c r="I83" s="678"/>
      <c r="J83" s="1305"/>
      <c r="K83" s="1053"/>
      <c r="L83" s="681"/>
    </row>
    <row r="84" spans="1:13" s="413" customFormat="1" ht="24.75" customHeight="1">
      <c r="A84" s="472">
        <v>3</v>
      </c>
      <c r="B84" s="473" t="s">
        <v>414</v>
      </c>
      <c r="C84" s="474"/>
      <c r="D84" s="474"/>
      <c r="E84" s="474"/>
      <c r="F84" s="474"/>
      <c r="G84" s="481">
        <f>SUM(G95:G100)</f>
        <v>1700000000</v>
      </c>
      <c r="H84" s="411"/>
      <c r="K84" s="1096"/>
      <c r="L84" s="896"/>
      <c r="M84" s="1214">
        <f>'Rekap Panjang Per Prog Per Prov'!BE45</f>
        <v>1700000000</v>
      </c>
    </row>
    <row r="85" spans="1:13" s="413" customFormat="1" ht="16.5" hidden="1" customHeight="1">
      <c r="A85" s="415"/>
      <c r="B85" s="1204" t="s">
        <v>380</v>
      </c>
      <c r="C85" s="1833" t="e">
        <f>'Rekap Panjang Per Prog Per Prov'!#REF!</f>
        <v>#REF!</v>
      </c>
      <c r="D85" s="1833"/>
      <c r="E85" s="1833"/>
      <c r="F85" s="1895"/>
      <c r="G85" s="416"/>
      <c r="H85" s="417" t="e">
        <f>'Rekap Panjang Per Prog Per Prov'!#REF!</f>
        <v>#REF!</v>
      </c>
      <c r="I85" s="418"/>
      <c r="J85" s="1241"/>
      <c r="K85" s="1051"/>
      <c r="L85" s="417" t="e">
        <f>'Rekap Panjang Per Prog Per Prov'!#REF!</f>
        <v>#REF!</v>
      </c>
      <c r="M85" s="1215"/>
    </row>
    <row r="86" spans="1:13" s="423" customFormat="1" ht="16.5" hidden="1" customHeight="1">
      <c r="A86" s="419"/>
      <c r="B86" s="1205"/>
      <c r="C86" s="1205" t="s">
        <v>381</v>
      </c>
      <c r="D86" s="1830" t="e">
        <f>'Rekap Panjang Per Prog Per Prov'!#REF!</f>
        <v>#REF!</v>
      </c>
      <c r="E86" s="1830"/>
      <c r="F86" s="1896"/>
      <c r="G86" s="420"/>
      <c r="H86" s="421"/>
      <c r="I86" s="422"/>
      <c r="J86" s="1242"/>
      <c r="K86" s="1051"/>
      <c r="L86" s="421"/>
      <c r="M86" s="1216"/>
    </row>
    <row r="87" spans="1:13" s="404" customFormat="1" ht="16.5" hidden="1" customHeight="1">
      <c r="A87" s="1213"/>
      <c r="B87" s="1205"/>
      <c r="C87" s="1205"/>
      <c r="D87" s="1205" t="s">
        <v>382</v>
      </c>
      <c r="E87" s="1830" t="e">
        <f>'Rekap Panjang Per Prog Per Prov'!#REF!</f>
        <v>#REF!</v>
      </c>
      <c r="F87" s="1896"/>
      <c r="G87" s="420"/>
      <c r="H87" s="421"/>
      <c r="I87" s="424"/>
      <c r="J87" s="1243"/>
      <c r="K87" s="1051"/>
      <c r="L87" s="421"/>
    </row>
    <row r="88" spans="1:13" s="404" customFormat="1" ht="16.5" hidden="1" customHeight="1">
      <c r="A88" s="1213"/>
      <c r="B88" s="1205"/>
      <c r="C88" s="1205"/>
      <c r="D88" s="1205"/>
      <c r="E88" s="425" t="s">
        <v>526</v>
      </c>
      <c r="F88" s="1206" t="str">
        <f>'Rekap Panjang Per Prog Per Prov'!AX32</f>
        <v>Prov. Kepulauan Riau</v>
      </c>
      <c r="G88" s="420">
        <f>'Rekap Panjang Per Prog Per Prov'!AY32</f>
        <v>0</v>
      </c>
      <c r="H88" s="421"/>
      <c r="I88" s="426"/>
      <c r="J88" s="1244"/>
      <c r="K88" s="1051"/>
      <c r="L88" s="421"/>
    </row>
    <row r="89" spans="1:13" s="404" customFormat="1" ht="16.5" hidden="1" customHeight="1">
      <c r="A89" s="1213"/>
      <c r="B89" s="1205"/>
      <c r="C89" s="1205"/>
      <c r="D89" s="1205"/>
      <c r="E89" s="425" t="s">
        <v>526</v>
      </c>
      <c r="F89" s="1206" t="str">
        <f>'Rekap Panjang Per Prog Per Prov'!AX33</f>
        <v>Kab. Bintan</v>
      </c>
      <c r="G89" s="420">
        <f>'Rekap Panjang Per Prog Per Prov'!AY33</f>
        <v>0</v>
      </c>
      <c r="H89" s="421"/>
      <c r="I89" s="426"/>
      <c r="J89" s="1244"/>
      <c r="K89" s="1051"/>
      <c r="L89" s="421"/>
    </row>
    <row r="90" spans="1:13" s="404" customFormat="1" ht="16.5" hidden="1" customHeight="1">
      <c r="A90" s="1213"/>
      <c r="B90" s="1205"/>
      <c r="C90" s="1205"/>
      <c r="D90" s="1205"/>
      <c r="E90" s="425" t="s">
        <v>526</v>
      </c>
      <c r="F90" s="1206" t="str">
        <f>'Rekap Panjang Per Prog Per Prov'!AX34</f>
        <v>Kab. Natuna</v>
      </c>
      <c r="G90" s="420">
        <f>'Rekap Panjang Per Prog Per Prov'!AY34</f>
        <v>0</v>
      </c>
      <c r="H90" s="421"/>
      <c r="I90" s="426"/>
      <c r="J90" s="1244"/>
      <c r="K90" s="1051"/>
      <c r="L90" s="421"/>
    </row>
    <row r="91" spans="1:13" s="404" customFormat="1" ht="16.5" hidden="1" customHeight="1">
      <c r="A91" s="437"/>
      <c r="B91" s="453"/>
      <c r="C91" s="454"/>
      <c r="D91" s="456"/>
      <c r="E91" s="489" t="s">
        <v>526</v>
      </c>
      <c r="F91" s="1205" t="str">
        <f>'Rekap Panjang Per Prog Per Prov'!AX36</f>
        <v>Jambi</v>
      </c>
      <c r="G91" s="438">
        <f>'Rekap Panjang Per Prog Per Prov'!AY36</f>
        <v>0</v>
      </c>
      <c r="H91" s="455"/>
      <c r="K91" s="1051"/>
      <c r="L91" s="902"/>
    </row>
    <row r="92" spans="1:13" s="404" customFormat="1" ht="16.5" hidden="1" customHeight="1">
      <c r="A92" s="1213"/>
      <c r="B92" s="1205"/>
      <c r="C92" s="1205"/>
      <c r="D92" s="1205"/>
      <c r="E92" s="425" t="s">
        <v>526</v>
      </c>
      <c r="F92" s="1206" t="str">
        <f>'Rekap Panjang Per Prog Per Prov'!AX37</f>
        <v>Sumatera Selatan</v>
      </c>
      <c r="G92" s="420">
        <f>'Rekap Panjang Per Prog Per Prov'!AY37</f>
        <v>0</v>
      </c>
      <c r="H92" s="421"/>
      <c r="I92" s="426"/>
      <c r="J92" s="1244"/>
      <c r="K92" s="1051"/>
      <c r="L92" s="421"/>
    </row>
    <row r="93" spans="1:13" s="404" customFormat="1" ht="16.5" hidden="1" customHeight="1">
      <c r="A93" s="1213"/>
      <c r="B93" s="1205"/>
      <c r="C93" s="1205"/>
      <c r="D93" s="1205"/>
      <c r="E93" s="425" t="s">
        <v>526</v>
      </c>
      <c r="F93" s="1206" t="str">
        <f>'Rekap Panjang Per Prog Per Prov'!AX38</f>
        <v>Bangka Belitung</v>
      </c>
      <c r="G93" s="420">
        <f>'Rekap Panjang Per Prog Per Prov'!AY38</f>
        <v>0</v>
      </c>
      <c r="H93" s="421"/>
      <c r="I93" s="426"/>
      <c r="J93" s="1244"/>
      <c r="K93" s="1051"/>
      <c r="L93" s="421"/>
    </row>
    <row r="94" spans="1:13" s="404" customFormat="1" ht="16.5" hidden="1" customHeight="1">
      <c r="A94" s="437"/>
      <c r="B94" s="453"/>
      <c r="C94" s="454"/>
      <c r="D94" s="456"/>
      <c r="E94" s="489" t="s">
        <v>526</v>
      </c>
      <c r="F94" s="1205" t="str">
        <f>'Rekap Panjang Per Prog Per Prov'!AX39</f>
        <v>Bengkulu</v>
      </c>
      <c r="G94" s="438">
        <f>'Rekap Panjang Per Prog Per Prov'!AY39</f>
        <v>0</v>
      </c>
      <c r="H94" s="455"/>
      <c r="K94" s="1051"/>
      <c r="L94" s="902"/>
    </row>
    <row r="95" spans="1:13" s="413" customFormat="1" ht="24" customHeight="1">
      <c r="A95" s="415"/>
      <c r="B95" s="1204" t="s">
        <v>380</v>
      </c>
      <c r="C95" s="1833" t="str">
        <f>'Rekap Panjang Per Prog Per Prov'!BB7</f>
        <v xml:space="preserve">PROGRAM BINA PEMBANGUNAN DAERAH </v>
      </c>
      <c r="D95" s="1833"/>
      <c r="E95" s="1833"/>
      <c r="F95" s="1895"/>
      <c r="G95" s="416"/>
      <c r="H95" s="1908" t="str">
        <f>'Rekap Panjang Per Prog Per Prov'!BB11</f>
        <v>DITJEN BINA BANGDA</v>
      </c>
      <c r="I95" s="418"/>
      <c r="J95" s="1241"/>
      <c r="K95" s="1051"/>
      <c r="L95" s="417"/>
      <c r="M95" s="1215"/>
    </row>
    <row r="96" spans="1:13" s="423" customFormat="1" ht="30" customHeight="1">
      <c r="A96" s="419"/>
      <c r="B96" s="1205"/>
      <c r="C96" s="1205" t="s">
        <v>381</v>
      </c>
      <c r="D96" s="1830" t="str">
        <f>'Rekap Panjang Per Prog Per Prov'!BB8</f>
        <v>Kegiatan Penataan Ruang Daerah dan Lingkungan Hidup di Daerah</v>
      </c>
      <c r="E96" s="1830"/>
      <c r="F96" s="1896"/>
      <c r="G96" s="420"/>
      <c r="H96" s="1909"/>
      <c r="I96" s="422"/>
      <c r="J96" s="1242"/>
      <c r="K96" s="1051"/>
      <c r="L96" s="421"/>
      <c r="M96" s="1216"/>
    </row>
    <row r="97" spans="1:13" s="404" customFormat="1" ht="33.75" customHeight="1">
      <c r="A97" s="1213"/>
      <c r="B97" s="1205"/>
      <c r="C97" s="1205"/>
      <c r="D97" s="1205" t="s">
        <v>382</v>
      </c>
      <c r="E97" s="1830" t="str">
        <f>'Rekap Panjang Per Prog Per Prov'!BC10</f>
        <v>Fasilitasi Pengelolaan dan Pengembangan Kawasan Ekowisata Berbasis Masyarakat</v>
      </c>
      <c r="F97" s="1896"/>
      <c r="G97" s="420"/>
      <c r="H97" s="1213"/>
      <c r="I97" s="424"/>
      <c r="J97" s="1243"/>
      <c r="K97" s="1051"/>
      <c r="L97" s="1899" t="s">
        <v>594</v>
      </c>
    </row>
    <row r="98" spans="1:13" s="404" customFormat="1" ht="19.5" customHeight="1">
      <c r="A98" s="1213"/>
      <c r="B98" s="1205"/>
      <c r="C98" s="1205"/>
      <c r="D98" s="1205"/>
      <c r="E98" s="425" t="s">
        <v>526</v>
      </c>
      <c r="F98" s="1206" t="str">
        <f>'Rekap Panjang Per Prog Per Prov'!AX46</f>
        <v>Kota Serang</v>
      </c>
      <c r="G98" s="420">
        <f>'Rekap Panjang Per Prog Per Prov'!BC46</f>
        <v>850000000</v>
      </c>
      <c r="H98" s="1213"/>
      <c r="I98" s="426"/>
      <c r="J98" s="1244"/>
      <c r="K98" s="1051"/>
      <c r="L98" s="1905"/>
    </row>
    <row r="99" spans="1:13" s="404" customFormat="1" ht="50.25" customHeight="1">
      <c r="A99" s="1213"/>
      <c r="B99" s="1205"/>
      <c r="C99" s="1205"/>
      <c r="D99" s="1205"/>
      <c r="E99" s="425" t="s">
        <v>526</v>
      </c>
      <c r="F99" s="1206" t="str">
        <f>'Rekap Panjang Per Prog Per Prov'!AX47</f>
        <v>Kab. Serang</v>
      </c>
      <c r="G99" s="420">
        <f>'Rekap Panjang Per Prog Per Prov'!BC47</f>
        <v>850000000</v>
      </c>
      <c r="H99" s="1212"/>
      <c r="I99" s="426"/>
      <c r="J99" s="1244" t="s">
        <v>826</v>
      </c>
      <c r="K99" s="902" t="s">
        <v>894</v>
      </c>
      <c r="L99" s="1905"/>
    </row>
    <row r="100" spans="1:13" s="404" customFormat="1" ht="17.25" thickBot="1">
      <c r="A100" s="428"/>
      <c r="B100" s="483"/>
      <c r="C100" s="483"/>
      <c r="D100" s="483"/>
      <c r="E100" s="1336"/>
      <c r="F100" s="483"/>
      <c r="G100" s="1337"/>
      <c r="H100" s="433"/>
      <c r="I100" s="1305"/>
      <c r="J100" s="1305"/>
      <c r="K100" s="1053"/>
      <c r="L100" s="895"/>
    </row>
    <row r="101" spans="1:13" s="413" customFormat="1" ht="23.25" customHeight="1">
      <c r="A101" s="450">
        <v>4</v>
      </c>
      <c r="B101" s="467" t="s">
        <v>418</v>
      </c>
      <c r="C101" s="468"/>
      <c r="D101" s="468"/>
      <c r="E101" s="468"/>
      <c r="F101" s="468"/>
      <c r="G101" s="469">
        <f>SUM(G102:G124)</f>
        <v>72560853000</v>
      </c>
      <c r="H101" s="1317"/>
      <c r="J101" s="1325"/>
      <c r="K101" s="1096"/>
      <c r="L101" s="896"/>
      <c r="M101" s="1214">
        <f>'Rekap Panjang Per Prog Per Prov'!BE49</f>
        <v>7145000000</v>
      </c>
    </row>
    <row r="102" spans="1:13" s="413" customFormat="1" ht="16.5" hidden="1" customHeight="1">
      <c r="A102" s="415"/>
      <c r="B102" s="1204" t="s">
        <v>380</v>
      </c>
      <c r="C102" s="1833" t="str">
        <f>'Rekap Panjang Per Prog Per Prov'!AY7</f>
        <v xml:space="preserve">PROGRAM PEMBERDAYAAN MASYARAKAT DAN DESA </v>
      </c>
      <c r="D102" s="1833"/>
      <c r="E102" s="1833"/>
      <c r="F102" s="1895"/>
      <c r="G102" s="416"/>
      <c r="H102" s="417" t="str">
        <f>'Rekap Panjang Per Prog Per Prov'!AY11</f>
        <v>DITJEN PMD</v>
      </c>
      <c r="I102" s="418"/>
      <c r="J102" s="1241"/>
      <c r="K102" s="1051"/>
      <c r="L102" s="417">
        <f>'Rekap Panjang Per Prog Per Prov'!BA11</f>
        <v>0</v>
      </c>
      <c r="M102" s="1215"/>
    </row>
    <row r="103" spans="1:13" s="423" customFormat="1" ht="16.5" hidden="1" customHeight="1">
      <c r="A103" s="419"/>
      <c r="B103" s="1205"/>
      <c r="C103" s="1205" t="s">
        <v>381</v>
      </c>
      <c r="D103" s="1830" t="str">
        <f>'Rekap Panjang Per Prog Per Prov'!AY8</f>
        <v>Kegiatan Fasilitasi Pemberdayaan Adat dan Sosial Budaya Masyarakat</v>
      </c>
      <c r="E103" s="1830"/>
      <c r="F103" s="1896"/>
      <c r="G103" s="420"/>
      <c r="H103" s="421"/>
      <c r="I103" s="422"/>
      <c r="J103" s="1242"/>
      <c r="K103" s="1051"/>
      <c r="L103" s="421"/>
      <c r="M103" s="1216"/>
    </row>
    <row r="104" spans="1:13" s="404" customFormat="1" ht="16.5" hidden="1" customHeight="1">
      <c r="A104" s="1213"/>
      <c r="B104" s="1205"/>
      <c r="C104" s="1205"/>
      <c r="D104" s="1205" t="s">
        <v>382</v>
      </c>
      <c r="E104" s="1830" t="str">
        <f>'Rekap Panjang Per Prog Per Prov'!AY10</f>
        <v xml:space="preserve">Fasilitasi Pembinaan dan Pengendalian PNPM Generasi </v>
      </c>
      <c r="F104" s="1896"/>
      <c r="G104" s="420"/>
      <c r="H104" s="421"/>
      <c r="I104" s="424"/>
      <c r="J104" s="1243"/>
      <c r="K104" s="1051"/>
      <c r="L104" s="421"/>
    </row>
    <row r="105" spans="1:13" s="404" customFormat="1" ht="16.5" hidden="1" customHeight="1">
      <c r="A105" s="1213"/>
      <c r="B105" s="1205"/>
      <c r="C105" s="1205"/>
      <c r="D105" s="1205"/>
      <c r="E105" s="425" t="s">
        <v>526</v>
      </c>
      <c r="F105" s="1206" t="str">
        <f>'Rekap Panjang Per Prog Per Prov'!AX50</f>
        <v>Kab. Sukabumi</v>
      </c>
      <c r="G105" s="420">
        <f>'Rekap Panjang Per Prog Per Prov'!AY50</f>
        <v>18073539000</v>
      </c>
      <c r="H105" s="421"/>
      <c r="I105" s="426"/>
      <c r="J105" s="1244"/>
      <c r="K105" s="1051"/>
      <c r="L105" s="421"/>
    </row>
    <row r="106" spans="1:13" s="404" customFormat="1" ht="16.5" hidden="1" customHeight="1">
      <c r="A106" s="1213"/>
      <c r="B106" s="1205"/>
      <c r="C106" s="1205"/>
      <c r="D106" s="1205"/>
      <c r="E106" s="425" t="s">
        <v>526</v>
      </c>
      <c r="F106" s="1206" t="str">
        <f>'Rekap Panjang Per Prog Per Prov'!AX51</f>
        <v>Kab. Sumedang</v>
      </c>
      <c r="G106" s="420">
        <f>'Rekap Panjang Per Prog Per Prov'!AY51</f>
        <v>10318839000</v>
      </c>
      <c r="H106" s="421"/>
      <c r="I106" s="426"/>
      <c r="J106" s="1244"/>
      <c r="K106" s="1051"/>
      <c r="L106" s="421"/>
    </row>
    <row r="107" spans="1:13" s="404" customFormat="1" ht="16.5" hidden="1" customHeight="1">
      <c r="A107" s="1213"/>
      <c r="B107" s="1205"/>
      <c r="C107" s="1205"/>
      <c r="D107" s="1205"/>
      <c r="E107" s="425" t="s">
        <v>526</v>
      </c>
      <c r="F107" s="1206" t="str">
        <f>'Rekap Panjang Per Prog Per Prov'!AX52</f>
        <v>Kab. Garut</v>
      </c>
      <c r="G107" s="420">
        <f>'Rekap Panjang Per Prog Per Prov'!AY52</f>
        <v>8082839000</v>
      </c>
      <c r="H107" s="421"/>
      <c r="I107" s="426"/>
      <c r="J107" s="1244"/>
      <c r="K107" s="1051"/>
      <c r="L107" s="421"/>
    </row>
    <row r="108" spans="1:13" s="404" customFormat="1" ht="16.5" hidden="1" customHeight="1">
      <c r="A108" s="437"/>
      <c r="B108" s="453"/>
      <c r="C108" s="454"/>
      <c r="D108" s="456"/>
      <c r="E108" s="489" t="s">
        <v>526</v>
      </c>
      <c r="F108" s="1205" t="str">
        <f>'Rekap Panjang Per Prog Per Prov'!AX53</f>
        <v>Kab. Cianjur</v>
      </c>
      <c r="G108" s="438">
        <f>'Rekap Panjang Per Prog Per Prov'!AY53</f>
        <v>6907079000</v>
      </c>
      <c r="H108" s="455"/>
      <c r="K108" s="1051"/>
      <c r="L108" s="902"/>
    </row>
    <row r="109" spans="1:13" s="404" customFormat="1" ht="16.5" hidden="1" customHeight="1">
      <c r="A109" s="1213"/>
      <c r="B109" s="1205"/>
      <c r="C109" s="1205"/>
      <c r="D109" s="1205"/>
      <c r="E109" s="425" t="s">
        <v>526</v>
      </c>
      <c r="F109" s="1206" t="str">
        <f>'Rekap Panjang Per Prog Per Prov'!AX54</f>
        <v>Kab. Subang</v>
      </c>
      <c r="G109" s="420">
        <f>'Rekap Panjang Per Prog Per Prov'!AY54</f>
        <v>3052439000</v>
      </c>
      <c r="H109" s="421"/>
      <c r="I109" s="426"/>
      <c r="J109" s="1244"/>
      <c r="K109" s="1051"/>
      <c r="L109" s="421"/>
    </row>
    <row r="110" spans="1:13" s="404" customFormat="1" ht="16.5" hidden="1" customHeight="1">
      <c r="A110" s="1213"/>
      <c r="B110" s="1205"/>
      <c r="C110" s="1205"/>
      <c r="D110" s="1205"/>
      <c r="E110" s="425" t="s">
        <v>526</v>
      </c>
      <c r="F110" s="1206" t="str">
        <f>'Rekap Panjang Per Prog Per Prov'!AX55</f>
        <v>Kab. Bandung Barat</v>
      </c>
      <c r="G110" s="420">
        <f>'Rekap Panjang Per Prog Per Prov'!AY55</f>
        <v>4652999000</v>
      </c>
      <c r="H110" s="421"/>
      <c r="I110" s="426"/>
      <c r="J110" s="1244"/>
      <c r="K110" s="1051"/>
      <c r="L110" s="421"/>
    </row>
    <row r="111" spans="1:13" s="404" customFormat="1" ht="16.5" hidden="1" customHeight="1">
      <c r="A111" s="437"/>
      <c r="B111" s="453"/>
      <c r="C111" s="454"/>
      <c r="D111" s="456"/>
      <c r="E111" s="489" t="s">
        <v>526</v>
      </c>
      <c r="F111" s="1205" t="str">
        <f>'Rekap Panjang Per Prog Per Prov'!AX56</f>
        <v>Kab. Kuningan</v>
      </c>
      <c r="G111" s="438">
        <f>'Rekap Panjang Per Prog Per Prov'!AY56</f>
        <v>14328119000</v>
      </c>
      <c r="H111" s="455"/>
      <c r="K111" s="1051"/>
      <c r="L111" s="902"/>
    </row>
    <row r="112" spans="1:13" s="413" customFormat="1" ht="20.25" hidden="1" customHeight="1">
      <c r="A112" s="415"/>
      <c r="B112" s="1204" t="s">
        <v>380</v>
      </c>
      <c r="C112" s="1833" t="str">
        <f>'Rekap Panjang Per Prog Per Prov'!AZ7</f>
        <v xml:space="preserve">PROGRAM PENGUATAN PENYELENGGARAAN PEMERINTAHAN UMUM </v>
      </c>
      <c r="D112" s="1833"/>
      <c r="E112" s="1833"/>
      <c r="F112" s="1895"/>
      <c r="G112" s="416"/>
      <c r="H112" s="1208" t="str">
        <f>'Rekap Panjang Per Prog Per Prov'!AZ11</f>
        <v>DITJEN PUM</v>
      </c>
      <c r="I112" s="418"/>
      <c r="J112" s="1241"/>
      <c r="K112" s="1051"/>
      <c r="L112" s="417"/>
      <c r="M112" s="1215"/>
    </row>
    <row r="113" spans="1:13" s="423" customFormat="1" ht="38.25" hidden="1" customHeight="1">
      <c r="A113" s="419"/>
      <c r="B113" s="1205"/>
      <c r="C113" s="1205" t="s">
        <v>381</v>
      </c>
      <c r="D113" s="1830" t="str">
        <f>'Rekap Panjang Per Prog Per Prov'!BA8</f>
        <v>Kegiatan Fasilitasi Pencegahan dan Penanggulangan Bencana</v>
      </c>
      <c r="E113" s="1830"/>
      <c r="F113" s="1896"/>
      <c r="G113" s="420"/>
      <c r="H113" s="1213"/>
      <c r="I113" s="422"/>
      <c r="J113" s="1242"/>
      <c r="K113" s="1051"/>
      <c r="L113" s="421"/>
      <c r="M113" s="1216"/>
    </row>
    <row r="114" spans="1:13" s="404" customFormat="1" ht="37.5" hidden="1" customHeight="1">
      <c r="A114" s="1213"/>
      <c r="B114" s="1205"/>
      <c r="C114" s="1205"/>
      <c r="D114" s="1205" t="s">
        <v>382</v>
      </c>
      <c r="E114" s="1830" t="str">
        <f>'Rekap Panjang Per Prog Per Prov'!BA10</f>
        <v>Pembangunan Sarana Prasarana Pemerintahan dalam rangka Penanggulangan Bencana di Daerah Rawan Bencana</v>
      </c>
      <c r="F114" s="1896"/>
      <c r="G114" s="420"/>
      <c r="H114" s="1213"/>
      <c r="I114" s="424"/>
      <c r="J114" s="1243"/>
      <c r="K114" s="1051"/>
      <c r="L114" s="1899" t="s">
        <v>607</v>
      </c>
    </row>
    <row r="115" spans="1:13" s="404" customFormat="1" ht="30.75" hidden="1" customHeight="1">
      <c r="A115" s="1213"/>
      <c r="B115" s="1205"/>
      <c r="C115" s="1205"/>
      <c r="D115" s="1205"/>
      <c r="E115" s="425" t="s">
        <v>526</v>
      </c>
      <c r="F115" s="1206" t="str">
        <f>'Rekap Panjang Per Prog Per Prov'!AX50</f>
        <v>Kab. Sukabumi</v>
      </c>
      <c r="G115" s="420">
        <f>'Rekap Panjang Per Prog Per Prov'!BA50</f>
        <v>1190000000</v>
      </c>
      <c r="H115" s="1212"/>
      <c r="I115" s="426"/>
      <c r="J115" s="1244"/>
      <c r="K115" s="1051"/>
      <c r="L115" s="1900"/>
    </row>
    <row r="116" spans="1:13" s="413" customFormat="1" ht="24" customHeight="1">
      <c r="A116" s="415"/>
      <c r="B116" s="1204" t="s">
        <v>380</v>
      </c>
      <c r="C116" s="1833" t="str">
        <f>'Rekap Panjang Per Prog Per Prov'!BB7</f>
        <v xml:space="preserve">PROGRAM BINA PEMBANGUNAN DAERAH </v>
      </c>
      <c r="D116" s="1833"/>
      <c r="E116" s="1833"/>
      <c r="F116" s="1895"/>
      <c r="G116" s="416"/>
      <c r="H116" s="1908" t="str">
        <f>'Rekap Panjang Per Prog Per Prov'!BB11</f>
        <v>DITJEN BINA BANGDA</v>
      </c>
      <c r="I116" s="418"/>
      <c r="J116" s="1241"/>
      <c r="K116" s="1051"/>
      <c r="L116" s="417"/>
      <c r="M116" s="1215"/>
    </row>
    <row r="117" spans="1:13" s="423" customFormat="1" ht="43.5" customHeight="1">
      <c r="A117" s="419"/>
      <c r="B117" s="1205"/>
      <c r="C117" s="1205" t="s">
        <v>381</v>
      </c>
      <c r="D117" s="1830" t="str">
        <f>'Rekap Panjang Per Prog Per Prov'!BB8</f>
        <v>Kegiatan Penataan Ruang Daerah dan Lingkungan Hidup di Daerah</v>
      </c>
      <c r="E117" s="1830"/>
      <c r="F117" s="1896"/>
      <c r="G117" s="420"/>
      <c r="H117" s="1909"/>
      <c r="I117" s="422"/>
      <c r="J117" s="1242"/>
      <c r="K117" s="1051"/>
      <c r="L117" s="421"/>
      <c r="M117" s="1216"/>
    </row>
    <row r="118" spans="1:13" s="404" customFormat="1" ht="53.25" customHeight="1">
      <c r="A118" s="1213"/>
      <c r="B118" s="1205"/>
      <c r="C118" s="1205"/>
      <c r="D118" s="1205" t="s">
        <v>382</v>
      </c>
      <c r="E118" s="1830" t="str">
        <f>'Rekap Panjang Per Prog Per Prov'!BB10</f>
        <v xml:space="preserve">Fasilitasi pembinaan dan pemberdayaan masyarakat dan kapasitas kelembagaan penanganan lahan kritis dan sumber daya air berbasis masyarakat (PLKSDA-BM) </v>
      </c>
      <c r="F118" s="1896"/>
      <c r="G118" s="420"/>
      <c r="H118" s="1213"/>
      <c r="I118" s="424"/>
      <c r="J118" s="1243"/>
      <c r="K118" s="1051"/>
      <c r="L118" s="1912" t="s">
        <v>594</v>
      </c>
    </row>
    <row r="119" spans="1:13" s="404" customFormat="1" hidden="1">
      <c r="A119" s="1213"/>
      <c r="B119" s="1205"/>
      <c r="C119" s="1205"/>
      <c r="D119" s="1205"/>
      <c r="E119" s="425" t="s">
        <v>526</v>
      </c>
      <c r="F119" s="1206" t="str">
        <f>'Rekap Panjang Per Prog Per Prov'!AX53</f>
        <v>Kab. Cianjur</v>
      </c>
      <c r="G119" s="420">
        <f>'Rekap Panjang Per Prog Per Prov'!BB53</f>
        <v>2000000000</v>
      </c>
      <c r="H119" s="1213"/>
      <c r="I119" s="426"/>
      <c r="J119" s="1244"/>
      <c r="K119" s="1051"/>
      <c r="L119" s="1914"/>
    </row>
    <row r="120" spans="1:13" s="404" customFormat="1" ht="49.5" customHeight="1">
      <c r="A120" s="1213"/>
      <c r="B120" s="1205"/>
      <c r="C120" s="1205"/>
      <c r="D120" s="1205"/>
      <c r="E120" s="425" t="s">
        <v>526</v>
      </c>
      <c r="F120" s="1206" t="str">
        <f>'Rekap Panjang Per Prog Per Prov'!AX56</f>
        <v>Kab. Kuningan</v>
      </c>
      <c r="G120" s="420">
        <f>'Rekap Panjang Per Prog Per Prov'!BB56</f>
        <v>2105000000</v>
      </c>
      <c r="H120" s="1213"/>
      <c r="I120" s="426"/>
      <c r="J120" s="1244" t="s">
        <v>823</v>
      </c>
      <c r="K120" s="902" t="s">
        <v>895</v>
      </c>
      <c r="L120" s="1914"/>
    </row>
    <row r="121" spans="1:13" s="404" customFormat="1" hidden="1">
      <c r="A121" s="1213"/>
      <c r="B121" s="1205"/>
      <c r="C121" s="1205"/>
      <c r="D121" s="1205"/>
      <c r="E121" s="425" t="s">
        <v>526</v>
      </c>
      <c r="F121" s="1206" t="str">
        <f>'Rekap Panjang Per Prog Per Prov'!AX58</f>
        <v>Kab. Cirebon</v>
      </c>
      <c r="G121" s="420">
        <f>'Rekap Panjang Per Prog Per Prov'!BB63</f>
        <v>1000000000</v>
      </c>
      <c r="H121" s="1213"/>
      <c r="I121" s="426"/>
      <c r="J121" s="1244"/>
      <c r="K121" s="1051"/>
      <c r="L121" s="1913"/>
    </row>
    <row r="122" spans="1:13" s="404" customFormat="1" ht="34.5" hidden="1" customHeight="1">
      <c r="A122" s="1213"/>
      <c r="B122" s="1205"/>
      <c r="C122" s="1205"/>
      <c r="D122" s="1205" t="s">
        <v>386</v>
      </c>
      <c r="E122" s="1830" t="str">
        <f>'Rekap Panjang Per Prog Per Prov'!BC10</f>
        <v>Fasilitasi Pengelolaan dan Pengembangan Kawasan Ekowisata Berbasis Masyarakat</v>
      </c>
      <c r="F122" s="1896"/>
      <c r="G122" s="420"/>
      <c r="H122" s="1213"/>
      <c r="I122" s="424"/>
      <c r="J122" s="1243"/>
      <c r="K122" s="1051"/>
      <c r="L122" s="1912" t="s">
        <v>594</v>
      </c>
    </row>
    <row r="123" spans="1:13" s="404" customFormat="1" hidden="1">
      <c r="A123" s="1213"/>
      <c r="B123" s="1205"/>
      <c r="C123" s="1205"/>
      <c r="D123" s="1205"/>
      <c r="E123" s="425" t="s">
        <v>526</v>
      </c>
      <c r="F123" s="1206" t="str">
        <f>'Rekap Panjang Per Prog Per Prov'!AX56</f>
        <v>Kab. Kuningan</v>
      </c>
      <c r="G123" s="420">
        <f>'Rekap Panjang Per Prog Per Prov'!BC56</f>
        <v>850000000</v>
      </c>
      <c r="H123" s="1213"/>
      <c r="I123" s="426"/>
      <c r="J123" s="1244"/>
      <c r="K123" s="1051"/>
      <c r="L123" s="1914"/>
    </row>
    <row r="124" spans="1:13" s="404" customFormat="1" ht="17.25" thickBot="1">
      <c r="A124" s="490"/>
      <c r="B124" s="444"/>
      <c r="C124" s="445"/>
      <c r="D124" s="445"/>
      <c r="E124" s="445"/>
      <c r="F124" s="463"/>
      <c r="G124" s="448"/>
      <c r="H124" s="465"/>
      <c r="K124" s="1053"/>
      <c r="L124" s="449"/>
    </row>
    <row r="125" spans="1:13" s="1291" customFormat="1" ht="52.5" customHeight="1">
      <c r="A125" s="1289">
        <v>5</v>
      </c>
      <c r="B125" s="1290" t="s">
        <v>419</v>
      </c>
      <c r="C125" s="1290"/>
      <c r="D125" s="1290"/>
      <c r="E125" s="1290"/>
      <c r="F125" s="1290"/>
      <c r="G125" s="484">
        <f>SUM(G126:G145)</f>
        <v>10550000000</v>
      </c>
      <c r="H125" s="898"/>
      <c r="J125" s="1917" t="s">
        <v>852</v>
      </c>
      <c r="K125" s="681" t="s">
        <v>885</v>
      </c>
      <c r="L125" s="896"/>
      <c r="M125" s="1319">
        <f>'Rekap Panjang Per Prog Per Prov'!BE59</f>
        <v>10550000000</v>
      </c>
    </row>
    <row r="126" spans="1:13" s="413" customFormat="1" ht="32.25" customHeight="1">
      <c r="A126" s="415"/>
      <c r="B126" s="1204" t="s">
        <v>380</v>
      </c>
      <c r="C126" s="1833" t="str">
        <f>'Rekap Panjang Per Prog Per Prov'!AZ7</f>
        <v xml:space="preserve">PROGRAM PENGUATAN PENYELENGGARAAN PEMERINTAHAN UMUM </v>
      </c>
      <c r="D126" s="1833"/>
      <c r="E126" s="1833"/>
      <c r="F126" s="1895"/>
      <c r="G126" s="416"/>
      <c r="H126" s="1208" t="str">
        <f>'Rekap Panjang Per Prog Per Prov'!AZ11</f>
        <v>DITJEN PUM</v>
      </c>
      <c r="I126" s="418"/>
      <c r="J126" s="1917"/>
      <c r="K126" s="1051"/>
      <c r="L126" s="417"/>
      <c r="M126" s="1215"/>
    </row>
    <row r="127" spans="1:13" s="423" customFormat="1" ht="23.25" customHeight="1">
      <c r="A127" s="419"/>
      <c r="B127" s="1205"/>
      <c r="C127" s="1205" t="s">
        <v>381</v>
      </c>
      <c r="D127" s="1830" t="str">
        <f>'Rekap Panjang Per Prog Per Prov'!BA8</f>
        <v>Kegiatan Fasilitasi Pencegahan dan Penanggulangan Bencana</v>
      </c>
      <c r="E127" s="1830"/>
      <c r="F127" s="1896"/>
      <c r="G127" s="420"/>
      <c r="H127" s="1213"/>
      <c r="I127" s="422"/>
      <c r="J127" s="1917"/>
      <c r="K127" s="1051"/>
      <c r="L127" s="980"/>
      <c r="M127" s="1216"/>
    </row>
    <row r="128" spans="1:13" s="404" customFormat="1" ht="32.25" customHeight="1">
      <c r="A128" s="1213"/>
      <c r="B128" s="1205"/>
      <c r="C128" s="1205"/>
      <c r="D128" s="1205" t="s">
        <v>382</v>
      </c>
      <c r="E128" s="1830" t="str">
        <f>'Rekap Panjang Per Prog Per Prov'!BA10</f>
        <v>Pembangunan Sarana Prasarana Pemerintahan dalam rangka Penanggulangan Bencana di Daerah Rawan Bencana</v>
      </c>
      <c r="F128" s="1896"/>
      <c r="G128" s="420"/>
      <c r="H128" s="1213"/>
      <c r="I128" s="424"/>
      <c r="J128" s="1243"/>
      <c r="K128" s="1051"/>
      <c r="L128" s="1899" t="s">
        <v>607</v>
      </c>
    </row>
    <row r="129" spans="1:13" s="404" customFormat="1" ht="21.75" customHeight="1" thickBot="1">
      <c r="A129" s="428"/>
      <c r="B129" s="429"/>
      <c r="C129" s="429"/>
      <c r="D129" s="429"/>
      <c r="E129" s="430" t="s">
        <v>526</v>
      </c>
      <c r="F129" s="431" t="str">
        <f>'Rekap Panjang Per Prog Per Prov'!AX60</f>
        <v>Kab. Banyumas</v>
      </c>
      <c r="G129" s="432">
        <f>'Rekap Panjang Per Prog Per Prov'!BA60</f>
        <v>1200000000</v>
      </c>
      <c r="H129" s="428"/>
      <c r="I129" s="738"/>
      <c r="J129" s="1246"/>
      <c r="K129" s="905" t="s">
        <v>705</v>
      </c>
      <c r="L129" s="1900"/>
    </row>
    <row r="130" spans="1:13" s="413" customFormat="1" ht="15.75" customHeight="1">
      <c r="A130" s="415"/>
      <c r="B130" s="1338" t="s">
        <v>383</v>
      </c>
      <c r="C130" s="1915" t="str">
        <f>'Rekap Panjang Per Prog Per Prov'!BB7</f>
        <v xml:space="preserve">PROGRAM BINA PEMBANGUNAN DAERAH </v>
      </c>
      <c r="D130" s="1915"/>
      <c r="E130" s="1915"/>
      <c r="F130" s="1916"/>
      <c r="G130" s="1339"/>
      <c r="H130" s="1909" t="str">
        <f>'Rekap Panjang Per Prog Per Prov'!BB11</f>
        <v>DITJEN BINA BANGDA</v>
      </c>
      <c r="I130" s="1340"/>
      <c r="J130" s="1241"/>
      <c r="K130" s="1096"/>
      <c r="L130" s="417"/>
      <c r="M130" s="1215"/>
    </row>
    <row r="131" spans="1:13" s="423" customFormat="1" ht="34.5" customHeight="1">
      <c r="A131" s="419"/>
      <c r="B131" s="1205"/>
      <c r="C131" s="1205" t="s">
        <v>381</v>
      </c>
      <c r="D131" s="1830" t="str">
        <f>'Rekap Panjang Per Prog Per Prov'!BB8</f>
        <v>Kegiatan Penataan Ruang Daerah dan Lingkungan Hidup di Daerah</v>
      </c>
      <c r="E131" s="1830"/>
      <c r="F131" s="1896"/>
      <c r="G131" s="420"/>
      <c r="H131" s="1909"/>
      <c r="I131" s="422"/>
      <c r="J131" s="1242"/>
      <c r="K131" s="1051"/>
      <c r="L131" s="980"/>
      <c r="M131" s="1216"/>
    </row>
    <row r="132" spans="1:13" s="404" customFormat="1" ht="52.5" customHeight="1">
      <c r="A132" s="1213"/>
      <c r="B132" s="1205"/>
      <c r="C132" s="1205"/>
      <c r="D132" s="1205" t="s">
        <v>382</v>
      </c>
      <c r="E132" s="1830" t="str">
        <f>'Rekap Panjang Per Prog Per Prov'!BB10</f>
        <v xml:space="preserve">Fasilitasi pembinaan dan pemberdayaan masyarakat dan kapasitas kelembagaan penanganan lahan kritis dan sumber daya air berbasis masyarakat (PLKSDA-BM) </v>
      </c>
      <c r="F132" s="1896"/>
      <c r="G132" s="420"/>
      <c r="H132" s="1213"/>
      <c r="I132" s="424"/>
      <c r="J132" s="1243"/>
      <c r="K132" s="1051"/>
      <c r="L132" s="1899" t="s">
        <v>594</v>
      </c>
    </row>
    <row r="133" spans="1:13" s="404" customFormat="1">
      <c r="A133" s="1213"/>
      <c r="B133" s="1205"/>
      <c r="C133" s="1205"/>
      <c r="D133" s="1205"/>
      <c r="E133" s="425" t="s">
        <v>526</v>
      </c>
      <c r="F133" s="1206" t="str">
        <f>'Rekap Panjang Per Prog Per Prov'!AX61</f>
        <v>Kab. Cilacap</v>
      </c>
      <c r="G133" s="420">
        <f>'Rekap Panjang Per Prog Per Prov'!BB61</f>
        <v>750000000</v>
      </c>
      <c r="H133" s="1213"/>
      <c r="I133" s="426"/>
      <c r="J133" s="1244"/>
      <c r="K133" s="902" t="s">
        <v>693</v>
      </c>
      <c r="L133" s="1905"/>
    </row>
    <row r="134" spans="1:13" s="404" customFormat="1">
      <c r="A134" s="1213"/>
      <c r="B134" s="1205"/>
      <c r="C134" s="1205"/>
      <c r="D134" s="1205"/>
      <c r="E134" s="425" t="s">
        <v>526</v>
      </c>
      <c r="F134" s="1206" t="str">
        <f>'Rekap Panjang Per Prog Per Prov'!AX62</f>
        <v>Kab. Brebes</v>
      </c>
      <c r="G134" s="420">
        <f>'Rekap Panjang Per Prog Per Prov'!BB62</f>
        <v>1550000000</v>
      </c>
      <c r="H134" s="1213"/>
      <c r="I134" s="426"/>
      <c r="J134" s="1244"/>
      <c r="K134" s="902" t="s">
        <v>693</v>
      </c>
      <c r="L134" s="1905"/>
    </row>
    <row r="135" spans="1:13" s="404" customFormat="1">
      <c r="A135" s="1213"/>
      <c r="B135" s="1205"/>
      <c r="C135" s="1205"/>
      <c r="D135" s="1205"/>
      <c r="E135" s="425" t="s">
        <v>526</v>
      </c>
      <c r="F135" s="1206" t="str">
        <f>'Rekap Panjang Per Prog Per Prov'!AX63</f>
        <v>Kab. Pemalang</v>
      </c>
      <c r="G135" s="420">
        <f>'Rekap Panjang Per Prog Per Prov'!BB63</f>
        <v>1000000000</v>
      </c>
      <c r="H135" s="1213"/>
      <c r="I135" s="426"/>
      <c r="J135" s="1244"/>
      <c r="K135" s="902" t="s">
        <v>693</v>
      </c>
      <c r="L135" s="1905"/>
    </row>
    <row r="136" spans="1:13" s="404" customFormat="1">
      <c r="A136" s="1213"/>
      <c r="B136" s="1205"/>
      <c r="C136" s="1205"/>
      <c r="D136" s="1205"/>
      <c r="E136" s="425" t="s">
        <v>526</v>
      </c>
      <c r="F136" s="1206" t="str">
        <f>'Rekap Panjang Per Prog Per Prov'!AX64</f>
        <v>Kab. Kendal</v>
      </c>
      <c r="G136" s="420">
        <f>'Rekap Panjang Per Prog Per Prov'!BB64</f>
        <v>1000000000</v>
      </c>
      <c r="H136" s="1213"/>
      <c r="I136" s="426"/>
      <c r="J136" s="1244"/>
      <c r="K136" s="902" t="s">
        <v>693</v>
      </c>
      <c r="L136" s="1905"/>
    </row>
    <row r="137" spans="1:13" s="404" customFormat="1">
      <c r="A137" s="1213"/>
      <c r="B137" s="1205"/>
      <c r="C137" s="1205"/>
      <c r="D137" s="1205"/>
      <c r="E137" s="425" t="s">
        <v>526</v>
      </c>
      <c r="F137" s="1206" t="str">
        <f>'Rekap Panjang Per Prog Per Prov'!AX65</f>
        <v>Kab. Semarang</v>
      </c>
      <c r="G137" s="420">
        <f>'Rekap Panjang Per Prog Per Prov'!BB65</f>
        <v>1000000000</v>
      </c>
      <c r="H137" s="1213"/>
      <c r="I137" s="426"/>
      <c r="J137" s="1244"/>
      <c r="K137" s="902" t="s">
        <v>693</v>
      </c>
      <c r="L137" s="1905"/>
    </row>
    <row r="138" spans="1:13" s="404" customFormat="1">
      <c r="A138" s="1213"/>
      <c r="B138" s="1205"/>
      <c r="C138" s="1205"/>
      <c r="D138" s="1205"/>
      <c r="E138" s="425" t="s">
        <v>526</v>
      </c>
      <c r="F138" s="1206" t="str">
        <f>'Rekap Panjang Per Prog Per Prov'!AX66</f>
        <v>Kab. Magelang</v>
      </c>
      <c r="G138" s="420">
        <f>'Rekap Panjang Per Prog Per Prov'!BB66</f>
        <v>300000000</v>
      </c>
      <c r="H138" s="1213"/>
      <c r="I138" s="426"/>
      <c r="J138" s="1244"/>
      <c r="K138" s="902" t="s">
        <v>693</v>
      </c>
      <c r="L138" s="1905"/>
    </row>
    <row r="139" spans="1:13" s="404" customFormat="1">
      <c r="A139" s="1213"/>
      <c r="B139" s="1205"/>
      <c r="C139" s="1205"/>
      <c r="D139" s="1205"/>
      <c r="E139" s="425" t="s">
        <v>526</v>
      </c>
      <c r="F139" s="1206" t="str">
        <f>'Rekap Panjang Per Prog Per Prov'!AX67</f>
        <v>Kab. Boyolali</v>
      </c>
      <c r="G139" s="420">
        <f>'Rekap Panjang Per Prog Per Prov'!BB67</f>
        <v>800000000</v>
      </c>
      <c r="H139" s="1213"/>
      <c r="I139" s="426"/>
      <c r="J139" s="1244"/>
      <c r="K139" s="902" t="s">
        <v>693</v>
      </c>
      <c r="L139" s="1905"/>
    </row>
    <row r="140" spans="1:13" s="404" customFormat="1">
      <c r="A140" s="1213"/>
      <c r="B140" s="1205"/>
      <c r="C140" s="1205"/>
      <c r="D140" s="1205"/>
      <c r="E140" s="425" t="s">
        <v>526</v>
      </c>
      <c r="F140" s="1206" t="str">
        <f>'Rekap Panjang Per Prog Per Prov'!AX68</f>
        <v>Kab. Sragen</v>
      </c>
      <c r="G140" s="420">
        <f>'Rekap Panjang Per Prog Per Prov'!BB68</f>
        <v>650000000</v>
      </c>
      <c r="H140" s="1213"/>
      <c r="I140" s="1219"/>
      <c r="J140" s="1244"/>
      <c r="K140" s="902" t="s">
        <v>693</v>
      </c>
      <c r="L140" s="1905"/>
    </row>
    <row r="141" spans="1:13" s="404" customFormat="1">
      <c r="A141" s="1213"/>
      <c r="B141" s="1205"/>
      <c r="C141" s="1205"/>
      <c r="D141" s="1205"/>
      <c r="E141" s="425" t="s">
        <v>526</v>
      </c>
      <c r="F141" s="1206" t="str">
        <f>'Rekap Panjang Per Prog Per Prov'!AX69</f>
        <v>Kab. Grobogan</v>
      </c>
      <c r="G141" s="420">
        <f>'Rekap Panjang Per Prog Per Prov'!BB69</f>
        <v>700000000</v>
      </c>
      <c r="H141" s="1213"/>
      <c r="I141" s="1220"/>
      <c r="J141" s="1244"/>
      <c r="K141" s="902" t="s">
        <v>693</v>
      </c>
      <c r="L141" s="1221"/>
    </row>
    <row r="142" spans="1:13" s="404" customFormat="1">
      <c r="A142" s="1213"/>
      <c r="B142" s="1205"/>
      <c r="C142" s="1205"/>
      <c r="D142" s="1205"/>
      <c r="E142" s="425" t="s">
        <v>526</v>
      </c>
      <c r="F142" s="1206" t="str">
        <f>'Rekap Panjang Per Prog Per Prov'!AX70</f>
        <v>Kota Semarang</v>
      </c>
      <c r="G142" s="420">
        <f>'Rekap Panjang Per Prog Per Prov'!BB70</f>
        <v>1300000000</v>
      </c>
      <c r="H142" s="1213"/>
      <c r="I142" s="1219"/>
      <c r="J142" s="1244"/>
      <c r="K142" s="902" t="s">
        <v>693</v>
      </c>
      <c r="L142" s="1221"/>
    </row>
    <row r="143" spans="1:13" s="404" customFormat="1" ht="37.5" customHeight="1">
      <c r="A143" s="1213"/>
      <c r="B143" s="1205"/>
      <c r="C143" s="1205"/>
      <c r="D143" s="1205" t="s">
        <v>386</v>
      </c>
      <c r="E143" s="1830" t="str">
        <f>'Rekap Panjang Per Prog Per Prov'!BC10</f>
        <v>Fasilitasi Pengelolaan dan Pengembangan Kawasan Ekowisata Berbasis Masyarakat</v>
      </c>
      <c r="F143" s="1896"/>
      <c r="G143" s="420"/>
      <c r="H143" s="1213"/>
      <c r="I143" s="424"/>
      <c r="J143" s="1243"/>
      <c r="K143" s="902"/>
      <c r="L143" s="1899" t="s">
        <v>594</v>
      </c>
    </row>
    <row r="144" spans="1:13" s="404" customFormat="1" ht="18" customHeight="1">
      <c r="A144" s="1213"/>
      <c r="B144" s="1205"/>
      <c r="C144" s="1205"/>
      <c r="D144" s="1205"/>
      <c r="E144" s="425" t="s">
        <v>526</v>
      </c>
      <c r="F144" s="1206" t="str">
        <f>'Rekap Panjang Per Prog Per Prov'!AX68</f>
        <v>Kab. Sragen</v>
      </c>
      <c r="G144" s="420">
        <f>'Rekap Panjang Per Prog Per Prov'!BC68</f>
        <v>300000000</v>
      </c>
      <c r="H144" s="1213"/>
      <c r="I144" s="426"/>
      <c r="J144" s="1244"/>
      <c r="K144" s="902" t="s">
        <v>693</v>
      </c>
      <c r="L144" s="1900"/>
    </row>
    <row r="145" spans="1:25" s="404" customFormat="1" ht="18.75" customHeight="1" thickBot="1">
      <c r="A145" s="439"/>
      <c r="B145" s="462"/>
      <c r="C145" s="463"/>
      <c r="D145" s="463"/>
      <c r="E145" s="463"/>
      <c r="F145" s="463"/>
      <c r="G145" s="448"/>
      <c r="H145" s="515"/>
      <c r="I145" s="904"/>
      <c r="J145" s="904"/>
      <c r="K145" s="1053"/>
      <c r="L145" s="905"/>
    </row>
    <row r="146" spans="1:25" s="413" customFormat="1" ht="19.5" hidden="1" customHeight="1">
      <c r="A146" s="488" t="s">
        <v>420</v>
      </c>
      <c r="B146" s="467" t="s">
        <v>421</v>
      </c>
      <c r="C146" s="468"/>
      <c r="D146" s="468"/>
      <c r="E146" s="468"/>
      <c r="F146" s="468"/>
      <c r="G146" s="451">
        <f>SUM(G147:G147)</f>
        <v>0</v>
      </c>
      <c r="H146" s="452"/>
      <c r="K146" s="1096"/>
      <c r="L146" s="899"/>
      <c r="M146" s="1214">
        <f>'Rekap Panjang Per Prog Per Prov'!BE71</f>
        <v>2951900000</v>
      </c>
    </row>
    <row r="147" spans="1:25" s="404" customFormat="1" ht="12" hidden="1" customHeight="1" thickBot="1">
      <c r="A147" s="439"/>
      <c r="B147" s="462"/>
      <c r="C147" s="463"/>
      <c r="D147" s="463"/>
      <c r="E147" s="446"/>
      <c r="F147" s="483"/>
      <c r="G147" s="448"/>
      <c r="H147" s="471"/>
      <c r="K147" s="1051"/>
      <c r="L147" s="449"/>
    </row>
    <row r="148" spans="1:25" s="413" customFormat="1" ht="23.25" hidden="1" customHeight="1">
      <c r="A148" s="480" t="s">
        <v>413</v>
      </c>
      <c r="B148" s="473" t="s">
        <v>659</v>
      </c>
      <c r="C148" s="474"/>
      <c r="D148" s="474"/>
      <c r="E148" s="474"/>
      <c r="F148" s="474"/>
      <c r="G148" s="475">
        <f>SUM(G149:G156)</f>
        <v>2951900000</v>
      </c>
      <c r="H148" s="476"/>
      <c r="K148" s="1051"/>
      <c r="L148" s="896"/>
      <c r="M148" s="1214">
        <f>'Rekap Panjang Per Prog Per Prov'!BE71</f>
        <v>2951900000</v>
      </c>
    </row>
    <row r="149" spans="1:25" s="413" customFormat="1" ht="23.25" hidden="1" customHeight="1">
      <c r="A149" s="415"/>
      <c r="B149" s="1204" t="s">
        <v>380</v>
      </c>
      <c r="C149" s="1833" t="str">
        <f>'Rekap Panjang Per Prog Per Prov'!BB7</f>
        <v xml:space="preserve">PROGRAM BINA PEMBANGUNAN DAERAH </v>
      </c>
      <c r="D149" s="1833"/>
      <c r="E149" s="1833"/>
      <c r="F149" s="1895"/>
      <c r="G149" s="416"/>
      <c r="H149" s="1908" t="str">
        <f>'Rekap Panjang Per Prog Per Prov'!BB11</f>
        <v>DITJEN BINA BANGDA</v>
      </c>
      <c r="I149" s="418"/>
      <c r="J149" s="1241"/>
      <c r="K149" s="1051"/>
      <c r="L149" s="417"/>
      <c r="M149" s="1215"/>
    </row>
    <row r="150" spans="1:25" s="423" customFormat="1" ht="24" hidden="1" customHeight="1">
      <c r="A150" s="419"/>
      <c r="B150" s="1205"/>
      <c r="C150" s="1205" t="s">
        <v>381</v>
      </c>
      <c r="D150" s="1830" t="str">
        <f>'Rekap Panjang Per Prog Per Prov'!BB8</f>
        <v>Kegiatan Penataan Ruang Daerah dan Lingkungan Hidup di Daerah</v>
      </c>
      <c r="E150" s="1830"/>
      <c r="F150" s="1896"/>
      <c r="G150" s="420"/>
      <c r="H150" s="1909"/>
      <c r="I150" s="422"/>
      <c r="J150" s="1242"/>
      <c r="K150" s="1051"/>
      <c r="L150" s="421"/>
      <c r="M150" s="1216"/>
    </row>
    <row r="151" spans="1:25" s="404" customFormat="1" ht="51.75" hidden="1" customHeight="1">
      <c r="A151" s="1213"/>
      <c r="B151" s="1205"/>
      <c r="C151" s="1205"/>
      <c r="D151" s="1205" t="s">
        <v>382</v>
      </c>
      <c r="E151" s="1830" t="str">
        <f>'Rekap Panjang Per Prog Per Prov'!BB10</f>
        <v xml:space="preserve">Fasilitasi pembinaan dan pemberdayaan masyarakat dan kapasitas kelembagaan penanganan lahan kritis dan sumber daya air berbasis masyarakat (PLKSDA-BM) </v>
      </c>
      <c r="F151" s="1896"/>
      <c r="G151" s="420"/>
      <c r="H151" s="1213"/>
      <c r="I151" s="424"/>
      <c r="J151" s="1243"/>
      <c r="K151" s="1051"/>
      <c r="L151" s="1897" t="s">
        <v>594</v>
      </c>
    </row>
    <row r="152" spans="1:25" s="404" customFormat="1" hidden="1">
      <c r="A152" s="1213"/>
      <c r="B152" s="1205"/>
      <c r="C152" s="1205"/>
      <c r="D152" s="1205"/>
      <c r="E152" s="425" t="s">
        <v>526</v>
      </c>
      <c r="F152" s="1206" t="str">
        <f>'Rekap Panjang Per Prog Per Prov'!AX72</f>
        <v>Kab. Sleman</v>
      </c>
      <c r="G152" s="420">
        <f>'Rekap Panjang Per Prog Per Prov'!BB72</f>
        <v>600000000</v>
      </c>
      <c r="H152" s="1213"/>
      <c r="I152" s="426"/>
      <c r="J152" s="1244"/>
      <c r="K152" s="1051"/>
      <c r="L152" s="1911"/>
      <c r="Y152" s="1213"/>
    </row>
    <row r="153" spans="1:25" s="404" customFormat="1" hidden="1">
      <c r="A153" s="1213"/>
      <c r="B153" s="1205"/>
      <c r="C153" s="1205"/>
      <c r="D153" s="1205"/>
      <c r="E153" s="425" t="s">
        <v>526</v>
      </c>
      <c r="F153" s="1206" t="str">
        <f>'Rekap Panjang Per Prog Per Prov'!AX73</f>
        <v>Kab. Bantul</v>
      </c>
      <c r="G153" s="420">
        <f>'Rekap Panjang Per Prog Per Prov'!BB73</f>
        <v>821900000</v>
      </c>
      <c r="H153" s="1213"/>
      <c r="I153" s="426"/>
      <c r="J153" s="1244"/>
      <c r="K153" s="1051"/>
      <c r="L153" s="1911"/>
    </row>
    <row r="154" spans="1:25" s="404" customFormat="1" hidden="1">
      <c r="A154" s="1213"/>
      <c r="B154" s="1205"/>
      <c r="C154" s="1205"/>
      <c r="D154" s="1205"/>
      <c r="E154" s="425" t="s">
        <v>526</v>
      </c>
      <c r="F154" s="1206" t="str">
        <f>'Rekap Panjang Per Prog Per Prov'!AX74</f>
        <v>Kab. Kulon Progo</v>
      </c>
      <c r="G154" s="420">
        <f>'Rekap Panjang Per Prog Per Prov'!BB74</f>
        <v>500000000</v>
      </c>
      <c r="H154" s="1213"/>
      <c r="I154" s="426"/>
      <c r="J154" s="1244"/>
      <c r="K154" s="1051"/>
      <c r="L154" s="1911"/>
    </row>
    <row r="155" spans="1:25" s="404" customFormat="1" hidden="1">
      <c r="A155" s="1213"/>
      <c r="B155" s="1205"/>
      <c r="C155" s="1205"/>
      <c r="D155" s="1205"/>
      <c r="E155" s="425" t="s">
        <v>526</v>
      </c>
      <c r="F155" s="1206" t="str">
        <f>'Rekap Panjang Per Prog Per Prov'!AX75</f>
        <v>Kab. Gunung Kidul</v>
      </c>
      <c r="G155" s="420">
        <f>'Rekap Panjang Per Prog Per Prov'!BB75</f>
        <v>1030000000</v>
      </c>
      <c r="H155" s="1212"/>
      <c r="I155" s="426"/>
      <c r="J155" s="1244"/>
      <c r="K155" s="1051"/>
      <c r="L155" s="1898"/>
    </row>
    <row r="156" spans="1:25" s="404" customFormat="1" ht="17.25" hidden="1" thickBot="1">
      <c r="A156" s="439"/>
      <c r="B156" s="462"/>
      <c r="C156" s="463"/>
      <c r="D156" s="463"/>
      <c r="E156" s="446"/>
      <c r="F156" s="445"/>
      <c r="G156" s="448"/>
      <c r="H156" s="465"/>
      <c r="K156" s="1053"/>
      <c r="L156" s="449"/>
    </row>
    <row r="157" spans="1:25" s="1291" customFormat="1" ht="47.25" customHeight="1">
      <c r="A157" s="1294">
        <v>6</v>
      </c>
      <c r="B157" s="1295" t="s">
        <v>423</v>
      </c>
      <c r="C157" s="1290"/>
      <c r="D157" s="1290"/>
      <c r="E157" s="1290"/>
      <c r="F157" s="1290"/>
      <c r="G157" s="484">
        <f>SUM(G158:G172)</f>
        <v>5105000000</v>
      </c>
      <c r="H157" s="898"/>
      <c r="J157" s="1296" t="s">
        <v>846</v>
      </c>
      <c r="K157" s="681" t="s">
        <v>879</v>
      </c>
      <c r="L157" s="896"/>
      <c r="M157" s="1319">
        <f>'Rekap Panjang Per Prog Per Prov'!BE76</f>
        <v>5105000000</v>
      </c>
    </row>
    <row r="158" spans="1:25" s="413" customFormat="1" ht="23.25" customHeight="1">
      <c r="A158" s="415"/>
      <c r="B158" s="1204" t="s">
        <v>380</v>
      </c>
      <c r="C158" s="1833" t="str">
        <f>'Rekap Panjang Per Prog Per Prov'!BB7</f>
        <v xml:space="preserve">PROGRAM BINA PEMBANGUNAN DAERAH </v>
      </c>
      <c r="D158" s="1833"/>
      <c r="E158" s="1833"/>
      <c r="F158" s="1895"/>
      <c r="G158" s="416"/>
      <c r="H158" s="1908" t="str">
        <f>'Rekap Panjang Per Prog Per Prov'!BB11</f>
        <v>DITJEN BINA BANGDA</v>
      </c>
      <c r="I158" s="418"/>
      <c r="J158" s="1241"/>
      <c r="K158" s="1051"/>
      <c r="L158" s="417"/>
      <c r="M158" s="1215"/>
    </row>
    <row r="159" spans="1:25" s="423" customFormat="1" ht="20.25" customHeight="1">
      <c r="A159" s="419"/>
      <c r="B159" s="1205"/>
      <c r="C159" s="1205" t="s">
        <v>381</v>
      </c>
      <c r="D159" s="1830" t="str">
        <f>'Rekap Panjang Per Prog Per Prov'!BB8</f>
        <v>Kegiatan Penataan Ruang Daerah dan Lingkungan Hidup di Daerah</v>
      </c>
      <c r="E159" s="1830"/>
      <c r="F159" s="1896"/>
      <c r="G159" s="420"/>
      <c r="H159" s="1909"/>
      <c r="I159" s="422"/>
      <c r="J159" s="1242"/>
      <c r="K159" s="1051"/>
      <c r="L159" s="421"/>
      <c r="M159" s="1216"/>
    </row>
    <row r="160" spans="1:25" s="404" customFormat="1" ht="51.75" customHeight="1">
      <c r="A160" s="1213"/>
      <c r="B160" s="1205"/>
      <c r="C160" s="1205"/>
      <c r="D160" s="1205" t="s">
        <v>382</v>
      </c>
      <c r="E160" s="1830" t="str">
        <f>'Rekap Panjang Per Prog Per Prov'!BB10</f>
        <v xml:space="preserve">Fasilitasi pembinaan dan pemberdayaan masyarakat dan kapasitas kelembagaan penanganan lahan kritis dan sumber daya air berbasis masyarakat (PLKSDA-BM) </v>
      </c>
      <c r="F160" s="1896"/>
      <c r="G160" s="420"/>
      <c r="H160" s="1213"/>
      <c r="I160" s="424"/>
      <c r="J160" s="1243"/>
      <c r="K160" s="1051"/>
      <c r="L160" s="1897" t="s">
        <v>594</v>
      </c>
    </row>
    <row r="161" spans="1:13" s="404" customFormat="1">
      <c r="A161" s="1213"/>
      <c r="B161" s="1205"/>
      <c r="C161" s="1205"/>
      <c r="D161" s="1205"/>
      <c r="E161" s="425" t="s">
        <v>526</v>
      </c>
      <c r="F161" s="1206" t="str">
        <f>'Rekap Panjang Per Prog Per Prov'!AX82</f>
        <v>Kab. Bangkalan</v>
      </c>
      <c r="G161" s="420">
        <f>'Rekap Panjang Per Prog Per Prov'!BB82</f>
        <v>530000000</v>
      </c>
      <c r="H161" s="1213"/>
      <c r="I161" s="426"/>
      <c r="J161" s="1244"/>
      <c r="K161" s="1051" t="s">
        <v>888</v>
      </c>
      <c r="L161" s="1911"/>
    </row>
    <row r="162" spans="1:13" s="404" customFormat="1">
      <c r="A162" s="1213"/>
      <c r="B162" s="1205"/>
      <c r="C162" s="1205"/>
      <c r="D162" s="1205"/>
      <c r="E162" s="425" t="s">
        <v>526</v>
      </c>
      <c r="F162" s="1206" t="str">
        <f>'Rekap Panjang Per Prog Per Prov'!AX83</f>
        <v>Kab. Bondowoso</v>
      </c>
      <c r="G162" s="420">
        <f>'Rekap Panjang Per Prog Per Prov'!BB83</f>
        <v>500000000</v>
      </c>
      <c r="H162" s="1213"/>
      <c r="I162" s="426"/>
      <c r="J162" s="1244"/>
      <c r="K162" s="1051" t="s">
        <v>698</v>
      </c>
      <c r="L162" s="1911"/>
    </row>
    <row r="163" spans="1:13" s="404" customFormat="1">
      <c r="A163" s="1213"/>
      <c r="B163" s="1205"/>
      <c r="C163" s="1205"/>
      <c r="D163" s="1205"/>
      <c r="E163" s="425" t="s">
        <v>526</v>
      </c>
      <c r="F163" s="1206" t="str">
        <f>'Rekap Panjang Per Prog Per Prov'!AX84</f>
        <v>Kab. Probolinggo</v>
      </c>
      <c r="G163" s="420">
        <f>'Rekap Panjang Per Prog Per Prov'!BB84</f>
        <v>625000000</v>
      </c>
      <c r="H163" s="1213"/>
      <c r="I163" s="426"/>
      <c r="J163" s="1244"/>
      <c r="K163" s="1051" t="s">
        <v>698</v>
      </c>
      <c r="L163" s="1911"/>
    </row>
    <row r="164" spans="1:13" s="404" customFormat="1">
      <c r="A164" s="1213"/>
      <c r="B164" s="1205"/>
      <c r="C164" s="1205"/>
      <c r="D164" s="1205"/>
      <c r="E164" s="425" t="s">
        <v>526</v>
      </c>
      <c r="F164" s="1206" t="str">
        <f>'Rekap Panjang Per Prog Per Prov'!AX85</f>
        <v>Kab. Blitar</v>
      </c>
      <c r="G164" s="420">
        <f>'Rekap Panjang Per Prog Per Prov'!BB85</f>
        <v>650000000</v>
      </c>
      <c r="H164" s="1213"/>
      <c r="I164" s="426"/>
      <c r="J164" s="1244"/>
      <c r="K164" s="1051" t="s">
        <v>698</v>
      </c>
      <c r="L164" s="1911"/>
    </row>
    <row r="165" spans="1:13" s="404" customFormat="1" ht="18.75" customHeight="1">
      <c r="A165" s="1240"/>
      <c r="B165" s="1238"/>
      <c r="C165" s="1238"/>
      <c r="D165" s="1238"/>
      <c r="E165" s="425" t="s">
        <v>526</v>
      </c>
      <c r="F165" s="1239" t="str">
        <f>'Rekap Panjang Per Prog Per Prov'!AX86</f>
        <v>Kab. Jember</v>
      </c>
      <c r="G165" s="420">
        <f>'Rekap Panjang Per Prog Per Prov'!BB86</f>
        <v>400000000</v>
      </c>
      <c r="H165" s="1240"/>
      <c r="I165" s="1341"/>
      <c r="J165" s="1342"/>
      <c r="K165" s="1051" t="s">
        <v>698</v>
      </c>
      <c r="L165" s="1209"/>
    </row>
    <row r="166" spans="1:13" s="404" customFormat="1" ht="35.25" customHeight="1">
      <c r="A166" s="1213"/>
      <c r="B166" s="460"/>
      <c r="C166" s="460"/>
      <c r="D166" s="460" t="s">
        <v>386</v>
      </c>
      <c r="E166" s="1839" t="str">
        <f>'Rekap Panjang Per Prog Per Prov'!BC10</f>
        <v>Fasilitasi Pengelolaan dan Pengembangan Kawasan Ekowisata Berbasis Masyarakat</v>
      </c>
      <c r="F166" s="1918"/>
      <c r="G166" s="680"/>
      <c r="H166" s="1213"/>
      <c r="I166" s="1327"/>
      <c r="J166" s="1243"/>
      <c r="K166" s="1096"/>
      <c r="L166" s="1897" t="s">
        <v>594</v>
      </c>
    </row>
    <row r="167" spans="1:13" s="404" customFormat="1">
      <c r="A167" s="1213"/>
      <c r="B167" s="1205"/>
      <c r="C167" s="1205"/>
      <c r="D167" s="1205"/>
      <c r="E167" s="425" t="s">
        <v>526</v>
      </c>
      <c r="F167" s="1206" t="str">
        <f>'Rekap Panjang Per Prog Per Prov'!AX80</f>
        <v>Kab. Malang</v>
      </c>
      <c r="G167" s="420">
        <f>'Rekap Panjang Per Prog Per Prov'!BC80</f>
        <v>850000000</v>
      </c>
      <c r="H167" s="1213"/>
      <c r="I167" s="426"/>
      <c r="J167" s="1244"/>
      <c r="K167" s="1051" t="s">
        <v>698</v>
      </c>
      <c r="L167" s="1911"/>
    </row>
    <row r="168" spans="1:13" s="404" customFormat="1" ht="33" customHeight="1">
      <c r="A168" s="1213"/>
      <c r="B168" s="1205"/>
      <c r="C168" s="1205"/>
      <c r="D168" s="1205"/>
      <c r="E168" s="425" t="s">
        <v>526</v>
      </c>
      <c r="F168" s="1206" t="str">
        <f>'Rekap Panjang Per Prog Per Prov'!AX82</f>
        <v>Kab. Bangkalan</v>
      </c>
      <c r="G168" s="420">
        <f>'Rekap Panjang Per Prog Per Prov'!BC82</f>
        <v>0</v>
      </c>
      <c r="H168" s="1213"/>
      <c r="I168" s="426"/>
      <c r="J168" s="1244"/>
      <c r="K168" s="1051" t="s">
        <v>889</v>
      </c>
      <c r="L168" s="1911"/>
    </row>
    <row r="169" spans="1:13" s="404" customFormat="1">
      <c r="A169" s="1213"/>
      <c r="B169" s="1205"/>
      <c r="C169" s="1205"/>
      <c r="D169" s="1205"/>
      <c r="E169" s="425" t="s">
        <v>526</v>
      </c>
      <c r="F169" s="1206" t="str">
        <f>'Rekap Panjang Per Prog Per Prov'!AX84</f>
        <v>Kab. Probolinggo</v>
      </c>
      <c r="G169" s="420">
        <f>'Rekap Panjang Per Prog Per Prov'!BC84</f>
        <v>300000000</v>
      </c>
      <c r="H169" s="1213"/>
      <c r="I169" s="426"/>
      <c r="J169" s="1244"/>
      <c r="K169" s="1051" t="s">
        <v>698</v>
      </c>
      <c r="L169" s="1911"/>
    </row>
    <row r="170" spans="1:13" s="404" customFormat="1">
      <c r="A170" s="1213"/>
      <c r="B170" s="1205"/>
      <c r="C170" s="1205"/>
      <c r="D170" s="1205"/>
      <c r="E170" s="425" t="s">
        <v>526</v>
      </c>
      <c r="F170" s="1206" t="str">
        <f>'Rekap Panjang Per Prog Per Prov'!AX87</f>
        <v>Kab. Pacitan</v>
      </c>
      <c r="G170" s="420">
        <f>'Rekap Panjang Per Prog Per Prov'!BC87</f>
        <v>400000000</v>
      </c>
      <c r="H170" s="1213"/>
      <c r="I170" s="426"/>
      <c r="J170" s="1244"/>
      <c r="K170" s="1051" t="s">
        <v>698</v>
      </c>
      <c r="L170" s="1911"/>
    </row>
    <row r="171" spans="1:13" s="404" customFormat="1">
      <c r="A171" s="1213"/>
      <c r="B171" s="1205"/>
      <c r="C171" s="1205"/>
      <c r="D171" s="1205"/>
      <c r="E171" s="425" t="s">
        <v>526</v>
      </c>
      <c r="F171" s="1206" t="str">
        <f>'Rekap Panjang Per Prog Per Prov'!AX88</f>
        <v>Kab. Situbondo</v>
      </c>
      <c r="G171" s="420">
        <f>'Rekap Panjang Per Prog Per Prov'!BC88</f>
        <v>850000000</v>
      </c>
      <c r="H171" s="1212"/>
      <c r="I171" s="426"/>
      <c r="J171" s="1244"/>
      <c r="K171" s="1051" t="s">
        <v>698</v>
      </c>
      <c r="L171" s="1209"/>
    </row>
    <row r="172" spans="1:13" s="404" customFormat="1" ht="17.25" thickBot="1">
      <c r="A172" s="439"/>
      <c r="B172" s="462"/>
      <c r="C172" s="463"/>
      <c r="D172" s="463"/>
      <c r="E172" s="446"/>
      <c r="F172" s="445"/>
      <c r="G172" s="448"/>
      <c r="H172" s="515"/>
      <c r="K172" s="1053"/>
      <c r="L172" s="449"/>
    </row>
    <row r="173" spans="1:13" s="413" customFormat="1" ht="21.75" hidden="1" customHeight="1">
      <c r="A173" s="480" t="s">
        <v>417</v>
      </c>
      <c r="B173" s="473" t="s">
        <v>425</v>
      </c>
      <c r="C173" s="474"/>
      <c r="D173" s="474"/>
      <c r="E173" s="474"/>
      <c r="F173" s="474"/>
      <c r="G173" s="475">
        <f>SUM(G174:G179)</f>
        <v>2650000000</v>
      </c>
      <c r="H173" s="411"/>
      <c r="J173" s="1288"/>
      <c r="K173" s="1096"/>
      <c r="L173" s="896"/>
      <c r="M173" s="1214">
        <f>'Rekap Panjang Per Prog Per Prov'!BE89</f>
        <v>2650000000</v>
      </c>
    </row>
    <row r="174" spans="1:13" s="413" customFormat="1" ht="35.25" hidden="1" customHeight="1">
      <c r="A174" s="415"/>
      <c r="B174" s="1204" t="s">
        <v>380</v>
      </c>
      <c r="C174" s="1833" t="str">
        <f>'Rekap Panjang Per Prog Per Prov'!AZ7</f>
        <v xml:space="preserve">PROGRAM PENGUATAN PENYELENGGARAAN PEMERINTAHAN UMUM </v>
      </c>
      <c r="D174" s="1833"/>
      <c r="E174" s="1833"/>
      <c r="F174" s="1895"/>
      <c r="G174" s="416"/>
      <c r="H174" s="1208" t="str">
        <f>'Rekap Panjang Per Prog Per Prov'!AZ11</f>
        <v>DITJEN PUM</v>
      </c>
      <c r="I174" s="418"/>
      <c r="J174" s="1241"/>
      <c r="K174" s="1051"/>
      <c r="L174" s="417"/>
      <c r="M174" s="1215"/>
    </row>
    <row r="175" spans="1:13" s="423" customFormat="1" ht="33" hidden="1" customHeight="1">
      <c r="A175" s="419"/>
      <c r="B175" s="1205"/>
      <c r="C175" s="1205" t="s">
        <v>381</v>
      </c>
      <c r="D175" s="1830" t="str">
        <f>'Rekap Panjang Per Prog Per Prov'!BA8</f>
        <v>Kegiatan Fasilitasi Pencegahan dan Penanggulangan Bencana</v>
      </c>
      <c r="E175" s="1830"/>
      <c r="F175" s="1896"/>
      <c r="G175" s="420"/>
      <c r="H175" s="1213"/>
      <c r="I175" s="422"/>
      <c r="J175" s="1242"/>
      <c r="K175" s="1051"/>
      <c r="L175" s="421"/>
      <c r="M175" s="1216"/>
    </row>
    <row r="176" spans="1:13" s="404" customFormat="1" ht="36.75" hidden="1" customHeight="1">
      <c r="A176" s="1213"/>
      <c r="B176" s="1205"/>
      <c r="C176" s="1205"/>
      <c r="D176" s="1205" t="s">
        <v>382</v>
      </c>
      <c r="E176" s="1830" t="str">
        <f>'Rekap Panjang Per Prog Per Prov'!BA10</f>
        <v>Pembangunan Sarana Prasarana Pemerintahan dalam rangka Penanggulangan Bencana di Daerah Rawan Bencana</v>
      </c>
      <c r="F176" s="1896"/>
      <c r="G176" s="420"/>
      <c r="H176" s="1213"/>
      <c r="I176" s="424"/>
      <c r="J176" s="1243"/>
      <c r="K176" s="1051"/>
      <c r="L176" s="1897" t="s">
        <v>607</v>
      </c>
    </row>
    <row r="177" spans="1:13" s="404" customFormat="1" ht="17.25" hidden="1" thickBot="1">
      <c r="A177" s="1213"/>
      <c r="B177" s="1205"/>
      <c r="C177" s="1205"/>
      <c r="D177" s="1205"/>
      <c r="E177" s="425" t="s">
        <v>526</v>
      </c>
      <c r="F177" s="1206" t="str">
        <f>'Rekap Panjang Per Prog Per Prov'!AX90</f>
        <v>Prov. Bali</v>
      </c>
      <c r="G177" s="420">
        <f>'Rekap Panjang Per Prog Per Prov'!BA90</f>
        <v>1450000000</v>
      </c>
      <c r="H177" s="1213"/>
      <c r="I177" s="426"/>
      <c r="J177" s="1244"/>
      <c r="K177" s="1051"/>
      <c r="L177" s="1911"/>
    </row>
    <row r="178" spans="1:13" s="404" customFormat="1" ht="35.25" hidden="1" customHeight="1">
      <c r="A178" s="1213"/>
      <c r="B178" s="1205"/>
      <c r="C178" s="1205"/>
      <c r="D178" s="1205"/>
      <c r="E178" s="425" t="s">
        <v>526</v>
      </c>
      <c r="F178" s="1206" t="str">
        <f>'Rekap Panjang Per Prog Per Prov'!AX91</f>
        <v>Kab. Karangasem</v>
      </c>
      <c r="G178" s="420">
        <f>'Rekap Panjang Per Prog Per Prov'!BA91</f>
        <v>1200000000</v>
      </c>
      <c r="H178" s="1212"/>
      <c r="I178" s="426"/>
      <c r="J178" s="1244"/>
      <c r="K178" s="1051"/>
      <c r="L178" s="1898"/>
    </row>
    <row r="179" spans="1:13" s="404" customFormat="1" ht="17.25" hidden="1" thickBot="1">
      <c r="A179" s="439"/>
      <c r="B179" s="462"/>
      <c r="C179" s="463"/>
      <c r="D179" s="463"/>
      <c r="E179" s="446"/>
      <c r="F179" s="445"/>
      <c r="G179" s="448"/>
      <c r="H179" s="465"/>
      <c r="K179" s="1051"/>
      <c r="L179" s="449"/>
    </row>
    <row r="180" spans="1:13" s="487" customFormat="1" ht="28.5" customHeight="1">
      <c r="A180" s="472">
        <v>7</v>
      </c>
      <c r="B180" s="1202" t="s">
        <v>427</v>
      </c>
      <c r="C180" s="1203"/>
      <c r="D180" s="1203"/>
      <c r="E180" s="1203"/>
      <c r="F180" s="1203"/>
      <c r="G180" s="485">
        <f>SUM(G181:G193)</f>
        <v>13800000000</v>
      </c>
      <c r="H180" s="493"/>
      <c r="K180" s="1051"/>
      <c r="L180" s="901"/>
      <c r="M180" s="1218">
        <f>'Rekap Panjang Per Prog Per Prov'!BE92</f>
        <v>13800000000</v>
      </c>
    </row>
    <row r="181" spans="1:13" s="413" customFormat="1" ht="37.5" customHeight="1">
      <c r="A181" s="415"/>
      <c r="B181" s="1204" t="s">
        <v>380</v>
      </c>
      <c r="C181" s="1833" t="str">
        <f>'Rekap Panjang Per Prog Per Prov'!AZ7</f>
        <v xml:space="preserve">PROGRAM PENGUATAN PENYELENGGARAAN PEMERINTAHAN UMUM </v>
      </c>
      <c r="D181" s="1833"/>
      <c r="E181" s="1833"/>
      <c r="F181" s="1895"/>
      <c r="G181" s="416"/>
      <c r="H181" s="1208" t="str">
        <f>'Rekap Panjang Per Prog Per Prov'!AZ11</f>
        <v>DITJEN PUM</v>
      </c>
      <c r="I181" s="418"/>
      <c r="J181" s="1241"/>
      <c r="K181" s="1051"/>
      <c r="L181" s="417"/>
      <c r="M181" s="1215"/>
    </row>
    <row r="182" spans="1:13" s="423" customFormat="1" ht="38.25" customHeight="1">
      <c r="A182" s="419"/>
      <c r="B182" s="1205"/>
      <c r="C182" s="1205" t="s">
        <v>381</v>
      </c>
      <c r="D182" s="1830" t="str">
        <f>'Rekap Panjang Per Prog Per Prov'!AZ8</f>
        <v>Kegiatan Pengembangan dan Penataan Wilayah Administrasi dan Perbatasan</v>
      </c>
      <c r="E182" s="1830"/>
      <c r="F182" s="1896"/>
      <c r="G182" s="420"/>
      <c r="H182" s="1213"/>
      <c r="I182" s="422"/>
      <c r="J182" s="1242"/>
      <c r="K182" s="1051"/>
      <c r="L182" s="981"/>
      <c r="M182" s="1216"/>
    </row>
    <row r="183" spans="1:13" s="404" customFormat="1" ht="34.5" customHeight="1">
      <c r="A183" s="1213"/>
      <c r="B183" s="1205"/>
      <c r="C183" s="1205"/>
      <c r="D183" s="1205" t="s">
        <v>382</v>
      </c>
      <c r="E183" s="1830" t="str">
        <f>'Rekap Panjang Per Prog Per Prov'!AZ10</f>
        <v>Pembangunan Sarana Prasarana  Perbatasan Antar Negara dan Pulau-Pulau Kecil Terluar</v>
      </c>
      <c r="F183" s="1896"/>
      <c r="G183" s="420"/>
      <c r="H183" s="1213"/>
      <c r="I183" s="424"/>
      <c r="J183" s="1243"/>
      <c r="K183" s="1051"/>
      <c r="L183" s="1919" t="s">
        <v>686</v>
      </c>
    </row>
    <row r="184" spans="1:13" s="404" customFormat="1" ht="87.75" customHeight="1">
      <c r="A184" s="1213"/>
      <c r="B184" s="1205"/>
      <c r="C184" s="1205"/>
      <c r="D184" s="1205"/>
      <c r="E184" s="425" t="s">
        <v>526</v>
      </c>
      <c r="F184" s="1206" t="str">
        <f>'Rekap Panjang Per Prog Per Prov'!AX93</f>
        <v>Prov. Kalimantan Barat</v>
      </c>
      <c r="G184" s="1008">
        <f>'Rekap Panjang Per Prog Per Prov'!AZ93</f>
        <v>2200000000</v>
      </c>
      <c r="H184" s="1213"/>
      <c r="I184" s="426"/>
      <c r="J184" s="1244" t="s">
        <v>849</v>
      </c>
      <c r="K184" s="902" t="s">
        <v>886</v>
      </c>
      <c r="L184" s="1920"/>
    </row>
    <row r="185" spans="1:13" s="404" customFormat="1" hidden="1">
      <c r="A185" s="1213"/>
      <c r="B185" s="1205"/>
      <c r="C185" s="1205"/>
      <c r="D185" s="1205"/>
      <c r="E185" s="425" t="s">
        <v>526</v>
      </c>
      <c r="F185" s="1206" t="str">
        <f>'Rekap Panjang Per Prog Per Prov'!AX94</f>
        <v>Kab. Sambas</v>
      </c>
      <c r="G185" s="1008">
        <f>'Rekap Panjang Per Prog Per Prov'!AZ94</f>
        <v>2200000000</v>
      </c>
      <c r="H185" s="1213"/>
      <c r="I185" s="426"/>
      <c r="J185" s="1244"/>
      <c r="K185" s="1051"/>
      <c r="L185" s="1920"/>
    </row>
    <row r="186" spans="1:13" s="404" customFormat="1" hidden="1">
      <c r="A186" s="437"/>
      <c r="B186" s="453"/>
      <c r="C186" s="454"/>
      <c r="D186" s="456"/>
      <c r="E186" s="489" t="s">
        <v>526</v>
      </c>
      <c r="F186" s="1205" t="str">
        <f>'Rekap Panjang Per Prog Per Prov'!AX95</f>
        <v>Kab. Kapuas Hulu</v>
      </c>
      <c r="G186" s="438">
        <f>'Rekap Panjang Per Prog Per Prov'!AZ95</f>
        <v>2200000000</v>
      </c>
      <c r="H186" s="869"/>
      <c r="K186" s="1051"/>
      <c r="L186" s="1920"/>
    </row>
    <row r="187" spans="1:13" s="404" customFormat="1" hidden="1">
      <c r="A187" s="1213"/>
      <c r="B187" s="1205"/>
      <c r="C187" s="1205"/>
      <c r="D187" s="1205"/>
      <c r="E187" s="425" t="s">
        <v>526</v>
      </c>
      <c r="F187" s="1206" t="str">
        <f>'Rekap Panjang Per Prog Per Prov'!AX96</f>
        <v>Kab. Sintang</v>
      </c>
      <c r="G187" s="1008">
        <f>'Rekap Panjang Per Prog Per Prov'!AZ96</f>
        <v>2000000000</v>
      </c>
      <c r="H187" s="1213"/>
      <c r="I187" s="426"/>
      <c r="J187" s="1244"/>
      <c r="K187" s="1051"/>
      <c r="L187" s="1213"/>
    </row>
    <row r="188" spans="1:13" s="404" customFormat="1" hidden="1">
      <c r="A188" s="1213"/>
      <c r="B188" s="1205"/>
      <c r="C188" s="1205"/>
      <c r="D188" s="1205"/>
      <c r="E188" s="425" t="s">
        <v>526</v>
      </c>
      <c r="F188" s="1206" t="str">
        <f>'Rekap Panjang Per Prog Per Prov'!AX97</f>
        <v>Kab. Bengkayang</v>
      </c>
      <c r="G188" s="1008">
        <f>'Rekap Panjang Per Prog Per Prov'!AZ97</f>
        <v>2000000000</v>
      </c>
      <c r="H188" s="1213"/>
      <c r="I188" s="426"/>
      <c r="J188" s="1244"/>
      <c r="K188" s="1051"/>
      <c r="L188" s="1213"/>
    </row>
    <row r="189" spans="1:13" s="404" customFormat="1" hidden="1">
      <c r="A189" s="437"/>
      <c r="B189" s="453"/>
      <c r="C189" s="454"/>
      <c r="D189" s="456"/>
      <c r="E189" s="489" t="s">
        <v>526</v>
      </c>
      <c r="F189" s="1205" t="str">
        <f>'Rekap Panjang Per Prog Per Prov'!AX98</f>
        <v>Kab. Sanggau</v>
      </c>
      <c r="G189" s="438">
        <f>'Rekap Panjang Per Prog Per Prov'!AZ98</f>
        <v>2000000000</v>
      </c>
      <c r="H189" s="869"/>
      <c r="K189" s="1051"/>
      <c r="L189" s="681"/>
    </row>
    <row r="190" spans="1:13" s="423" customFormat="1" ht="30.75" hidden="1" customHeight="1">
      <c r="A190" s="419"/>
      <c r="B190" s="1205"/>
      <c r="C190" s="1205" t="s">
        <v>387</v>
      </c>
      <c r="D190" s="1830" t="str">
        <f>'Rekap Panjang Per Prog Per Prov'!BA8</f>
        <v>Kegiatan Fasilitasi Pencegahan dan Penanggulangan Bencana</v>
      </c>
      <c r="E190" s="1830"/>
      <c r="F190" s="1896"/>
      <c r="G190" s="420"/>
      <c r="H190" s="1213"/>
      <c r="I190" s="422"/>
      <c r="J190" s="1242"/>
      <c r="K190" s="1051"/>
      <c r="L190" s="421"/>
      <c r="M190" s="1216"/>
    </row>
    <row r="191" spans="1:13" s="404" customFormat="1" ht="37.5" hidden="1" customHeight="1">
      <c r="A191" s="1213"/>
      <c r="B191" s="1205"/>
      <c r="C191" s="1205"/>
      <c r="D191" s="1205" t="s">
        <v>382</v>
      </c>
      <c r="E191" s="1830" t="str">
        <f>'Rekap Panjang Per Prog Per Prov'!BA10</f>
        <v>Pembangunan Sarana Prasarana Pemerintahan dalam rangka Penanggulangan Bencana di Daerah Rawan Bencana</v>
      </c>
      <c r="F191" s="1896"/>
      <c r="G191" s="420"/>
      <c r="H191" s="1213"/>
      <c r="I191" s="424"/>
      <c r="J191" s="1243"/>
      <c r="K191" s="1051"/>
      <c r="L191" s="1899" t="s">
        <v>607</v>
      </c>
    </row>
    <row r="192" spans="1:13" s="404" customFormat="1" ht="28.5" hidden="1" customHeight="1">
      <c r="A192" s="1213"/>
      <c r="B192" s="1205"/>
      <c r="C192" s="1205"/>
      <c r="D192" s="1205"/>
      <c r="E192" s="425" t="s">
        <v>526</v>
      </c>
      <c r="F192" s="1206" t="str">
        <f>'Rekap Panjang Per Prog Per Prov'!AX99</f>
        <v>Kota Pontianak</v>
      </c>
      <c r="G192" s="420">
        <f>'Rekap Panjang Per Prog Per Prov'!BA99</f>
        <v>1200000000</v>
      </c>
      <c r="H192" s="1212"/>
      <c r="I192" s="426"/>
      <c r="J192" s="1244"/>
      <c r="K192" s="1051"/>
      <c r="L192" s="1900"/>
    </row>
    <row r="193" spans="1:13" s="404" customFormat="1" ht="14.25" customHeight="1" thickBot="1">
      <c r="A193" s="439"/>
      <c r="B193" s="445"/>
      <c r="C193" s="445"/>
      <c r="D193" s="445"/>
      <c r="E193" s="445"/>
      <c r="F193" s="483"/>
      <c r="G193" s="448"/>
      <c r="H193" s="515"/>
      <c r="K193" s="1053"/>
      <c r="L193" s="449"/>
    </row>
    <row r="194" spans="1:13" s="487" customFormat="1" ht="30" hidden="1" customHeight="1">
      <c r="A194" s="480" t="s">
        <v>420</v>
      </c>
      <c r="B194" s="1202" t="s">
        <v>431</v>
      </c>
      <c r="C194" s="1203"/>
      <c r="D194" s="1203"/>
      <c r="E194" s="1203"/>
      <c r="F194" s="1203"/>
      <c r="G194" s="492">
        <f>SUM(G195:G199)</f>
        <v>1400000000</v>
      </c>
      <c r="H194" s="493"/>
      <c r="J194" s="502"/>
      <c r="K194" s="1096"/>
      <c r="L194" s="903"/>
      <c r="M194" s="1218">
        <f>'Rekap Panjang Per Prog Per Prov'!BE101</f>
        <v>1400000000</v>
      </c>
    </row>
    <row r="195" spans="1:13" s="413" customFormat="1" ht="28.5" hidden="1" customHeight="1">
      <c r="A195" s="415"/>
      <c r="B195" s="1204" t="s">
        <v>380</v>
      </c>
      <c r="C195" s="1833" t="str">
        <f>'Rekap Panjang Per Prog Per Prov'!AZ7</f>
        <v xml:space="preserve">PROGRAM PENGUATAN PENYELENGGARAAN PEMERINTAHAN UMUM </v>
      </c>
      <c r="D195" s="1833"/>
      <c r="E195" s="1833"/>
      <c r="F195" s="1895"/>
      <c r="G195" s="416"/>
      <c r="H195" s="1208" t="str">
        <f>'Rekap Panjang Per Prog Per Prov'!AZ11</f>
        <v>DITJEN PUM</v>
      </c>
      <c r="I195" s="418"/>
      <c r="J195" s="1241"/>
      <c r="K195" s="1051"/>
      <c r="L195" s="417"/>
      <c r="M195" s="1215"/>
    </row>
    <row r="196" spans="1:13" s="423" customFormat="1" ht="33.75" hidden="1" customHeight="1">
      <c r="A196" s="419"/>
      <c r="B196" s="1205"/>
      <c r="C196" s="1205" t="s">
        <v>381</v>
      </c>
      <c r="D196" s="1830" t="str">
        <f>'Rekap Panjang Per Prog Per Prov'!BA8</f>
        <v>Kegiatan Fasilitasi Pencegahan dan Penanggulangan Bencana</v>
      </c>
      <c r="E196" s="1830"/>
      <c r="F196" s="1896"/>
      <c r="G196" s="420"/>
      <c r="H196" s="1213"/>
      <c r="I196" s="422"/>
      <c r="J196" s="1242"/>
      <c r="K196" s="1051"/>
      <c r="L196" s="421"/>
      <c r="M196" s="1216"/>
    </row>
    <row r="197" spans="1:13" s="404" customFormat="1" ht="36.75" hidden="1" customHeight="1">
      <c r="A197" s="1213"/>
      <c r="B197" s="1205"/>
      <c r="C197" s="1205"/>
      <c r="D197" s="1205" t="s">
        <v>382</v>
      </c>
      <c r="E197" s="1830" t="str">
        <f>'Rekap Panjang Per Prog Per Prov'!BA10</f>
        <v>Pembangunan Sarana Prasarana Pemerintahan dalam rangka Penanggulangan Bencana di Daerah Rawan Bencana</v>
      </c>
      <c r="F197" s="1896"/>
      <c r="G197" s="420"/>
      <c r="H197" s="1213"/>
      <c r="I197" s="424"/>
      <c r="J197" s="1243"/>
      <c r="K197" s="1051"/>
      <c r="L197" s="1897" t="s">
        <v>607</v>
      </c>
    </row>
    <row r="198" spans="1:13" s="404" customFormat="1" ht="24" hidden="1" customHeight="1">
      <c r="A198" s="1213"/>
      <c r="B198" s="1205"/>
      <c r="C198" s="1205"/>
      <c r="D198" s="1205"/>
      <c r="E198" s="425" t="s">
        <v>526</v>
      </c>
      <c r="F198" s="1206" t="str">
        <f>'Rekap Panjang Per Prog Per Prov'!AX102</f>
        <v>Kab. Banjar</v>
      </c>
      <c r="G198" s="420">
        <f>'Rekap Panjang Per Prog Per Prov'!BA102</f>
        <v>1400000000</v>
      </c>
      <c r="H198" s="1212"/>
      <c r="I198" s="426"/>
      <c r="J198" s="1244"/>
      <c r="K198" s="1051"/>
      <c r="L198" s="1898"/>
    </row>
    <row r="199" spans="1:13" s="404" customFormat="1" ht="17.25" hidden="1" thickBot="1">
      <c r="A199" s="437"/>
      <c r="B199" s="440"/>
      <c r="C199" s="441"/>
      <c r="D199" s="441"/>
      <c r="E199" s="442"/>
      <c r="F199" s="460"/>
      <c r="G199" s="443"/>
      <c r="H199" s="461"/>
      <c r="K199" s="1053"/>
      <c r="L199" s="681"/>
    </row>
    <row r="200" spans="1:13" s="487" customFormat="1" ht="19.5" hidden="1" customHeight="1">
      <c r="A200" s="480" t="s">
        <v>430</v>
      </c>
      <c r="B200" s="1202" t="s">
        <v>429</v>
      </c>
      <c r="C200" s="1203"/>
      <c r="D200" s="1203"/>
      <c r="E200" s="1203"/>
      <c r="F200" s="1203"/>
      <c r="G200" s="485">
        <f>SUM(G201:G201)</f>
        <v>0</v>
      </c>
      <c r="H200" s="486"/>
      <c r="K200" s="1096"/>
      <c r="L200" s="901"/>
      <c r="M200" s="1218">
        <f>'Rekap Panjang Per Prog Per Prov'!BE100</f>
        <v>0</v>
      </c>
    </row>
    <row r="201" spans="1:13" s="404" customFormat="1" ht="17.25" hidden="1" customHeight="1" thickBot="1">
      <c r="A201" s="437"/>
      <c r="B201" s="477"/>
      <c r="C201" s="478"/>
      <c r="D201" s="478"/>
      <c r="E201" s="478"/>
      <c r="F201" s="478"/>
      <c r="G201" s="495"/>
      <c r="H201" s="496"/>
      <c r="K201" s="1051"/>
      <c r="L201" s="1211"/>
    </row>
    <row r="202" spans="1:13" s="487" customFormat="1" ht="26.25" hidden="1" customHeight="1">
      <c r="A202" s="480" t="s">
        <v>420</v>
      </c>
      <c r="B202" s="1202" t="s">
        <v>433</v>
      </c>
      <c r="C202" s="1203"/>
      <c r="D202" s="1203"/>
      <c r="E202" s="1203"/>
      <c r="F202" s="1203"/>
      <c r="G202" s="485">
        <f>SUM(G203:G208)</f>
        <v>4000000000</v>
      </c>
      <c r="H202" s="486"/>
      <c r="J202" s="502"/>
      <c r="K202" s="1051"/>
      <c r="L202" s="901"/>
      <c r="M202" s="1218">
        <f>'Rekap Panjang Per Prog Per Prov'!BE103</f>
        <v>4000000000</v>
      </c>
    </row>
    <row r="203" spans="1:13" s="413" customFormat="1" ht="35.25" hidden="1" customHeight="1">
      <c r="A203" s="415"/>
      <c r="B203" s="1204" t="s">
        <v>380</v>
      </c>
      <c r="C203" s="1833" t="str">
        <f>'Rekap Panjang Per Prog Per Prov'!AZ7</f>
        <v xml:space="preserve">PROGRAM PENGUATAN PENYELENGGARAAN PEMERINTAHAN UMUM </v>
      </c>
      <c r="D203" s="1833"/>
      <c r="E203" s="1833"/>
      <c r="F203" s="1895"/>
      <c r="G203" s="416"/>
      <c r="H203" s="1208" t="str">
        <f>'Rekap Panjang Per Prog Per Prov'!AZ11</f>
        <v>DITJEN PUM</v>
      </c>
      <c r="I203" s="418"/>
      <c r="J203" s="1241"/>
      <c r="K203" s="1051"/>
      <c r="L203" s="417"/>
      <c r="M203" s="1215"/>
    </row>
    <row r="204" spans="1:13" s="423" customFormat="1" ht="33.75" hidden="1" customHeight="1">
      <c r="A204" s="419"/>
      <c r="B204" s="1205"/>
      <c r="C204" s="1205" t="s">
        <v>381</v>
      </c>
      <c r="D204" s="1830" t="str">
        <f>'Rekap Panjang Per Prog Per Prov'!AZ8</f>
        <v>Kegiatan Pengembangan dan Penataan Wilayah Administrasi dan Perbatasan</v>
      </c>
      <c r="E204" s="1830"/>
      <c r="F204" s="1896"/>
      <c r="G204" s="420"/>
      <c r="H204" s="1213"/>
      <c r="I204" s="422"/>
      <c r="J204" s="1242"/>
      <c r="K204" s="1051"/>
      <c r="L204" s="421"/>
      <c r="M204" s="1216"/>
    </row>
    <row r="205" spans="1:13" s="404" customFormat="1" ht="33.75" hidden="1" customHeight="1">
      <c r="A205" s="1213"/>
      <c r="B205" s="1205"/>
      <c r="C205" s="1205"/>
      <c r="D205" s="1205" t="s">
        <v>382</v>
      </c>
      <c r="E205" s="1830" t="str">
        <f>'Rekap Panjang Per Prog Per Prov'!AZ10</f>
        <v>Pembangunan Sarana Prasarana  Perbatasan Antar Negara dan Pulau-Pulau Kecil Terluar</v>
      </c>
      <c r="F205" s="1896"/>
      <c r="G205" s="420"/>
      <c r="H205" s="1213"/>
      <c r="I205" s="424"/>
      <c r="J205" s="1243"/>
      <c r="K205" s="1051"/>
      <c r="L205" s="1897" t="s">
        <v>686</v>
      </c>
    </row>
    <row r="206" spans="1:13" s="404" customFormat="1" ht="22.5" hidden="1" customHeight="1">
      <c r="A206" s="1213"/>
      <c r="B206" s="1205"/>
      <c r="C206" s="1205"/>
      <c r="D206" s="1205"/>
      <c r="E206" s="425" t="s">
        <v>526</v>
      </c>
      <c r="F206" s="1206" t="str">
        <f>'Rekap Panjang Per Prog Per Prov'!AX104</f>
        <v>Kab. Malinau</v>
      </c>
      <c r="G206" s="420">
        <f>'Rekap Panjang Per Prog Per Prov'!AZ104</f>
        <v>2000000000</v>
      </c>
      <c r="H206" s="1213"/>
      <c r="I206" s="426"/>
      <c r="J206" s="1244"/>
      <c r="K206" s="1051"/>
      <c r="L206" s="1911"/>
    </row>
    <row r="207" spans="1:13" s="404" customFormat="1" ht="20.25" hidden="1" customHeight="1">
      <c r="A207" s="1213"/>
      <c r="B207" s="1205"/>
      <c r="C207" s="1205"/>
      <c r="D207" s="1205"/>
      <c r="E207" s="425" t="s">
        <v>526</v>
      </c>
      <c r="F207" s="1206" t="str">
        <f>'Rekap Panjang Per Prog Per Prov'!AX105</f>
        <v>Kab. Nunukan</v>
      </c>
      <c r="G207" s="420">
        <f>'Rekap Panjang Per Prog Per Prov'!AZ105</f>
        <v>2000000000</v>
      </c>
      <c r="H207" s="1212"/>
      <c r="I207" s="426"/>
      <c r="J207" s="1244"/>
      <c r="K207" s="1051"/>
      <c r="L207" s="1898"/>
    </row>
    <row r="208" spans="1:13" s="404" customFormat="1" ht="17.25" hidden="1" thickBot="1">
      <c r="A208" s="498"/>
      <c r="B208" s="462"/>
      <c r="C208" s="463"/>
      <c r="D208" s="463"/>
      <c r="E208" s="446"/>
      <c r="F208" s="499"/>
      <c r="G208" s="500"/>
      <c r="H208" s="465"/>
      <c r="K208" s="1053"/>
      <c r="L208" s="428"/>
    </row>
    <row r="209" spans="1:13" s="1301" customFormat="1" ht="49.5" customHeight="1">
      <c r="A209" s="1289">
        <v>8</v>
      </c>
      <c r="B209" s="1297" t="s">
        <v>522</v>
      </c>
      <c r="C209" s="1298"/>
      <c r="D209" s="1298"/>
      <c r="E209" s="1298"/>
      <c r="F209" s="1299"/>
      <c r="G209" s="1300">
        <f>SUM(G210:G226)</f>
        <v>25014619000</v>
      </c>
      <c r="H209" s="903"/>
      <c r="K209" s="681" t="s">
        <v>848</v>
      </c>
      <c r="L209" s="903"/>
      <c r="M209" s="1320">
        <f>'Rekap Panjang Per Prog Per Prov'!BE106</f>
        <v>7200000000</v>
      </c>
    </row>
    <row r="210" spans="1:13" s="413" customFormat="1" ht="16.5" hidden="1" customHeight="1">
      <c r="A210" s="415"/>
      <c r="B210" s="1204" t="s">
        <v>380</v>
      </c>
      <c r="C210" s="1833" t="str">
        <f>'Rekap Panjang Per Prog Per Prov'!AY7</f>
        <v xml:space="preserve">PROGRAM PEMBERDAYAAN MASYARAKAT DAN DESA </v>
      </c>
      <c r="D210" s="1833"/>
      <c r="E210" s="1833"/>
      <c r="F210" s="1895"/>
      <c r="G210" s="416"/>
      <c r="H210" s="417" t="str">
        <f>'Rekap Panjang Per Prog Per Prov'!AY11</f>
        <v>DITJEN PMD</v>
      </c>
      <c r="I210" s="418"/>
      <c r="J210" s="1241"/>
      <c r="K210" s="1051"/>
      <c r="L210" s="417">
        <f>'Rekap Panjang Per Prog Per Prov'!BA11</f>
        <v>0</v>
      </c>
      <c r="M210" s="1215"/>
    </row>
    <row r="211" spans="1:13" s="423" customFormat="1" ht="16.5" hidden="1" customHeight="1">
      <c r="A211" s="419"/>
      <c r="B211" s="1205"/>
      <c r="C211" s="1205" t="s">
        <v>381</v>
      </c>
      <c r="D211" s="1830" t="str">
        <f>'Rekap Panjang Per Prog Per Prov'!AY8</f>
        <v>Kegiatan Fasilitasi Pemberdayaan Adat dan Sosial Budaya Masyarakat</v>
      </c>
      <c r="E211" s="1830"/>
      <c r="F211" s="1896"/>
      <c r="G211" s="420"/>
      <c r="H211" s="421"/>
      <c r="I211" s="422"/>
      <c r="J211" s="1242"/>
      <c r="K211" s="1051"/>
      <c r="L211" s="421"/>
      <c r="M211" s="1216"/>
    </row>
    <row r="212" spans="1:13" s="404" customFormat="1" ht="16.5" hidden="1" customHeight="1">
      <c r="A212" s="1213"/>
      <c r="B212" s="1205"/>
      <c r="C212" s="1205"/>
      <c r="D212" s="1205" t="s">
        <v>382</v>
      </c>
      <c r="E212" s="1830" t="str">
        <f>'Rekap Panjang Per Prog Per Prov'!AY10</f>
        <v xml:space="preserve">Fasilitasi Pembinaan dan Pengendalian PNPM Generasi </v>
      </c>
      <c r="F212" s="1896"/>
      <c r="G212" s="420"/>
      <c r="H212" s="421"/>
      <c r="I212" s="424"/>
      <c r="J212" s="1243"/>
      <c r="K212" s="1051"/>
      <c r="L212" s="421"/>
    </row>
    <row r="213" spans="1:13" s="404" customFormat="1" ht="16.5" hidden="1" customHeight="1">
      <c r="A213" s="1213"/>
      <c r="B213" s="1205"/>
      <c r="C213" s="1205"/>
      <c r="D213" s="1205"/>
      <c r="E213" s="425" t="s">
        <v>526</v>
      </c>
      <c r="F213" s="1206" t="str">
        <f>'Rekap Panjang Per Prog Per Prov'!AX108</f>
        <v>Kab. Minahasa Utara</v>
      </c>
      <c r="G213" s="420">
        <f>'Rekap Panjang Per Prog Per Prov'!AY108</f>
        <v>3848173000</v>
      </c>
      <c r="H213" s="421"/>
      <c r="I213" s="426"/>
      <c r="J213" s="1244"/>
      <c r="K213" s="1051"/>
      <c r="L213" s="421"/>
    </row>
    <row r="214" spans="1:13" s="404" customFormat="1" ht="16.5" hidden="1" customHeight="1">
      <c r="A214" s="1213"/>
      <c r="B214" s="1205"/>
      <c r="C214" s="1205"/>
      <c r="D214" s="1205"/>
      <c r="E214" s="425" t="s">
        <v>526</v>
      </c>
      <c r="F214" s="1206" t="str">
        <f>'Rekap Panjang Per Prog Per Prov'!AX109</f>
        <v>Kab. Sangihe</v>
      </c>
      <c r="G214" s="420">
        <f>'Rekap Panjang Per Prog Per Prov'!AY109</f>
        <v>6195393000</v>
      </c>
      <c r="H214" s="421"/>
      <c r="I214" s="426"/>
      <c r="J214" s="1244"/>
      <c r="K214" s="1051"/>
      <c r="L214" s="421"/>
    </row>
    <row r="215" spans="1:13" s="404" customFormat="1" ht="3.75" hidden="1" customHeight="1">
      <c r="A215" s="437"/>
      <c r="B215" s="453"/>
      <c r="C215" s="454"/>
      <c r="D215" s="456"/>
      <c r="E215" s="489" t="s">
        <v>526</v>
      </c>
      <c r="F215" s="1205" t="str">
        <f>'Rekap Panjang Per Prog Per Prov'!AX110</f>
        <v>Kab. Kep. Talaud</v>
      </c>
      <c r="G215" s="438">
        <f>'Rekap Panjang Per Prog Per Prov'!AY110</f>
        <v>8771053000</v>
      </c>
      <c r="H215" s="455"/>
      <c r="K215" s="1051"/>
      <c r="L215" s="902"/>
    </row>
    <row r="216" spans="1:13" s="413" customFormat="1" ht="33.75" customHeight="1">
      <c r="A216" s="415"/>
      <c r="B216" s="1204" t="s">
        <v>380</v>
      </c>
      <c r="C216" s="1833" t="str">
        <f>'Rekap Panjang Per Prog Per Prov'!AZ7</f>
        <v xml:space="preserve">PROGRAM PENGUATAN PENYELENGGARAAN PEMERINTAHAN UMUM </v>
      </c>
      <c r="D216" s="1833"/>
      <c r="E216" s="1833"/>
      <c r="F216" s="1895"/>
      <c r="G216" s="416"/>
      <c r="H216" s="1208" t="str">
        <f>'Rekap Panjang Per Prog Per Prov'!AZ11</f>
        <v>DITJEN PUM</v>
      </c>
      <c r="I216" s="418"/>
      <c r="J216" s="1241"/>
      <c r="K216" s="1051"/>
      <c r="L216" s="417"/>
      <c r="M216" s="1215"/>
    </row>
    <row r="217" spans="1:13" s="423" customFormat="1" ht="33" customHeight="1">
      <c r="A217" s="419"/>
      <c r="B217" s="1205"/>
      <c r="C217" s="1205" t="s">
        <v>381</v>
      </c>
      <c r="D217" s="1830" t="str">
        <f>'Rekap Panjang Per Prog Per Prov'!AZ8</f>
        <v>Kegiatan Pengembangan dan Penataan Wilayah Administrasi dan Perbatasan</v>
      </c>
      <c r="E217" s="1830"/>
      <c r="F217" s="1896"/>
      <c r="G217" s="420"/>
      <c r="H217" s="1213"/>
      <c r="I217" s="422"/>
      <c r="J217" s="1242"/>
      <c r="K217" s="1051"/>
      <c r="L217" s="981"/>
      <c r="M217" s="1216"/>
    </row>
    <row r="218" spans="1:13" s="404" customFormat="1" ht="33" customHeight="1">
      <c r="A218" s="1213"/>
      <c r="B218" s="1205"/>
      <c r="C218" s="1205"/>
      <c r="D218" s="1205" t="s">
        <v>382</v>
      </c>
      <c r="E218" s="1830" t="str">
        <f>'Rekap Panjang Per Prog Per Prov'!AZ10</f>
        <v>Pembangunan Sarana Prasarana  Perbatasan Antar Negara dan Pulau-Pulau Kecil Terluar</v>
      </c>
      <c r="F218" s="1896"/>
      <c r="G218" s="420"/>
      <c r="H218" s="1213"/>
      <c r="I218" s="424"/>
      <c r="J218" s="1243"/>
      <c r="K218" s="1051"/>
      <c r="L218" s="1897" t="s">
        <v>686</v>
      </c>
    </row>
    <row r="219" spans="1:13" s="404" customFormat="1" ht="16.5" customHeight="1">
      <c r="A219" s="1213"/>
      <c r="B219" s="1205"/>
      <c r="C219" s="1205"/>
      <c r="D219" s="1205"/>
      <c r="E219" s="425" t="s">
        <v>526</v>
      </c>
      <c r="F219" s="1206" t="str">
        <f>'Rekap Panjang Per Prog Per Prov'!AX107</f>
        <v>Prov. Sulawesi Utara</v>
      </c>
      <c r="G219" s="420">
        <f>'Rekap Panjang Per Prog Per Prov'!AZ107</f>
        <v>2000000000</v>
      </c>
      <c r="H219" s="1213"/>
      <c r="I219" s="426"/>
      <c r="J219" s="1244"/>
      <c r="K219" s="902" t="s">
        <v>770</v>
      </c>
      <c r="L219" s="1911"/>
    </row>
    <row r="220" spans="1:13" s="404" customFormat="1" ht="27.75" customHeight="1" thickBot="1">
      <c r="A220" s="428"/>
      <c r="B220" s="429"/>
      <c r="C220" s="429"/>
      <c r="D220" s="429"/>
      <c r="E220" s="430" t="s">
        <v>526</v>
      </c>
      <c r="F220" s="431" t="str">
        <f>'Rekap Panjang Per Prog Per Prov'!AX110</f>
        <v>Kab. Kep. Talaud</v>
      </c>
      <c r="G220" s="432">
        <f>'Rekap Panjang Per Prog Per Prov'!AZ110</f>
        <v>0</v>
      </c>
      <c r="H220" s="428"/>
      <c r="I220" s="738"/>
      <c r="J220" s="1246"/>
      <c r="K220" s="905" t="s">
        <v>789</v>
      </c>
      <c r="L220" s="1898"/>
    </row>
    <row r="221" spans="1:13" s="423" customFormat="1" ht="19.5" customHeight="1">
      <c r="A221" s="419"/>
      <c r="B221" s="1326"/>
      <c r="C221" s="1326" t="s">
        <v>387</v>
      </c>
      <c r="D221" s="1839" t="str">
        <f>'Rekap Panjang Per Prog Per Prov'!BA8</f>
        <v>Kegiatan Fasilitasi Pencegahan dan Penanggulangan Bencana</v>
      </c>
      <c r="E221" s="1839"/>
      <c r="F221" s="1918"/>
      <c r="G221" s="680"/>
      <c r="H221" s="1213"/>
      <c r="I221" s="1343"/>
      <c r="J221" s="1242"/>
      <c r="K221" s="1096"/>
      <c r="L221" s="421"/>
      <c r="M221" s="1216"/>
    </row>
    <row r="222" spans="1:13" s="404" customFormat="1" ht="31.5" customHeight="1">
      <c r="A222" s="1213"/>
      <c r="B222" s="1205"/>
      <c r="C222" s="1205"/>
      <c r="D222" s="1205" t="s">
        <v>382</v>
      </c>
      <c r="E222" s="1830" t="str">
        <f>'Rekap Panjang Per Prog Per Prov'!BA10</f>
        <v>Pembangunan Sarana Prasarana Pemerintahan dalam rangka Penanggulangan Bencana di Daerah Rawan Bencana</v>
      </c>
      <c r="F222" s="1896"/>
      <c r="G222" s="420"/>
      <c r="H222" s="1213"/>
      <c r="I222" s="424"/>
      <c r="J222" s="1243"/>
      <c r="K222" s="1051"/>
      <c r="L222" s="1899" t="s">
        <v>607</v>
      </c>
    </row>
    <row r="223" spans="1:13" s="404" customFormat="1" ht="18.75" customHeight="1">
      <c r="A223" s="1213"/>
      <c r="B223" s="1205"/>
      <c r="C223" s="1205"/>
      <c r="D223" s="1205"/>
      <c r="E223" s="425" t="s">
        <v>526</v>
      </c>
      <c r="F223" s="1206" t="str">
        <f>'Rekap Panjang Per Prog Per Prov'!AX107</f>
        <v>Prov. Sulawesi Utara</v>
      </c>
      <c r="G223" s="420">
        <f>'Rekap Panjang Per Prog Per Prov'!BA107</f>
        <v>1500000000</v>
      </c>
      <c r="H223" s="1213"/>
      <c r="I223" s="426"/>
      <c r="J223" s="1244"/>
      <c r="K223" s="902" t="s">
        <v>720</v>
      </c>
      <c r="L223" s="1905"/>
    </row>
    <row r="224" spans="1:13" s="404" customFormat="1" ht="23.25" customHeight="1">
      <c r="A224" s="1213"/>
      <c r="B224" s="1205"/>
      <c r="C224" s="1205"/>
      <c r="D224" s="1205"/>
      <c r="E224" s="425" t="s">
        <v>526</v>
      </c>
      <c r="F224" s="1206" t="str">
        <f>'Rekap Panjang Per Prog Per Prov'!AX111</f>
        <v>Kab. Minahasa Tenggara</v>
      </c>
      <c r="G224" s="420">
        <f>'Rekap Panjang Per Prog Per Prov'!BA111</f>
        <v>1200000000</v>
      </c>
      <c r="H224" s="1212"/>
      <c r="I224" s="426"/>
      <c r="J224" s="1244"/>
      <c r="K224" s="902" t="s">
        <v>790</v>
      </c>
      <c r="L224" s="1905"/>
    </row>
    <row r="225" spans="1:13" s="404" customFormat="1" ht="24" customHeight="1">
      <c r="A225" s="1213"/>
      <c r="B225" s="1205"/>
      <c r="C225" s="1205"/>
      <c r="D225" s="1205"/>
      <c r="E225" s="425" t="s">
        <v>526</v>
      </c>
      <c r="F225" s="1206" t="str">
        <f>'Rekap Panjang Per Prog Per Prov'!AX112</f>
        <v>Kota Bitung</v>
      </c>
      <c r="G225" s="420">
        <f>'Rekap Panjang Per Prog Per Prov'!BA112</f>
        <v>1500000000</v>
      </c>
      <c r="H225" s="1212"/>
      <c r="I225" s="426"/>
      <c r="J225" s="1244"/>
      <c r="K225" s="902" t="s">
        <v>791</v>
      </c>
      <c r="L225" s="1900"/>
    </row>
    <row r="226" spans="1:13" s="404" customFormat="1" ht="17.25" thickBot="1">
      <c r="A226" s="439"/>
      <c r="B226" s="444"/>
      <c r="C226" s="445"/>
      <c r="D226" s="504"/>
      <c r="E226" s="505"/>
      <c r="F226" s="506"/>
      <c r="G226" s="507"/>
      <c r="H226" s="465"/>
      <c r="K226" s="1053"/>
      <c r="L226" s="428"/>
    </row>
    <row r="227" spans="1:13" s="487" customFormat="1" ht="24.75" hidden="1" customHeight="1">
      <c r="A227" s="501" t="s">
        <v>424</v>
      </c>
      <c r="B227" s="1202" t="s">
        <v>435</v>
      </c>
      <c r="C227" s="1203"/>
      <c r="D227" s="1203"/>
      <c r="E227" s="1203"/>
      <c r="F227" s="1203"/>
      <c r="G227" s="485">
        <f>SUM(G228:G233)</f>
        <v>2000000000</v>
      </c>
      <c r="H227" s="486"/>
      <c r="J227" s="502"/>
      <c r="K227" s="1096"/>
      <c r="L227" s="901"/>
      <c r="M227" s="1218">
        <f>'Rekap Panjang Per Prog Per Prov'!BE113</f>
        <v>3400000000</v>
      </c>
    </row>
    <row r="228" spans="1:13" s="413" customFormat="1" ht="22.5" hidden="1" customHeight="1">
      <c r="A228" s="415"/>
      <c r="B228" s="1204" t="s">
        <v>380</v>
      </c>
      <c r="C228" s="1833" t="str">
        <f>'Rekap Panjang Per Prog Per Prov'!BB7</f>
        <v xml:space="preserve">PROGRAM BINA PEMBANGUNAN DAERAH </v>
      </c>
      <c r="D228" s="1833"/>
      <c r="E228" s="1833"/>
      <c r="F228" s="1895"/>
      <c r="G228" s="416"/>
      <c r="H228" s="1908" t="str">
        <f>'Rekap Panjang Per Prog Per Prov'!BB11</f>
        <v>DITJEN BINA BANGDA</v>
      </c>
      <c r="I228" s="418"/>
      <c r="J228" s="1241"/>
      <c r="K228" s="1051"/>
      <c r="L228" s="417"/>
      <c r="M228" s="1215"/>
    </row>
    <row r="229" spans="1:13" s="423" customFormat="1" ht="33.75" hidden="1" customHeight="1">
      <c r="A229" s="419"/>
      <c r="B229" s="1205"/>
      <c r="C229" s="1205" t="s">
        <v>381</v>
      </c>
      <c r="D229" s="1830" t="str">
        <f>'Rekap Panjang Per Prog Per Prov'!BB8</f>
        <v>Kegiatan Penataan Ruang Daerah dan Lingkungan Hidup di Daerah</v>
      </c>
      <c r="E229" s="1830"/>
      <c r="F229" s="1896"/>
      <c r="G229" s="420"/>
      <c r="H229" s="1909"/>
      <c r="I229" s="422"/>
      <c r="J229" s="1242"/>
      <c r="K229" s="1051"/>
      <c r="L229" s="421"/>
      <c r="M229" s="1216"/>
    </row>
    <row r="230" spans="1:13" s="404" customFormat="1" ht="55.5" hidden="1" customHeight="1">
      <c r="A230" s="1213"/>
      <c r="B230" s="1205"/>
      <c r="C230" s="1205"/>
      <c r="D230" s="1205" t="s">
        <v>382</v>
      </c>
      <c r="E230" s="1830" t="str">
        <f>'Rekap Panjang Per Prog Per Prov'!BB10</f>
        <v xml:space="preserve">Fasilitasi pembinaan dan pemberdayaan masyarakat dan kapasitas kelembagaan penanganan lahan kritis dan sumber daya air berbasis masyarakat (PLKSDA-BM) </v>
      </c>
      <c r="F230" s="1896"/>
      <c r="G230" s="420"/>
      <c r="H230" s="1213"/>
      <c r="I230" s="424"/>
      <c r="J230" s="1243"/>
      <c r="K230" s="1051"/>
      <c r="L230" s="1897" t="s">
        <v>594</v>
      </c>
    </row>
    <row r="231" spans="1:13" s="404" customFormat="1" hidden="1">
      <c r="A231" s="1213"/>
      <c r="B231" s="1205"/>
      <c r="C231" s="1205"/>
      <c r="D231" s="1205"/>
      <c r="E231" s="425" t="s">
        <v>526</v>
      </c>
      <c r="F231" s="1206" t="str">
        <f>'Rekap Panjang Per Prog Per Prov'!AX114</f>
        <v>Kab. Gorontalo Utara</v>
      </c>
      <c r="G231" s="420">
        <f>'Rekap Panjang Per Prog Per Prov'!BB114</f>
        <v>500000000</v>
      </c>
      <c r="H231" s="1213"/>
      <c r="I231" s="426"/>
      <c r="J231" s="1244"/>
      <c r="K231" s="1051"/>
      <c r="L231" s="1911"/>
    </row>
    <row r="232" spans="1:13" s="404" customFormat="1" ht="20.25" hidden="1" customHeight="1">
      <c r="A232" s="1213"/>
      <c r="B232" s="1205"/>
      <c r="C232" s="1205"/>
      <c r="D232" s="1205"/>
      <c r="E232" s="425" t="s">
        <v>526</v>
      </c>
      <c r="F232" s="1206" t="str">
        <f>'Rekap Panjang Per Prog Per Prov'!AX117</f>
        <v>Kab. Boalemo</v>
      </c>
      <c r="G232" s="420">
        <f>'Rekap Panjang Per Prog Per Prov'!BB117</f>
        <v>1500000000</v>
      </c>
      <c r="H232" s="1212"/>
      <c r="I232" s="426"/>
      <c r="J232" s="1244"/>
      <c r="K232" s="1051"/>
      <c r="L232" s="1898"/>
    </row>
    <row r="233" spans="1:13" s="404" customFormat="1" ht="17.25" hidden="1" thickBot="1">
      <c r="A233" s="498"/>
      <c r="B233" s="462"/>
      <c r="C233" s="463"/>
      <c r="D233" s="463"/>
      <c r="E233" s="446"/>
      <c r="F233" s="499"/>
      <c r="G233" s="500"/>
      <c r="H233" s="465"/>
      <c r="K233" s="1051"/>
      <c r="L233" s="428"/>
    </row>
    <row r="234" spans="1:13" s="487" customFormat="1" ht="28.5" hidden="1" customHeight="1">
      <c r="A234" s="480" t="s">
        <v>426</v>
      </c>
      <c r="B234" s="1202" t="s">
        <v>437</v>
      </c>
      <c r="C234" s="1203"/>
      <c r="D234" s="1203"/>
      <c r="E234" s="1203"/>
      <c r="F234" s="1203"/>
      <c r="G234" s="485">
        <f>SUM(G235:G239)</f>
        <v>350000000</v>
      </c>
      <c r="H234" s="486"/>
      <c r="J234" s="502"/>
      <c r="K234" s="1051"/>
      <c r="L234" s="901"/>
      <c r="M234" s="1218">
        <f>'Rekap Panjang Per Prog Per Prov'!BE118</f>
        <v>350000000</v>
      </c>
    </row>
    <row r="235" spans="1:13" s="413" customFormat="1" ht="24.75" hidden="1" customHeight="1">
      <c r="A235" s="415"/>
      <c r="B235" s="1204" t="s">
        <v>380</v>
      </c>
      <c r="C235" s="1833" t="str">
        <f>'Rekap Panjang Per Prog Per Prov'!BB7</f>
        <v xml:space="preserve">PROGRAM BINA PEMBANGUNAN DAERAH </v>
      </c>
      <c r="D235" s="1833"/>
      <c r="E235" s="1833"/>
      <c r="F235" s="1895"/>
      <c r="G235" s="416"/>
      <c r="H235" s="1908" t="str">
        <f>'Rekap Panjang Per Prog Per Prov'!BB11</f>
        <v>DITJEN BINA BANGDA</v>
      </c>
      <c r="I235" s="418"/>
      <c r="J235" s="1241"/>
      <c r="K235" s="1051"/>
      <c r="L235" s="417"/>
      <c r="M235" s="1215"/>
    </row>
    <row r="236" spans="1:13" s="423" customFormat="1" ht="33.75" hidden="1" customHeight="1">
      <c r="A236" s="419"/>
      <c r="B236" s="1205"/>
      <c r="C236" s="1205" t="s">
        <v>381</v>
      </c>
      <c r="D236" s="1830" t="str">
        <f>'Rekap Panjang Per Prog Per Prov'!BB8</f>
        <v>Kegiatan Penataan Ruang Daerah dan Lingkungan Hidup di Daerah</v>
      </c>
      <c r="E236" s="1830"/>
      <c r="F236" s="1896"/>
      <c r="G236" s="420"/>
      <c r="H236" s="1909"/>
      <c r="I236" s="422"/>
      <c r="J236" s="1242"/>
      <c r="K236" s="1051"/>
      <c r="L236" s="421"/>
      <c r="M236" s="1216"/>
    </row>
    <row r="237" spans="1:13" s="404" customFormat="1" ht="54" hidden="1" customHeight="1">
      <c r="A237" s="1213"/>
      <c r="B237" s="1205"/>
      <c r="C237" s="1205"/>
      <c r="D237" s="1205" t="s">
        <v>382</v>
      </c>
      <c r="E237" s="1830" t="str">
        <f>'Rekap Panjang Per Prog Per Prov'!BB10</f>
        <v xml:space="preserve">Fasilitasi pembinaan dan pemberdayaan masyarakat dan kapasitas kelembagaan penanganan lahan kritis dan sumber daya air berbasis masyarakat (PLKSDA-BM) </v>
      </c>
      <c r="F237" s="1896"/>
      <c r="G237" s="420"/>
      <c r="H237" s="1213"/>
      <c r="I237" s="424"/>
      <c r="J237" s="1243"/>
      <c r="K237" s="1051"/>
      <c r="L237" s="1897" t="s">
        <v>594</v>
      </c>
    </row>
    <row r="238" spans="1:13" s="404" customFormat="1" ht="39" hidden="1" customHeight="1">
      <c r="A238" s="1213"/>
      <c r="B238" s="1205"/>
      <c r="C238" s="1205"/>
      <c r="D238" s="1205"/>
      <c r="E238" s="425" t="s">
        <v>526</v>
      </c>
      <c r="F238" s="1206" t="str">
        <f>'Rekap Panjang Per Prog Per Prov'!AX119</f>
        <v>Kab. Donggala</v>
      </c>
      <c r="G238" s="420">
        <f>'Rekap Panjang Per Prog Per Prov'!BB119</f>
        <v>350000000</v>
      </c>
      <c r="H238" s="1212"/>
      <c r="I238" s="426"/>
      <c r="J238" s="1244"/>
      <c r="K238" s="1051"/>
      <c r="L238" s="1898"/>
    </row>
    <row r="239" spans="1:13" s="404" customFormat="1" ht="15" hidden="1" customHeight="1" thickBot="1">
      <c r="A239" s="498"/>
      <c r="B239" s="462"/>
      <c r="C239" s="463"/>
      <c r="D239" s="463"/>
      <c r="E239" s="446"/>
      <c r="F239" s="499"/>
      <c r="G239" s="500"/>
      <c r="H239" s="465"/>
      <c r="K239" s="1053"/>
      <c r="L239" s="428"/>
    </row>
    <row r="240" spans="1:13" s="502" customFormat="1" ht="19.5" hidden="1" customHeight="1">
      <c r="A240" s="501" t="s">
        <v>415</v>
      </c>
      <c r="B240" s="1202" t="s">
        <v>435</v>
      </c>
      <c r="C240" s="1203"/>
      <c r="D240" s="1203"/>
      <c r="E240" s="1203"/>
      <c r="F240" s="1207"/>
      <c r="G240" s="485">
        <f>SUM(G241:G248)</f>
        <v>18483618000</v>
      </c>
      <c r="H240" s="493"/>
      <c r="J240" s="1245"/>
      <c r="K240" s="1096"/>
      <c r="L240" s="903"/>
      <c r="M240" s="1222">
        <f>'Rekap Panjang Per Prog Per Prov'!BE113</f>
        <v>3400000000</v>
      </c>
    </row>
    <row r="241" spans="1:13" s="413" customFormat="1" ht="17.25" hidden="1" customHeight="1">
      <c r="A241" s="415"/>
      <c r="B241" s="1204" t="s">
        <v>380</v>
      </c>
      <c r="C241" s="1833" t="str">
        <f>'Rekap Panjang Per Prog Per Prov'!AY7</f>
        <v xml:space="preserve">PROGRAM PEMBERDAYAAN MASYARAKAT DAN DESA </v>
      </c>
      <c r="D241" s="1833"/>
      <c r="E241" s="1833"/>
      <c r="F241" s="1895"/>
      <c r="G241" s="416"/>
      <c r="H241" s="417" t="str">
        <f>'Rekap Panjang Per Prog Per Prov'!AY11</f>
        <v>DITJEN PMD</v>
      </c>
      <c r="I241" s="418"/>
      <c r="J241" s="1241"/>
      <c r="K241" s="1051"/>
      <c r="L241" s="417">
        <f>'Rekap Panjang Per Prog Per Prov'!BA11</f>
        <v>0</v>
      </c>
      <c r="M241" s="1215"/>
    </row>
    <row r="242" spans="1:13" s="423" customFormat="1" ht="17.25" hidden="1" customHeight="1">
      <c r="A242" s="419"/>
      <c r="B242" s="1205"/>
      <c r="C242" s="1205" t="s">
        <v>381</v>
      </c>
      <c r="D242" s="1830" t="str">
        <f>'Rekap Panjang Per Prog Per Prov'!AY8</f>
        <v>Kegiatan Fasilitasi Pemberdayaan Adat dan Sosial Budaya Masyarakat</v>
      </c>
      <c r="E242" s="1830"/>
      <c r="F242" s="1896"/>
      <c r="G242" s="420"/>
      <c r="H242" s="421"/>
      <c r="I242" s="422"/>
      <c r="J242" s="1242"/>
      <c r="K242" s="1051"/>
      <c r="L242" s="421"/>
      <c r="M242" s="1216"/>
    </row>
    <row r="243" spans="1:13" s="404" customFormat="1" ht="17.25" hidden="1" customHeight="1">
      <c r="A243" s="1213"/>
      <c r="B243" s="1205"/>
      <c r="C243" s="1205"/>
      <c r="D243" s="1205" t="s">
        <v>382</v>
      </c>
      <c r="E243" s="1830" t="str">
        <f>'Rekap Panjang Per Prog Per Prov'!AY10</f>
        <v xml:space="preserve">Fasilitasi Pembinaan dan Pengendalian PNPM Generasi </v>
      </c>
      <c r="F243" s="1896"/>
      <c r="G243" s="420"/>
      <c r="H243" s="421"/>
      <c r="I243" s="424"/>
      <c r="J243" s="1243"/>
      <c r="K243" s="1051"/>
      <c r="L243" s="421"/>
    </row>
    <row r="244" spans="1:13" s="404" customFormat="1" ht="17.25" hidden="1" customHeight="1">
      <c r="A244" s="1213"/>
      <c r="B244" s="1205"/>
      <c r="C244" s="1205"/>
      <c r="D244" s="1205"/>
      <c r="E244" s="425" t="s">
        <v>526</v>
      </c>
      <c r="F244" s="1206" t="str">
        <f>'Rekap Panjang Per Prog Per Prov'!AX114</f>
        <v>Kab. Gorontalo Utara</v>
      </c>
      <c r="G244" s="420">
        <f>'Rekap Panjang Per Prog Per Prov'!AY114</f>
        <v>4358458000</v>
      </c>
      <c r="H244" s="421"/>
      <c r="I244" s="426"/>
      <c r="J244" s="1244"/>
      <c r="K244" s="1051"/>
      <c r="L244" s="421"/>
    </row>
    <row r="245" spans="1:13" s="404" customFormat="1" ht="17.25" hidden="1" customHeight="1">
      <c r="A245" s="1213"/>
      <c r="B245" s="1205"/>
      <c r="C245" s="1205"/>
      <c r="D245" s="1205"/>
      <c r="E245" s="425" t="s">
        <v>526</v>
      </c>
      <c r="F245" s="1206" t="str">
        <f>'Rekap Panjang Per Prog Per Prov'!AX115</f>
        <v>Kab. Gorontalo</v>
      </c>
      <c r="G245" s="420">
        <f>'Rekap Panjang Per Prog Per Prov'!AY115</f>
        <v>7195226000</v>
      </c>
      <c r="H245" s="421"/>
      <c r="I245" s="426"/>
      <c r="J245" s="1244"/>
      <c r="K245" s="1051"/>
      <c r="L245" s="421"/>
    </row>
    <row r="246" spans="1:13" s="404" customFormat="1" ht="17.25" hidden="1" customHeight="1">
      <c r="A246" s="1213"/>
      <c r="B246" s="1205"/>
      <c r="C246" s="1205"/>
      <c r="D246" s="1205"/>
      <c r="E246" s="425" t="s">
        <v>526</v>
      </c>
      <c r="F246" s="1206" t="str">
        <f>'Rekap Panjang Per Prog Per Prov'!AX116</f>
        <v>Kab. Pohuwato</v>
      </c>
      <c r="G246" s="420">
        <f>'Rekap Panjang Per Prog Per Prov'!AY116</f>
        <v>3360556000</v>
      </c>
      <c r="H246" s="421"/>
      <c r="I246" s="426"/>
      <c r="J246" s="1244"/>
      <c r="K246" s="1051"/>
      <c r="L246" s="421"/>
    </row>
    <row r="247" spans="1:13" s="404" customFormat="1" ht="17.25" hidden="1" customHeight="1">
      <c r="A247" s="437"/>
      <c r="B247" s="453"/>
      <c r="C247" s="454"/>
      <c r="D247" s="456"/>
      <c r="E247" s="489" t="s">
        <v>526</v>
      </c>
      <c r="F247" s="1205" t="str">
        <f>'Rekap Panjang Per Prog Per Prov'!AX117</f>
        <v>Kab. Boalemo</v>
      </c>
      <c r="G247" s="438">
        <f>'Rekap Panjang Per Prog Per Prov'!AY117</f>
        <v>3569378000</v>
      </c>
      <c r="H247" s="455"/>
      <c r="K247" s="1051"/>
      <c r="L247" s="902"/>
    </row>
    <row r="248" spans="1:13" s="404" customFormat="1" ht="11.25" hidden="1" customHeight="1" thickBot="1">
      <c r="A248" s="498"/>
      <c r="B248" s="508"/>
      <c r="C248" s="509"/>
      <c r="D248" s="509"/>
      <c r="E248" s="509"/>
      <c r="F248" s="510"/>
      <c r="G248" s="500"/>
      <c r="H248" s="465"/>
      <c r="K248" s="1051"/>
      <c r="L248" s="428"/>
    </row>
    <row r="249" spans="1:13" s="502" customFormat="1" ht="19.5" hidden="1" customHeight="1">
      <c r="A249" s="501" t="s">
        <v>436</v>
      </c>
      <c r="B249" s="1202" t="s">
        <v>437</v>
      </c>
      <c r="C249" s="1203"/>
      <c r="D249" s="1203"/>
      <c r="E249" s="1203"/>
      <c r="F249" s="1207"/>
      <c r="G249" s="485">
        <f>SUM(G250:G250)</f>
        <v>0</v>
      </c>
      <c r="H249" s="493"/>
      <c r="J249" s="1245"/>
      <c r="K249" s="1051"/>
      <c r="L249" s="903"/>
      <c r="M249" s="1222">
        <f>'Rekap Panjang Per Prog Per Prov'!BE118</f>
        <v>350000000</v>
      </c>
    </row>
    <row r="250" spans="1:13" s="457" customFormat="1" ht="10.5" hidden="1" customHeight="1" thickBot="1">
      <c r="A250" s="512"/>
      <c r="B250" s="513"/>
      <c r="C250" s="447"/>
      <c r="D250" s="447"/>
      <c r="E250" s="514"/>
      <c r="F250" s="506"/>
      <c r="G250" s="507"/>
      <c r="H250" s="428"/>
      <c r="K250" s="1051"/>
      <c r="L250" s="428"/>
    </row>
    <row r="251" spans="1:13" s="502" customFormat="1" ht="19.5" hidden="1" customHeight="1">
      <c r="A251" s="501" t="s">
        <v>531</v>
      </c>
      <c r="B251" s="1202" t="s">
        <v>441</v>
      </c>
      <c r="C251" s="1203"/>
      <c r="D251" s="1203"/>
      <c r="E251" s="1203"/>
      <c r="F251" s="1207"/>
      <c r="G251" s="485">
        <f>SUM(G252:G252)</f>
        <v>0</v>
      </c>
      <c r="H251" s="493"/>
      <c r="J251" s="1245"/>
      <c r="K251" s="1051"/>
      <c r="L251" s="903"/>
      <c r="M251" s="1222">
        <f>'Rekap Panjang Per Prog Per Prov'!BE124</f>
        <v>1700000000</v>
      </c>
    </row>
    <row r="252" spans="1:13" s="404" customFormat="1" ht="14.25" hidden="1" customHeight="1" thickBot="1">
      <c r="A252" s="497"/>
      <c r="B252" s="470"/>
      <c r="C252" s="516"/>
      <c r="D252" s="516"/>
      <c r="E252" s="517"/>
      <c r="F252" s="518"/>
      <c r="G252" s="519"/>
      <c r="H252" s="869"/>
      <c r="K252" s="1051"/>
      <c r="L252" s="1213"/>
    </row>
    <row r="253" spans="1:13" s="502" customFormat="1" ht="19.5" hidden="1" customHeight="1">
      <c r="A253" s="480" t="s">
        <v>440</v>
      </c>
      <c r="B253" s="1202" t="s">
        <v>442</v>
      </c>
      <c r="C253" s="1203"/>
      <c r="D253" s="1203"/>
      <c r="E253" s="1203"/>
      <c r="F253" s="1207"/>
      <c r="G253" s="485">
        <f>SUM(G254:G254)</f>
        <v>0</v>
      </c>
      <c r="H253" s="493"/>
      <c r="J253" s="1245"/>
      <c r="K253" s="1051"/>
      <c r="L253" s="903"/>
      <c r="M253" s="1222">
        <f>'Rekap Panjang Per Prog Per Prov'!BE127</f>
        <v>13650000000</v>
      </c>
    </row>
    <row r="254" spans="1:13" s="404" customFormat="1" ht="17.25" hidden="1" customHeight="1" thickBot="1">
      <c r="A254" s="498"/>
      <c r="B254" s="479"/>
      <c r="C254" s="429"/>
      <c r="D254" s="429"/>
      <c r="E254" s="520"/>
      <c r="F254" s="431"/>
      <c r="G254" s="522"/>
      <c r="H254" s="515"/>
      <c r="K254" s="1051"/>
      <c r="L254" s="433"/>
    </row>
    <row r="255" spans="1:13" s="502" customFormat="1" ht="19.5" hidden="1" customHeight="1">
      <c r="A255" s="480" t="s">
        <v>203</v>
      </c>
      <c r="B255" s="1202" t="s">
        <v>439</v>
      </c>
      <c r="C255" s="1203"/>
      <c r="D255" s="1203"/>
      <c r="E255" s="1203"/>
      <c r="F255" s="1207"/>
      <c r="G255" s="485">
        <f>SUM(G256:G262)</f>
        <v>17382406000</v>
      </c>
      <c r="H255" s="493"/>
      <c r="J255" s="1245"/>
      <c r="K255" s="1051"/>
      <c r="L255" s="903"/>
      <c r="M255" s="1222">
        <f>'Rekap Panjang Per Prog Per Prov'!BE120</f>
        <v>3430000000</v>
      </c>
    </row>
    <row r="256" spans="1:13" s="413" customFormat="1" ht="17.25" hidden="1" customHeight="1">
      <c r="A256" s="415"/>
      <c r="B256" s="1204" t="s">
        <v>380</v>
      </c>
      <c r="C256" s="1833" t="str">
        <f>'Rekap Panjang Per Prog Per Prov'!AY7</f>
        <v xml:space="preserve">PROGRAM PEMBERDAYAAN MASYARAKAT DAN DESA </v>
      </c>
      <c r="D256" s="1833"/>
      <c r="E256" s="1833"/>
      <c r="F256" s="1895"/>
      <c r="G256" s="416"/>
      <c r="H256" s="417" t="str">
        <f>'Rekap Panjang Per Prog Per Prov'!AY11</f>
        <v>DITJEN PMD</v>
      </c>
      <c r="I256" s="418"/>
      <c r="J256" s="1241"/>
      <c r="K256" s="1051"/>
      <c r="L256" s="417">
        <f>'Rekap Panjang Per Prog Per Prov'!BA11</f>
        <v>0</v>
      </c>
      <c r="M256" s="1215"/>
    </row>
    <row r="257" spans="1:13" s="423" customFormat="1" ht="17.25" hidden="1" customHeight="1">
      <c r="A257" s="419"/>
      <c r="B257" s="1205"/>
      <c r="C257" s="1205" t="s">
        <v>381</v>
      </c>
      <c r="D257" s="1830" t="str">
        <f>'Rekap Panjang Per Prog Per Prov'!AY8</f>
        <v>Kegiatan Fasilitasi Pemberdayaan Adat dan Sosial Budaya Masyarakat</v>
      </c>
      <c r="E257" s="1830"/>
      <c r="F257" s="1896"/>
      <c r="G257" s="420"/>
      <c r="H257" s="421"/>
      <c r="I257" s="422"/>
      <c r="J257" s="1242"/>
      <c r="K257" s="1051"/>
      <c r="L257" s="421"/>
      <c r="M257" s="1216"/>
    </row>
    <row r="258" spans="1:13" s="404" customFormat="1" ht="17.25" hidden="1" customHeight="1">
      <c r="A258" s="1213"/>
      <c r="B258" s="1205"/>
      <c r="C258" s="1205"/>
      <c r="D258" s="1205" t="s">
        <v>382</v>
      </c>
      <c r="E258" s="1830" t="str">
        <f>'Rekap Panjang Per Prog Per Prov'!AY10</f>
        <v xml:space="preserve">Fasilitasi Pembinaan dan Pengendalian PNPM Generasi </v>
      </c>
      <c r="F258" s="1896"/>
      <c r="G258" s="420"/>
      <c r="H258" s="421"/>
      <c r="I258" s="424"/>
      <c r="J258" s="1243"/>
      <c r="K258" s="1051"/>
      <c r="L258" s="421"/>
    </row>
    <row r="259" spans="1:13" s="404" customFormat="1" ht="17.25" hidden="1" customHeight="1">
      <c r="A259" s="1213"/>
      <c r="B259" s="1205"/>
      <c r="C259" s="1205"/>
      <c r="D259" s="1205"/>
      <c r="E259" s="425" t="s">
        <v>526</v>
      </c>
      <c r="F259" s="1206" t="str">
        <f>'Rekap Panjang Per Prog Per Prov'!AX121</f>
        <v>Kab. Majene</v>
      </c>
      <c r="G259" s="420">
        <f>'Rekap Panjang Per Prog Per Prov'!AY121</f>
        <v>5546002000</v>
      </c>
      <c r="H259" s="421"/>
      <c r="I259" s="426"/>
      <c r="J259" s="1244"/>
      <c r="K259" s="1051"/>
      <c r="L259" s="421"/>
    </row>
    <row r="260" spans="1:13" s="404" customFormat="1" ht="17.25" hidden="1" customHeight="1">
      <c r="A260" s="1213"/>
      <c r="B260" s="1205"/>
      <c r="C260" s="1205"/>
      <c r="D260" s="1205"/>
      <c r="E260" s="425" t="s">
        <v>526</v>
      </c>
      <c r="F260" s="1206" t="str">
        <f>'Rekap Panjang Per Prog Per Prov'!AX122</f>
        <v>Kab. Mamuju</v>
      </c>
      <c r="G260" s="420">
        <f>'Rekap Panjang Per Prog Per Prov'!AY122</f>
        <v>4097922000</v>
      </c>
      <c r="H260" s="421"/>
      <c r="I260" s="426"/>
      <c r="J260" s="1244"/>
      <c r="K260" s="1051"/>
      <c r="L260" s="421"/>
    </row>
    <row r="261" spans="1:13" s="404" customFormat="1" ht="17.25" hidden="1" customHeight="1">
      <c r="A261" s="437"/>
      <c r="B261" s="453"/>
      <c r="C261" s="454"/>
      <c r="D261" s="456"/>
      <c r="E261" s="489" t="s">
        <v>526</v>
      </c>
      <c r="F261" s="1205" t="str">
        <f>'Rekap Panjang Per Prog Per Prov'!AX123</f>
        <v>Kab. Polewali Mandar</v>
      </c>
      <c r="G261" s="438">
        <f>'Rekap Panjang Per Prog Per Prov'!AY123</f>
        <v>7738482000</v>
      </c>
      <c r="H261" s="455"/>
      <c r="K261" s="1051"/>
      <c r="L261" s="902"/>
    </row>
    <row r="262" spans="1:13" s="404" customFormat="1" ht="17.25" hidden="1" customHeight="1" thickBot="1">
      <c r="A262" s="439"/>
      <c r="B262" s="462"/>
      <c r="C262" s="483"/>
      <c r="D262" s="483"/>
      <c r="E262" s="514"/>
      <c r="F262" s="521"/>
      <c r="G262" s="500"/>
      <c r="H262" s="465"/>
      <c r="K262" s="1051"/>
      <c r="L262" s="428"/>
    </row>
    <row r="263" spans="1:13" s="487" customFormat="1" ht="28.5" hidden="1" customHeight="1">
      <c r="A263" s="501" t="s">
        <v>428</v>
      </c>
      <c r="B263" s="1904" t="s">
        <v>439</v>
      </c>
      <c r="C263" s="1854"/>
      <c r="D263" s="1854"/>
      <c r="E263" s="1854"/>
      <c r="F263" s="1910"/>
      <c r="G263" s="485">
        <f>SUM(G264:G268)</f>
        <v>2030000000</v>
      </c>
      <c r="H263" s="486"/>
      <c r="J263" s="502"/>
      <c r="K263" s="1051"/>
      <c r="L263" s="901"/>
      <c r="M263" s="1218">
        <f>'Rekap Panjang Per Prog Per Prov'!BE120</f>
        <v>3430000000</v>
      </c>
    </row>
    <row r="264" spans="1:13" s="413" customFormat="1" ht="25.5" hidden="1" customHeight="1">
      <c r="A264" s="415"/>
      <c r="B264" s="1204" t="s">
        <v>380</v>
      </c>
      <c r="C264" s="1833" t="str">
        <f>'Rekap Panjang Per Prog Per Prov'!BB7</f>
        <v xml:space="preserve">PROGRAM BINA PEMBANGUNAN DAERAH </v>
      </c>
      <c r="D264" s="1833"/>
      <c r="E264" s="1833"/>
      <c r="F264" s="1895"/>
      <c r="G264" s="416"/>
      <c r="H264" s="1908" t="str">
        <f>'Rekap Panjang Per Prog Per Prov'!BB11</f>
        <v>DITJEN BINA BANGDA</v>
      </c>
      <c r="I264" s="418"/>
      <c r="J264" s="1241"/>
      <c r="K264" s="1051"/>
      <c r="L264" s="417"/>
      <c r="M264" s="1215"/>
    </row>
    <row r="265" spans="1:13" s="423" customFormat="1" ht="33.75" hidden="1" customHeight="1">
      <c r="A265" s="419"/>
      <c r="B265" s="1205"/>
      <c r="C265" s="1205" t="s">
        <v>381</v>
      </c>
      <c r="D265" s="1830" t="str">
        <f>'Rekap Panjang Per Prog Per Prov'!BB8</f>
        <v>Kegiatan Penataan Ruang Daerah dan Lingkungan Hidup di Daerah</v>
      </c>
      <c r="E265" s="1830"/>
      <c r="F265" s="1896"/>
      <c r="G265" s="420"/>
      <c r="H265" s="1909"/>
      <c r="I265" s="422"/>
      <c r="J265" s="1242"/>
      <c r="K265" s="1051"/>
      <c r="L265" s="421"/>
      <c r="M265" s="1216"/>
    </row>
    <row r="266" spans="1:13" s="404" customFormat="1" ht="54.75" hidden="1" customHeight="1">
      <c r="A266" s="1213"/>
      <c r="B266" s="1205"/>
      <c r="C266" s="1205"/>
      <c r="D266" s="1205" t="s">
        <v>382</v>
      </c>
      <c r="E266" s="1830" t="str">
        <f>'Rekap Panjang Per Prog Per Prov'!BB10</f>
        <v xml:space="preserve">Fasilitasi pembinaan dan pemberdayaan masyarakat dan kapasitas kelembagaan penanganan lahan kritis dan sumber daya air berbasis masyarakat (PLKSDA-BM) </v>
      </c>
      <c r="F266" s="1896"/>
      <c r="G266" s="420"/>
      <c r="H266" s="1213"/>
      <c r="I266" s="424"/>
      <c r="J266" s="1243"/>
      <c r="K266" s="1051"/>
      <c r="L266" s="1897" t="s">
        <v>594</v>
      </c>
    </row>
    <row r="267" spans="1:13" s="404" customFormat="1" ht="30.75" hidden="1" customHeight="1">
      <c r="A267" s="1213"/>
      <c r="B267" s="1205"/>
      <c r="C267" s="1205"/>
      <c r="D267" s="1205"/>
      <c r="E267" s="425" t="s">
        <v>526</v>
      </c>
      <c r="F267" s="1206" t="str">
        <f>'Rekap Panjang Per Prog Per Prov'!AX121</f>
        <v>Kab. Majene</v>
      </c>
      <c r="G267" s="420">
        <f>'Rekap Panjang Per Prog Per Prov'!BB121</f>
        <v>2030000000</v>
      </c>
      <c r="H267" s="1212"/>
      <c r="I267" s="426"/>
      <c r="J267" s="1244"/>
      <c r="K267" s="1051"/>
      <c r="L267" s="1898"/>
    </row>
    <row r="268" spans="1:13" s="404" customFormat="1" ht="17.25" hidden="1" thickBot="1">
      <c r="A268" s="498"/>
      <c r="B268" s="462"/>
      <c r="C268" s="463"/>
      <c r="D268" s="463"/>
      <c r="E268" s="446"/>
      <c r="F268" s="499"/>
      <c r="G268" s="500"/>
      <c r="H268" s="465"/>
      <c r="K268" s="1053"/>
      <c r="L268" s="428"/>
    </row>
    <row r="269" spans="1:13" s="502" customFormat="1" ht="26.25" hidden="1" customHeight="1">
      <c r="A269" s="501" t="s">
        <v>430</v>
      </c>
      <c r="B269" s="1202" t="s">
        <v>441</v>
      </c>
      <c r="C269" s="1203"/>
      <c r="D269" s="1203"/>
      <c r="E269" s="1203"/>
      <c r="F269" s="1207"/>
      <c r="G269" s="485">
        <f>SUM(G270:G280)</f>
        <v>32762044000</v>
      </c>
      <c r="H269" s="493"/>
      <c r="K269" s="1096"/>
      <c r="L269" s="903"/>
      <c r="M269" s="1222">
        <f>'Rekap Panjang Per Prog Per Prov'!BE124</f>
        <v>1700000000</v>
      </c>
    </row>
    <row r="270" spans="1:13" s="413" customFormat="1" ht="16.5" hidden="1" customHeight="1">
      <c r="A270" s="415"/>
      <c r="B270" s="1204" t="s">
        <v>380</v>
      </c>
      <c r="C270" s="1833">
        <f>'Rekap Panjang Per Prog Per Prov'!AY43</f>
        <v>0</v>
      </c>
      <c r="D270" s="1833"/>
      <c r="E270" s="1833"/>
      <c r="F270" s="1895"/>
      <c r="G270" s="416"/>
      <c r="H270" s="417">
        <f>'Rekap Panjang Per Prog Per Prov'!AY49</f>
        <v>65415853000</v>
      </c>
      <c r="I270" s="418"/>
      <c r="J270" s="1241"/>
      <c r="K270" s="1051"/>
      <c r="L270" s="417">
        <f>'Rekap Panjang Per Prog Per Prov'!BA49</f>
        <v>1190000000</v>
      </c>
      <c r="M270" s="1215"/>
    </row>
    <row r="271" spans="1:13" s="423" customFormat="1" ht="16.5" hidden="1" customHeight="1">
      <c r="A271" s="419"/>
      <c r="B271" s="1205"/>
      <c r="C271" s="1205" t="s">
        <v>381</v>
      </c>
      <c r="D271" s="1830">
        <f>'Rekap Panjang Per Prog Per Prov'!AY44</f>
        <v>0</v>
      </c>
      <c r="E271" s="1830"/>
      <c r="F271" s="1896"/>
      <c r="G271" s="420"/>
      <c r="H271" s="421"/>
      <c r="I271" s="422"/>
      <c r="J271" s="1242"/>
      <c r="K271" s="1051"/>
      <c r="L271" s="421"/>
      <c r="M271" s="1216"/>
    </row>
    <row r="272" spans="1:13" s="404" customFormat="1" ht="16.5" hidden="1" customHeight="1">
      <c r="A272" s="1213"/>
      <c r="B272" s="1205"/>
      <c r="C272" s="1205"/>
      <c r="D272" s="1205" t="s">
        <v>382</v>
      </c>
      <c r="E272" s="1830">
        <f>'Rekap Panjang Per Prog Per Prov'!AY48</f>
        <v>0</v>
      </c>
      <c r="F272" s="1896"/>
      <c r="G272" s="420"/>
      <c r="H272" s="421"/>
      <c r="I272" s="424"/>
      <c r="J272" s="1243"/>
      <c r="K272" s="1051"/>
      <c r="L272" s="421"/>
    </row>
    <row r="273" spans="1:13" s="404" customFormat="1" ht="16.5" hidden="1" customHeight="1">
      <c r="A273" s="1213"/>
      <c r="B273" s="1205"/>
      <c r="C273" s="1205"/>
      <c r="D273" s="1205"/>
      <c r="E273" s="425" t="s">
        <v>526</v>
      </c>
      <c r="F273" s="1206" t="str">
        <f>'Rekap Panjang Per Prog Per Prov'!AX143</f>
        <v>Kab. Lombok Utara</v>
      </c>
      <c r="G273" s="420">
        <f>'Rekap Panjang Per Prog Per Prov'!AY143</f>
        <v>5146080000</v>
      </c>
      <c r="H273" s="421"/>
      <c r="I273" s="426"/>
      <c r="J273" s="1244"/>
      <c r="K273" s="1051"/>
      <c r="L273" s="421"/>
    </row>
    <row r="274" spans="1:13" s="404" customFormat="1" ht="16.5" hidden="1" customHeight="1">
      <c r="A274" s="1213"/>
      <c r="B274" s="1205"/>
      <c r="C274" s="1205"/>
      <c r="D274" s="1205"/>
      <c r="E274" s="425" t="s">
        <v>526</v>
      </c>
      <c r="F274" s="1206" t="str">
        <f>'Rekap Panjang Per Prog Per Prov'!AX144</f>
        <v>Kab. Bima</v>
      </c>
      <c r="G274" s="420">
        <f>'Rekap Panjang Per Prog Per Prov'!AY144</f>
        <v>13072382000</v>
      </c>
      <c r="H274" s="421"/>
      <c r="I274" s="426"/>
      <c r="J274" s="1244"/>
      <c r="K274" s="1051"/>
      <c r="L274" s="421"/>
    </row>
    <row r="275" spans="1:13" s="404" customFormat="1" ht="16.5" hidden="1" customHeight="1">
      <c r="A275" s="437"/>
      <c r="B275" s="453"/>
      <c r="C275" s="454"/>
      <c r="D275" s="456"/>
      <c r="E275" s="489" t="s">
        <v>526</v>
      </c>
      <c r="F275" s="1205" t="str">
        <f>'Rekap Panjang Per Prog Per Prov'!AX145</f>
        <v>Kab. Dompu</v>
      </c>
      <c r="G275" s="438">
        <f>'Rekap Panjang Per Prog Per Prov'!AY145</f>
        <v>14243582000</v>
      </c>
      <c r="H275" s="455"/>
      <c r="K275" s="1051"/>
      <c r="L275" s="902"/>
    </row>
    <row r="276" spans="1:13" s="413" customFormat="1" ht="26.25" hidden="1" customHeight="1">
      <c r="A276" s="415"/>
      <c r="B276" s="1204" t="s">
        <v>380</v>
      </c>
      <c r="C276" s="1833" t="str">
        <f>'Rekap Panjang Per Prog Per Prov'!BB7</f>
        <v xml:space="preserve">PROGRAM BINA PEMBANGUNAN DAERAH </v>
      </c>
      <c r="D276" s="1833"/>
      <c r="E276" s="1833"/>
      <c r="F276" s="1895"/>
      <c r="G276" s="416"/>
      <c r="H276" s="1908" t="str">
        <f>'Rekap Panjang Per Prog Per Prov'!BB11</f>
        <v>DITJEN BINA BANGDA</v>
      </c>
      <c r="I276" s="418"/>
      <c r="J276" s="1241"/>
      <c r="K276" s="1051"/>
      <c r="L276" s="417"/>
      <c r="M276" s="1215"/>
    </row>
    <row r="277" spans="1:13" s="423" customFormat="1" ht="32.25" hidden="1" customHeight="1">
      <c r="A277" s="419"/>
      <c r="B277" s="1205"/>
      <c r="C277" s="1205" t="s">
        <v>381</v>
      </c>
      <c r="D277" s="1830" t="str">
        <f>'Rekap Panjang Per Prog Per Prov'!BB8</f>
        <v>Kegiatan Penataan Ruang Daerah dan Lingkungan Hidup di Daerah</v>
      </c>
      <c r="E277" s="1830"/>
      <c r="F277" s="1896"/>
      <c r="G277" s="420"/>
      <c r="H277" s="1909"/>
      <c r="I277" s="422"/>
      <c r="J277" s="1242"/>
      <c r="K277" s="1051"/>
      <c r="L277" s="981"/>
      <c r="M277" s="1216"/>
    </row>
    <row r="278" spans="1:13" s="404" customFormat="1" ht="54" hidden="1" customHeight="1">
      <c r="A278" s="1213"/>
      <c r="B278" s="1205"/>
      <c r="C278" s="1205"/>
      <c r="D278" s="1205" t="s">
        <v>382</v>
      </c>
      <c r="E278" s="1830" t="str">
        <f>'Rekap Panjang Per Prog Per Prov'!BB10</f>
        <v xml:space="preserve">Fasilitasi pembinaan dan pemberdayaan masyarakat dan kapasitas kelembagaan penanganan lahan kritis dan sumber daya air berbasis masyarakat (PLKSDA-BM) </v>
      </c>
      <c r="F278" s="1896"/>
      <c r="G278" s="420"/>
      <c r="H278" s="1213"/>
      <c r="I278" s="424"/>
      <c r="J278" s="1243"/>
      <c r="K278" s="1051"/>
      <c r="L278" s="1912" t="s">
        <v>594</v>
      </c>
    </row>
    <row r="279" spans="1:13" s="404" customFormat="1" ht="23.25" hidden="1" customHeight="1">
      <c r="A279" s="1213"/>
      <c r="B279" s="1205"/>
      <c r="C279" s="1205"/>
      <c r="D279" s="1205"/>
      <c r="E279" s="425" t="s">
        <v>526</v>
      </c>
      <c r="F279" s="1206" t="str">
        <f>'Rekap Panjang Per Prog Per Prov'!AX125</f>
        <v>Kab. Muna</v>
      </c>
      <c r="G279" s="420">
        <f>'Rekap Panjang Per Prog Per Prov'!BB125</f>
        <v>300000000</v>
      </c>
      <c r="H279" s="1212"/>
      <c r="I279" s="426"/>
      <c r="J279" s="1244"/>
      <c r="K279" s="1051"/>
      <c r="L279" s="1913"/>
    </row>
    <row r="280" spans="1:13" s="404" customFormat="1" ht="17.25" hidden="1" thickBot="1">
      <c r="A280" s="1213"/>
      <c r="B280" s="1205"/>
      <c r="C280" s="1205"/>
      <c r="D280" s="1205"/>
      <c r="E280" s="425"/>
      <c r="F280" s="1206"/>
      <c r="G280" s="420"/>
      <c r="H280" s="421"/>
      <c r="I280" s="426"/>
      <c r="J280" s="1244"/>
      <c r="K280" s="1053"/>
      <c r="L280" s="1213"/>
    </row>
    <row r="281" spans="1:13" s="502" customFormat="1" ht="30" hidden="1" customHeight="1">
      <c r="A281" s="501" t="s">
        <v>432</v>
      </c>
      <c r="B281" s="1202" t="s">
        <v>442</v>
      </c>
      <c r="C281" s="1203"/>
      <c r="D281" s="1203"/>
      <c r="E281" s="1203"/>
      <c r="F281" s="1207"/>
      <c r="G281" s="485">
        <f>SUM(G282:G297)</f>
        <v>43253509000</v>
      </c>
      <c r="H281" s="493"/>
      <c r="K281" s="1096"/>
      <c r="L281" s="903"/>
      <c r="M281" s="1222">
        <f>'Rekap Panjang Per Prog Per Prov'!BE127</f>
        <v>13650000000</v>
      </c>
    </row>
    <row r="282" spans="1:13" s="413" customFormat="1" ht="16.5" hidden="1" customHeight="1">
      <c r="A282" s="415"/>
      <c r="B282" s="1204" t="s">
        <v>380</v>
      </c>
      <c r="C282" s="1833">
        <f>'Rekap Panjang Per Prog Per Prov'!AY57</f>
        <v>0</v>
      </c>
      <c r="D282" s="1833"/>
      <c r="E282" s="1833"/>
      <c r="F282" s="1895"/>
      <c r="G282" s="416"/>
      <c r="H282" s="417">
        <f>'Rekap Panjang Per Prog Per Prov'!AY61</f>
        <v>0</v>
      </c>
      <c r="I282" s="418"/>
      <c r="J282" s="1241"/>
      <c r="K282" s="1051"/>
      <c r="L282" s="417">
        <f>'Rekap Panjang Per Prog Per Prov'!BA61</f>
        <v>0</v>
      </c>
      <c r="M282" s="1215"/>
    </row>
    <row r="283" spans="1:13" s="423" customFormat="1" ht="16.5" hidden="1" customHeight="1">
      <c r="A283" s="419"/>
      <c r="B283" s="1205"/>
      <c r="C283" s="1205" t="s">
        <v>381</v>
      </c>
      <c r="D283" s="1830">
        <f>'Rekap Panjang Per Prog Per Prov'!AY58</f>
        <v>0</v>
      </c>
      <c r="E283" s="1830"/>
      <c r="F283" s="1896"/>
      <c r="G283" s="420"/>
      <c r="H283" s="421"/>
      <c r="I283" s="422"/>
      <c r="J283" s="1242"/>
      <c r="K283" s="1051"/>
      <c r="L283" s="421"/>
      <c r="M283" s="1216"/>
    </row>
    <row r="284" spans="1:13" s="404" customFormat="1" ht="16.5" hidden="1" customHeight="1">
      <c r="A284" s="1213"/>
      <c r="B284" s="1205"/>
      <c r="C284" s="1205"/>
      <c r="D284" s="1205" t="s">
        <v>382</v>
      </c>
      <c r="E284" s="1830">
        <f>'Rekap Panjang Per Prog Per Prov'!AY60</f>
        <v>0</v>
      </c>
      <c r="F284" s="1896"/>
      <c r="G284" s="420"/>
      <c r="H284" s="421"/>
      <c r="I284" s="424"/>
      <c r="J284" s="1243"/>
      <c r="K284" s="1051"/>
      <c r="L284" s="421"/>
    </row>
    <row r="285" spans="1:13" s="404" customFormat="1" ht="16.5" hidden="1" customHeight="1">
      <c r="A285" s="1213"/>
      <c r="B285" s="1205"/>
      <c r="C285" s="1205"/>
      <c r="D285" s="1205"/>
      <c r="E285" s="425" t="s">
        <v>526</v>
      </c>
      <c r="F285" s="1206" t="str">
        <f>'Rekap Panjang Per Prog Per Prov'!AX156</f>
        <v>Kab. Belu</v>
      </c>
      <c r="G285" s="420">
        <f>'Rekap Panjang Per Prog Per Prov'!AY156</f>
        <v>14900233000</v>
      </c>
      <c r="H285" s="421"/>
      <c r="I285" s="426"/>
      <c r="J285" s="1244"/>
      <c r="K285" s="1051"/>
      <c r="L285" s="421"/>
    </row>
    <row r="286" spans="1:13" s="404" customFormat="1" ht="16.5" hidden="1" customHeight="1">
      <c r="A286" s="1213"/>
      <c r="B286" s="1205"/>
      <c r="C286" s="1205"/>
      <c r="D286" s="1205"/>
      <c r="E286" s="425" t="s">
        <v>526</v>
      </c>
      <c r="F286" s="1206" t="str">
        <f>'Rekap Panjang Per Prog Per Prov'!AX157</f>
        <v>Kab. Kupang</v>
      </c>
      <c r="G286" s="420">
        <f>'Rekap Panjang Per Prog Per Prov'!AY157</f>
        <v>13173213000</v>
      </c>
      <c r="H286" s="421"/>
      <c r="I286" s="426"/>
      <c r="J286" s="1244"/>
      <c r="K286" s="1051"/>
      <c r="L286" s="421"/>
    </row>
    <row r="287" spans="1:13" s="404" customFormat="1" ht="16.5" hidden="1" customHeight="1">
      <c r="A287" s="437"/>
      <c r="B287" s="453"/>
      <c r="C287" s="454"/>
      <c r="D287" s="456"/>
      <c r="E287" s="489" t="s">
        <v>526</v>
      </c>
      <c r="F287" s="1205" t="str">
        <f>'Rekap Panjang Per Prog Per Prov'!AX158</f>
        <v>Kab. Timur Tengah Utara</v>
      </c>
      <c r="G287" s="438">
        <f>'Rekap Panjang Per Prog Per Prov'!AY158</f>
        <v>9930063000</v>
      </c>
      <c r="H287" s="455"/>
      <c r="K287" s="1051"/>
      <c r="L287" s="902"/>
    </row>
    <row r="288" spans="1:13" s="413" customFormat="1" ht="26.25" hidden="1" customHeight="1">
      <c r="A288" s="415"/>
      <c r="B288" s="1204" t="s">
        <v>380</v>
      </c>
      <c r="C288" s="1833" t="str">
        <f>'Rekap Panjang Per Prog Per Prov'!BB7</f>
        <v xml:space="preserve">PROGRAM BINA PEMBANGUNAN DAERAH </v>
      </c>
      <c r="D288" s="1833"/>
      <c r="E288" s="1833"/>
      <c r="F288" s="1895"/>
      <c r="G288" s="416"/>
      <c r="H288" s="1908" t="str">
        <f>'Rekap Panjang Per Prog Per Prov'!BB11</f>
        <v>DITJEN BINA BANGDA</v>
      </c>
      <c r="I288" s="418"/>
      <c r="J288" s="1241"/>
      <c r="K288" s="1051"/>
      <c r="L288" s="417"/>
      <c r="M288" s="1215"/>
    </row>
    <row r="289" spans="1:13" s="423" customFormat="1" ht="29.25" hidden="1" customHeight="1">
      <c r="A289" s="419"/>
      <c r="B289" s="1205"/>
      <c r="C289" s="1205" t="s">
        <v>381</v>
      </c>
      <c r="D289" s="1830" t="str">
        <f>'Rekap Panjang Per Prog Per Prov'!BB8</f>
        <v>Kegiatan Penataan Ruang Daerah dan Lingkungan Hidup di Daerah</v>
      </c>
      <c r="E289" s="1830"/>
      <c r="F289" s="1896"/>
      <c r="G289" s="420"/>
      <c r="H289" s="1909"/>
      <c r="I289" s="422"/>
      <c r="J289" s="1242"/>
      <c r="K289" s="1051"/>
      <c r="L289" s="981"/>
      <c r="M289" s="1216"/>
    </row>
    <row r="290" spans="1:13" s="404" customFormat="1" ht="52.5" hidden="1" customHeight="1">
      <c r="A290" s="1213"/>
      <c r="B290" s="1205"/>
      <c r="C290" s="1205"/>
      <c r="D290" s="1205" t="s">
        <v>382</v>
      </c>
      <c r="E290" s="1830" t="str">
        <f>'Rekap Panjang Per Prog Per Prov'!BB10</f>
        <v xml:space="preserve">Fasilitasi pembinaan dan pemberdayaan masyarakat dan kapasitas kelembagaan penanganan lahan kritis dan sumber daya air berbasis masyarakat (PLKSDA-BM) </v>
      </c>
      <c r="F290" s="1896"/>
      <c r="G290" s="420"/>
      <c r="H290" s="1213"/>
      <c r="I290" s="424"/>
      <c r="J290" s="1243"/>
      <c r="K290" s="1051"/>
      <c r="L290" s="1897" t="s">
        <v>594</v>
      </c>
    </row>
    <row r="291" spans="1:13" s="404" customFormat="1" hidden="1">
      <c r="A291" s="1213"/>
      <c r="B291" s="1205"/>
      <c r="C291" s="1205"/>
      <c r="D291" s="1205"/>
      <c r="E291" s="425" t="s">
        <v>526</v>
      </c>
      <c r="F291" s="1206" t="str">
        <f>'Rekap Panjang Per Prog Per Prov'!AX128</f>
        <v>Kab. Maros</v>
      </c>
      <c r="G291" s="420">
        <f>'Rekap Panjang Per Prog Per Prov'!BB128</f>
        <v>1500000000</v>
      </c>
      <c r="H291" s="1213"/>
      <c r="I291" s="426"/>
      <c r="J291" s="1244"/>
      <c r="K291" s="1051"/>
      <c r="L291" s="1911"/>
    </row>
    <row r="292" spans="1:13" s="404" customFormat="1" hidden="1">
      <c r="A292" s="1213"/>
      <c r="B292" s="1205"/>
      <c r="C292" s="1205"/>
      <c r="D292" s="1205"/>
      <c r="E292" s="425" t="s">
        <v>526</v>
      </c>
      <c r="F292" s="1206" t="str">
        <f>'Rekap Panjang Per Prog Per Prov'!AX129</f>
        <v>Kab. Pinrang</v>
      </c>
      <c r="G292" s="420">
        <f>'Rekap Panjang Per Prog Per Prov'!BB129</f>
        <v>900000000</v>
      </c>
      <c r="H292" s="1213"/>
      <c r="I292" s="426"/>
      <c r="J292" s="1244"/>
      <c r="K292" s="1051"/>
      <c r="L292" s="1911"/>
    </row>
    <row r="293" spans="1:13" s="404" customFormat="1" hidden="1">
      <c r="A293" s="1213"/>
      <c r="B293" s="1205"/>
      <c r="C293" s="1205"/>
      <c r="D293" s="1205"/>
      <c r="E293" s="425" t="s">
        <v>526</v>
      </c>
      <c r="F293" s="1206" t="str">
        <f>'Rekap Panjang Per Prog Per Prov'!AX130</f>
        <v>Kab. Bone</v>
      </c>
      <c r="G293" s="420">
        <f>'Rekap Panjang Per Prog Per Prov'!BB130</f>
        <v>1000000000</v>
      </c>
      <c r="H293" s="1213"/>
      <c r="I293" s="426"/>
      <c r="J293" s="1244"/>
      <c r="K293" s="1051"/>
      <c r="L293" s="1911"/>
    </row>
    <row r="294" spans="1:13" s="404" customFormat="1" ht="22.5" hidden="1" customHeight="1">
      <c r="A294" s="1213"/>
      <c r="B294" s="1205"/>
      <c r="C294" s="1205"/>
      <c r="D294" s="1205"/>
      <c r="E294" s="425" t="s">
        <v>526</v>
      </c>
      <c r="F294" s="1206" t="str">
        <f>'Rekap Panjang Per Prog Per Prov'!AX131</f>
        <v>Kab. Bulukumba</v>
      </c>
      <c r="G294" s="420">
        <f>'Rekap Panjang Per Prog Per Prov'!BB131</f>
        <v>1000000000</v>
      </c>
      <c r="H294" s="1212"/>
      <c r="I294" s="426"/>
      <c r="J294" s="1244"/>
      <c r="K294" s="1051"/>
      <c r="L294" s="1898"/>
    </row>
    <row r="295" spans="1:13" s="404" customFormat="1" ht="42.75" hidden="1" customHeight="1">
      <c r="A295" s="1213"/>
      <c r="B295" s="1205"/>
      <c r="C295" s="1205"/>
      <c r="D295" s="1205" t="s">
        <v>386</v>
      </c>
      <c r="E295" s="1830" t="str">
        <f>'Rekap Panjang Per Prog Per Prov'!BC10</f>
        <v>Fasilitasi Pengelolaan dan Pengembangan Kawasan Ekowisata Berbasis Masyarakat</v>
      </c>
      <c r="F295" s="1896"/>
      <c r="G295" s="420"/>
      <c r="H295" s="1213"/>
      <c r="I295" s="424"/>
      <c r="J295" s="1243"/>
      <c r="K295" s="1051"/>
      <c r="L295" s="1897" t="s">
        <v>594</v>
      </c>
    </row>
    <row r="296" spans="1:13" s="404" customFormat="1" ht="26.25" hidden="1" customHeight="1">
      <c r="A296" s="1213"/>
      <c r="B296" s="1205"/>
      <c r="C296" s="1205"/>
      <c r="D296" s="1205"/>
      <c r="E296" s="425" t="s">
        <v>526</v>
      </c>
      <c r="F296" s="1206" t="str">
        <f>'Rekap Panjang Per Prog Per Prov'!AX132</f>
        <v>Kab. Bantaeng</v>
      </c>
      <c r="G296" s="420">
        <f>'Rekap Panjang Per Prog Per Prov'!BC132</f>
        <v>850000000</v>
      </c>
      <c r="H296" s="1213"/>
      <c r="I296" s="426"/>
      <c r="J296" s="1244"/>
      <c r="K296" s="1051"/>
      <c r="L296" s="1911"/>
    </row>
    <row r="297" spans="1:13" s="466" customFormat="1" ht="17.25" hidden="1" thickBot="1">
      <c r="A297" s="428"/>
      <c r="B297" s="429"/>
      <c r="C297" s="429"/>
      <c r="D297" s="429"/>
      <c r="E297" s="430"/>
      <c r="F297" s="431"/>
      <c r="G297" s="432"/>
      <c r="H297" s="433"/>
      <c r="I297" s="738"/>
      <c r="J297" s="1246"/>
      <c r="K297" s="1053"/>
      <c r="L297" s="982"/>
    </row>
    <row r="298" spans="1:13" s="502" customFormat="1" ht="28.5" customHeight="1">
      <c r="A298" s="1098">
        <v>9</v>
      </c>
      <c r="B298" s="1202" t="s">
        <v>445</v>
      </c>
      <c r="C298" s="1203"/>
      <c r="D298" s="1203"/>
      <c r="E298" s="1203"/>
      <c r="F298" s="1207"/>
      <c r="G298" s="485">
        <f>SUM(G299:G321)</f>
        <v>72049137000</v>
      </c>
      <c r="H298" s="493"/>
      <c r="J298" s="1245"/>
      <c r="K298" s="1096"/>
      <c r="L298" s="903"/>
      <c r="M298" s="1222">
        <f>'Rekap Panjang Per Prog Per Prov'!BE148</f>
        <v>8900000000</v>
      </c>
    </row>
    <row r="299" spans="1:13" s="413" customFormat="1" ht="16.5" hidden="1" customHeight="1">
      <c r="A299" s="415"/>
      <c r="B299" s="1204" t="s">
        <v>380</v>
      </c>
      <c r="C299" s="1833" t="str">
        <f>'Rekap Panjang Per Prog Per Prov'!AY7</f>
        <v xml:space="preserve">PROGRAM PEMBERDAYAAN MASYARAKAT DAN DESA </v>
      </c>
      <c r="D299" s="1833"/>
      <c r="E299" s="1833"/>
      <c r="F299" s="1895"/>
      <c r="G299" s="416"/>
      <c r="H299" s="417" t="str">
        <f>'Rekap Panjang Per Prog Per Prov'!AY11</f>
        <v>DITJEN PMD</v>
      </c>
      <c r="I299" s="418"/>
      <c r="J299" s="1241"/>
      <c r="K299" s="1051"/>
      <c r="L299" s="417">
        <f>'Rekap Panjang Per Prog Per Prov'!BA11</f>
        <v>0</v>
      </c>
      <c r="M299" s="1215"/>
    </row>
    <row r="300" spans="1:13" s="423" customFormat="1" ht="16.5" hidden="1" customHeight="1">
      <c r="A300" s="419"/>
      <c r="B300" s="1205"/>
      <c r="C300" s="1205" t="s">
        <v>381</v>
      </c>
      <c r="D300" s="1830" t="str">
        <f>'Rekap Panjang Per Prog Per Prov'!AY8</f>
        <v>Kegiatan Fasilitasi Pemberdayaan Adat dan Sosial Budaya Masyarakat</v>
      </c>
      <c r="E300" s="1830"/>
      <c r="F300" s="1896"/>
      <c r="G300" s="420"/>
      <c r="H300" s="421"/>
      <c r="I300" s="422"/>
      <c r="J300" s="1242"/>
      <c r="K300" s="1051"/>
      <c r="L300" s="421"/>
      <c r="M300" s="1216"/>
    </row>
    <row r="301" spans="1:13" s="404" customFormat="1" ht="16.5" hidden="1" customHeight="1">
      <c r="A301" s="1213"/>
      <c r="B301" s="1205"/>
      <c r="C301" s="1205"/>
      <c r="D301" s="1205" t="s">
        <v>382</v>
      </c>
      <c r="E301" s="1830" t="str">
        <f>'Rekap Panjang Per Prog Per Prov'!AY10</f>
        <v xml:space="preserve">Fasilitasi Pembinaan dan Pengendalian PNPM Generasi </v>
      </c>
      <c r="F301" s="1896"/>
      <c r="G301" s="420"/>
      <c r="H301" s="421"/>
      <c r="I301" s="424"/>
      <c r="J301" s="1243"/>
      <c r="K301" s="1051"/>
      <c r="L301" s="421"/>
    </row>
    <row r="302" spans="1:13" s="404" customFormat="1" ht="16.5" hidden="1" customHeight="1">
      <c r="A302" s="1213"/>
      <c r="B302" s="1205"/>
      <c r="C302" s="1205"/>
      <c r="D302" s="1205"/>
      <c r="E302" s="425" t="s">
        <v>526</v>
      </c>
      <c r="F302" s="1206" t="str">
        <f>'Rekap Panjang Per Prog Per Prov'!AX150</f>
        <v>Kab. Sumba Timur</v>
      </c>
      <c r="G302" s="420">
        <f>'Rekap Panjang Per Prog Per Prov'!AY150</f>
        <v>7255493000</v>
      </c>
      <c r="H302" s="421"/>
      <c r="I302" s="426"/>
      <c r="J302" s="1244"/>
      <c r="K302" s="1051"/>
      <c r="L302" s="421"/>
    </row>
    <row r="303" spans="1:13" s="404" customFormat="1" ht="16.5" hidden="1" customHeight="1">
      <c r="A303" s="1213"/>
      <c r="B303" s="1205"/>
      <c r="C303" s="1205"/>
      <c r="D303" s="1205"/>
      <c r="E303" s="425" t="s">
        <v>526</v>
      </c>
      <c r="F303" s="1206" t="str">
        <f>'Rekap Panjang Per Prog Per Prov'!AX151</f>
        <v>Kab. Lembata</v>
      </c>
      <c r="G303" s="420">
        <f>'Rekap Panjang Per Prog Per Prov'!AY151</f>
        <v>3596763000</v>
      </c>
      <c r="H303" s="421"/>
      <c r="I303" s="426"/>
      <c r="J303" s="1244"/>
      <c r="K303" s="1051"/>
      <c r="L303" s="421"/>
    </row>
    <row r="304" spans="1:13" s="404" customFormat="1" ht="16.5" hidden="1" customHeight="1">
      <c r="A304" s="437"/>
      <c r="B304" s="453"/>
      <c r="C304" s="454"/>
      <c r="D304" s="456"/>
      <c r="E304" s="489" t="s">
        <v>526</v>
      </c>
      <c r="F304" s="1205" t="str">
        <f>'Rekap Panjang Per Prog Per Prov'!AX152</f>
        <v>Kab. Flores Timur</v>
      </c>
      <c r="G304" s="438">
        <f>'Rekap Panjang Per Prog Per Prov'!AY152</f>
        <v>3246443000</v>
      </c>
      <c r="H304" s="455"/>
      <c r="K304" s="1051"/>
      <c r="L304" s="902"/>
    </row>
    <row r="305" spans="1:13" s="404" customFormat="1" ht="16.5" hidden="1" customHeight="1">
      <c r="A305" s="1213"/>
      <c r="B305" s="1205"/>
      <c r="C305" s="1205"/>
      <c r="D305" s="1205"/>
      <c r="E305" s="425" t="s">
        <v>526</v>
      </c>
      <c r="F305" s="1206" t="str">
        <f>'Rekap Panjang Per Prog Per Prov'!AX153</f>
        <v>Kab. Manggarai</v>
      </c>
      <c r="G305" s="420">
        <f>'Rekap Panjang Per Prog Per Prov'!AY153</f>
        <v>2019763000</v>
      </c>
      <c r="H305" s="421"/>
      <c r="I305" s="426"/>
      <c r="J305" s="1244"/>
      <c r="K305" s="1051"/>
      <c r="L305" s="421"/>
    </row>
    <row r="306" spans="1:13" s="404" customFormat="1" ht="16.5" hidden="1" customHeight="1">
      <c r="A306" s="1213"/>
      <c r="B306" s="1205"/>
      <c r="C306" s="1205"/>
      <c r="D306" s="1205"/>
      <c r="E306" s="425" t="s">
        <v>526</v>
      </c>
      <c r="F306" s="1206" t="str">
        <f>'Rekap Panjang Per Prog Per Prov'!AX154</f>
        <v>kab. Rote Ndao</v>
      </c>
      <c r="G306" s="420">
        <f>'Rekap Panjang Per Prog Per Prov'!AY154</f>
        <v>3473643000</v>
      </c>
      <c r="H306" s="421"/>
      <c r="I306" s="426"/>
      <c r="J306" s="1244"/>
      <c r="K306" s="1051"/>
      <c r="L306" s="421"/>
    </row>
    <row r="307" spans="1:13" s="404" customFormat="1" ht="16.5" hidden="1" customHeight="1">
      <c r="A307" s="437"/>
      <c r="B307" s="453"/>
      <c r="C307" s="454"/>
      <c r="D307" s="456"/>
      <c r="E307" s="489" t="s">
        <v>526</v>
      </c>
      <c r="F307" s="1205" t="str">
        <f>'Rekap Panjang Per Prog Per Prov'!AX155</f>
        <v>Kab. Manggarai Timur</v>
      </c>
      <c r="G307" s="438">
        <f>'Rekap Panjang Per Prog Per Prov'!AY155</f>
        <v>5553523000</v>
      </c>
      <c r="H307" s="455"/>
      <c r="K307" s="1051"/>
      <c r="L307" s="902"/>
    </row>
    <row r="308" spans="1:13" s="404" customFormat="1" ht="16.5" hidden="1" customHeight="1">
      <c r="A308" s="1213"/>
      <c r="B308" s="1205"/>
      <c r="C308" s="1205"/>
      <c r="D308" s="1205"/>
      <c r="E308" s="425" t="s">
        <v>526</v>
      </c>
      <c r="F308" s="1206" t="str">
        <f>'Rekap Panjang Per Prog Per Prov'!AX156</f>
        <v>Kab. Belu</v>
      </c>
      <c r="G308" s="420">
        <f>'Rekap Panjang Per Prog Per Prov'!AY156</f>
        <v>14900233000</v>
      </c>
      <c r="H308" s="421"/>
      <c r="I308" s="426"/>
      <c r="J308" s="1244"/>
      <c r="K308" s="1051"/>
      <c r="L308" s="421"/>
    </row>
    <row r="309" spans="1:13" s="404" customFormat="1" ht="16.5" hidden="1" customHeight="1">
      <c r="A309" s="1213"/>
      <c r="B309" s="1205"/>
      <c r="C309" s="1205"/>
      <c r="D309" s="1205"/>
      <c r="E309" s="425" t="s">
        <v>526</v>
      </c>
      <c r="F309" s="1206" t="str">
        <f>'Rekap Panjang Per Prog Per Prov'!AX157</f>
        <v>Kab. Kupang</v>
      </c>
      <c r="G309" s="420">
        <f>'Rekap Panjang Per Prog Per Prov'!AY157</f>
        <v>13173213000</v>
      </c>
      <c r="H309" s="421"/>
      <c r="I309" s="426"/>
      <c r="J309" s="1244"/>
      <c r="K309" s="1051"/>
      <c r="L309" s="421"/>
    </row>
    <row r="310" spans="1:13" s="404" customFormat="1" ht="16.5" hidden="1" customHeight="1">
      <c r="A310" s="437"/>
      <c r="B310" s="453"/>
      <c r="C310" s="454"/>
      <c r="D310" s="456"/>
      <c r="E310" s="489" t="s">
        <v>526</v>
      </c>
      <c r="F310" s="1205" t="str">
        <f>'Rekap Panjang Per Prog Per Prov'!AX158</f>
        <v>Kab. Timur Tengah Utara</v>
      </c>
      <c r="G310" s="438">
        <f>'Rekap Panjang Per Prog Per Prov'!AY158</f>
        <v>9930063000</v>
      </c>
      <c r="H310" s="455"/>
      <c r="K310" s="1051"/>
      <c r="L310" s="902"/>
    </row>
    <row r="311" spans="1:13" s="413" customFormat="1" ht="30" customHeight="1">
      <c r="A311" s="415"/>
      <c r="B311" s="1204" t="s">
        <v>380</v>
      </c>
      <c r="C311" s="1833" t="str">
        <f>'Rekap Panjang Per Prog Per Prov'!AZ7</f>
        <v xml:space="preserve">PROGRAM PENGUATAN PENYELENGGARAAN PEMERINTAHAN UMUM </v>
      </c>
      <c r="D311" s="1833"/>
      <c r="E311" s="1833"/>
      <c r="F311" s="1895"/>
      <c r="G311" s="416"/>
      <c r="H311" s="1208" t="str">
        <f>'Rekap Panjang Per Prog Per Prov'!AZ11</f>
        <v>DITJEN PUM</v>
      </c>
      <c r="I311" s="418"/>
      <c r="J311" s="1241"/>
      <c r="K311" s="1051"/>
      <c r="L311" s="417"/>
      <c r="M311" s="1215"/>
    </row>
    <row r="312" spans="1:13" s="423" customFormat="1" ht="36.75" customHeight="1">
      <c r="A312" s="419"/>
      <c r="B312" s="1205"/>
      <c r="C312" s="1205" t="s">
        <v>381</v>
      </c>
      <c r="D312" s="1830" t="str">
        <f>'Rekap Panjang Per Prog Per Prov'!AZ8</f>
        <v>Kegiatan Pengembangan dan Penataan Wilayah Administrasi dan Perbatasan</v>
      </c>
      <c r="E312" s="1830"/>
      <c r="F312" s="1896"/>
      <c r="G312" s="420"/>
      <c r="H312" s="1213"/>
      <c r="I312" s="422"/>
      <c r="J312" s="1242"/>
      <c r="K312" s="1051"/>
      <c r="L312" s="421"/>
      <c r="M312" s="1216"/>
    </row>
    <row r="313" spans="1:13" s="404" customFormat="1" ht="33.75" customHeight="1">
      <c r="A313" s="1213"/>
      <c r="B313" s="1205"/>
      <c r="C313" s="1205"/>
      <c r="D313" s="1205" t="s">
        <v>382</v>
      </c>
      <c r="E313" s="1830" t="str">
        <f>'Rekap Panjang Per Prog Per Prov'!AZ10</f>
        <v>Pembangunan Sarana Prasarana  Perbatasan Antar Negara dan Pulau-Pulau Kecil Terluar</v>
      </c>
      <c r="F313" s="1896"/>
      <c r="G313" s="420"/>
      <c r="H313" s="1213"/>
      <c r="I313" s="424"/>
      <c r="J313" s="1243"/>
      <c r="K313" s="1051" t="s">
        <v>893</v>
      </c>
      <c r="L313" s="1919" t="s">
        <v>609</v>
      </c>
    </row>
    <row r="314" spans="1:13" s="404" customFormat="1" ht="66" customHeight="1">
      <c r="A314" s="1213"/>
      <c r="B314" s="1205"/>
      <c r="C314" s="1205"/>
      <c r="D314" s="1205"/>
      <c r="E314" s="425" t="s">
        <v>526</v>
      </c>
      <c r="F314" s="1206" t="str">
        <f>'Rekap Panjang Per Prog Per Prov'!AX149</f>
        <v>Prov. N  T  T</v>
      </c>
      <c r="G314" s="1008">
        <f>'Rekap Panjang Per Prog Per Prov'!AZ149</f>
        <v>2400000000</v>
      </c>
      <c r="H314" s="1213"/>
      <c r="I314" s="426"/>
      <c r="J314" s="1244" t="s">
        <v>846</v>
      </c>
      <c r="K314" s="902" t="s">
        <v>887</v>
      </c>
      <c r="L314" s="1920"/>
    </row>
    <row r="315" spans="1:13" s="404" customFormat="1" hidden="1">
      <c r="A315" s="1213"/>
      <c r="B315" s="1205"/>
      <c r="C315" s="1205"/>
      <c r="D315" s="1205"/>
      <c r="E315" s="425" t="s">
        <v>526</v>
      </c>
      <c r="F315" s="1206" t="str">
        <f>'Rekap Panjang Per Prog Per Prov'!AX156</f>
        <v>Kab. Belu</v>
      </c>
      <c r="G315" s="1008">
        <f>'Rekap Panjang Per Prog Per Prov'!AZ156</f>
        <v>1800000000</v>
      </c>
      <c r="H315" s="1213"/>
      <c r="I315" s="426"/>
      <c r="J315" s="1244"/>
      <c r="K315" s="1051" t="s">
        <v>184</v>
      </c>
      <c r="L315" s="1920"/>
    </row>
    <row r="316" spans="1:13" s="404" customFormat="1" hidden="1">
      <c r="A316" s="437"/>
      <c r="B316" s="453"/>
      <c r="C316" s="454"/>
      <c r="D316" s="456"/>
      <c r="E316" s="489" t="s">
        <v>526</v>
      </c>
      <c r="F316" s="1205" t="str">
        <f>'Rekap Panjang Per Prog Per Prov'!AX157</f>
        <v>Kab. Kupang</v>
      </c>
      <c r="G316" s="438">
        <f>'Rekap Panjang Per Prog Per Prov'!AZ157</f>
        <v>1700000000</v>
      </c>
      <c r="H316" s="869"/>
      <c r="K316" s="1051"/>
      <c r="L316" s="1920"/>
    </row>
    <row r="317" spans="1:13" s="404" customFormat="1" hidden="1">
      <c r="A317" s="1213"/>
      <c r="B317" s="1205"/>
      <c r="C317" s="1205"/>
      <c r="D317" s="1205"/>
      <c r="E317" s="425" t="s">
        <v>526</v>
      </c>
      <c r="F317" s="1206" t="str">
        <f>'Rekap Panjang Per Prog Per Prov'!AX158</f>
        <v>Kab. Timur Tengah Utara</v>
      </c>
      <c r="G317" s="1008">
        <f>'Rekap Panjang Per Prog Per Prov'!AZ158</f>
        <v>1700000000</v>
      </c>
      <c r="H317" s="1212"/>
      <c r="I317" s="426"/>
      <c r="J317" s="1244"/>
      <c r="K317" s="1051"/>
      <c r="L317" s="1921"/>
    </row>
    <row r="318" spans="1:13" s="423" customFormat="1" ht="26.25" hidden="1" customHeight="1">
      <c r="A318" s="419"/>
      <c r="B318" s="1205"/>
      <c r="C318" s="1205" t="s">
        <v>387</v>
      </c>
      <c r="D318" s="1830" t="str">
        <f>'Rekap Panjang Per Prog Per Prov'!BA8</f>
        <v>Kegiatan Fasilitasi Pencegahan dan Penanggulangan Bencana</v>
      </c>
      <c r="E318" s="1830"/>
      <c r="F318" s="1896"/>
      <c r="G318" s="420"/>
      <c r="H318" s="1213"/>
      <c r="I318" s="422"/>
      <c r="J318" s="1242"/>
      <c r="K318" s="1051"/>
      <c r="L318" s="421"/>
      <c r="M318" s="1216"/>
    </row>
    <row r="319" spans="1:13" s="404" customFormat="1" ht="52.5" hidden="1" customHeight="1">
      <c r="A319" s="1213"/>
      <c r="B319" s="1205"/>
      <c r="C319" s="1205"/>
      <c r="D319" s="1205" t="s">
        <v>382</v>
      </c>
      <c r="E319" s="1830" t="str">
        <f>'Rekap Panjang Per Prog Per Prov'!BA10</f>
        <v>Pembangunan Sarana Prasarana Pemerintahan dalam rangka Penanggulangan Bencana di Daerah Rawan Bencana</v>
      </c>
      <c r="F319" s="1896"/>
      <c r="G319" s="420"/>
      <c r="H319" s="1213"/>
      <c r="I319" s="424"/>
      <c r="J319" s="1243"/>
      <c r="K319" s="1051"/>
      <c r="L319" s="1897" t="s">
        <v>607</v>
      </c>
    </row>
    <row r="320" spans="1:13" s="404" customFormat="1" ht="24" hidden="1" customHeight="1">
      <c r="A320" s="1213"/>
      <c r="B320" s="1205"/>
      <c r="C320" s="1205"/>
      <c r="D320" s="1205"/>
      <c r="E320" s="425" t="s">
        <v>526</v>
      </c>
      <c r="F320" s="1206" t="str">
        <f>'Rekap Panjang Per Prog Per Prov'!AX150</f>
        <v>Kab. Sumba Timur</v>
      </c>
      <c r="G320" s="420">
        <f>'Rekap Panjang Per Prog Per Prov'!BA150</f>
        <v>1300000000</v>
      </c>
      <c r="H320" s="1212"/>
      <c r="I320" s="426"/>
      <c r="J320" s="1244"/>
      <c r="K320" s="1051"/>
      <c r="L320" s="1898"/>
    </row>
    <row r="321" spans="1:27" s="404" customFormat="1" ht="17.25" thickBot="1">
      <c r="A321" s="498"/>
      <c r="B321" s="462"/>
      <c r="C321" s="483"/>
      <c r="D321" s="483"/>
      <c r="E321" s="514"/>
      <c r="F321" s="521"/>
      <c r="G321" s="500"/>
      <c r="H321" s="465"/>
      <c r="I321" s="466"/>
      <c r="J321" s="466"/>
      <c r="K321" s="1053"/>
      <c r="L321" s="428"/>
    </row>
    <row r="322" spans="1:27" s="502" customFormat="1" ht="18.75" hidden="1">
      <c r="A322" s="1328" t="s">
        <v>434</v>
      </c>
      <c r="B322" s="1922" t="s">
        <v>447</v>
      </c>
      <c r="C322" s="1851"/>
      <c r="D322" s="1851"/>
      <c r="E322" s="1851"/>
      <c r="F322" s="1923"/>
      <c r="G322" s="1329">
        <f>SUM(G323:G333)</f>
        <v>22433597000</v>
      </c>
      <c r="H322" s="1330"/>
      <c r="I322" s="1245"/>
      <c r="J322" s="1245"/>
      <c r="K322" s="1096"/>
      <c r="L322" s="903"/>
      <c r="M322" s="1045">
        <f>'Rekap Panjang Per Prog Per Prov'!BE159</f>
        <v>2500000000</v>
      </c>
      <c r="N322" s="1046"/>
      <c r="O322" s="1046"/>
      <c r="P322" s="1046"/>
      <c r="Q322" s="1046"/>
      <c r="R322" s="1046"/>
      <c r="S322" s="1046"/>
      <c r="T322" s="1046"/>
      <c r="U322" s="1046"/>
      <c r="V322" s="1046"/>
      <c r="W322" s="1046"/>
      <c r="X322" s="1046"/>
      <c r="Y322" s="1046"/>
      <c r="Z322" s="1046"/>
      <c r="AA322" s="1046"/>
    </row>
    <row r="323" spans="1:27" s="413" customFormat="1" ht="16.5" hidden="1" customHeight="1">
      <c r="A323" s="415"/>
      <c r="B323" s="1204" t="s">
        <v>380</v>
      </c>
      <c r="C323" s="1833" t="str">
        <f>'Rekap Panjang Per Prog Per Prov'!AY7</f>
        <v xml:space="preserve">PROGRAM PEMBERDAYAAN MASYARAKAT DAN DESA </v>
      </c>
      <c r="D323" s="1833"/>
      <c r="E323" s="1833"/>
      <c r="F323" s="1895"/>
      <c r="G323" s="416"/>
      <c r="H323" s="417" t="str">
        <f>'Rekap Panjang Per Prog Per Prov'!AY11</f>
        <v>DITJEN PMD</v>
      </c>
      <c r="I323" s="418"/>
      <c r="J323" s="1241"/>
      <c r="K323" s="1051"/>
      <c r="L323" s="417">
        <f>'Rekap Panjang Per Prog Per Prov'!BA11</f>
        <v>0</v>
      </c>
      <c r="M323" s="1035"/>
      <c r="N323" s="1034"/>
      <c r="O323" s="1034"/>
      <c r="P323" s="1034"/>
      <c r="Q323" s="1034"/>
      <c r="R323" s="1034"/>
      <c r="S323" s="1034"/>
      <c r="T323" s="1034"/>
      <c r="U323" s="1034"/>
      <c r="V323" s="1034"/>
      <c r="W323" s="1034"/>
      <c r="X323" s="1034"/>
      <c r="Y323" s="1034"/>
      <c r="Z323" s="1034"/>
      <c r="AA323" s="1034"/>
    </row>
    <row r="324" spans="1:27" s="423" customFormat="1" ht="16.5" hidden="1" customHeight="1">
      <c r="A324" s="419"/>
      <c r="B324" s="1205"/>
      <c r="C324" s="1205" t="s">
        <v>381</v>
      </c>
      <c r="D324" s="1830" t="str">
        <f>'Rekap Panjang Per Prog Per Prov'!AY8</f>
        <v>Kegiatan Fasilitasi Pemberdayaan Adat dan Sosial Budaya Masyarakat</v>
      </c>
      <c r="E324" s="1830"/>
      <c r="F324" s="1896"/>
      <c r="G324" s="420"/>
      <c r="H324" s="421"/>
      <c r="I324" s="422"/>
      <c r="J324" s="1242"/>
      <c r="K324" s="1051"/>
      <c r="L324" s="421"/>
      <c r="M324" s="1036"/>
      <c r="N324" s="1037"/>
      <c r="O324" s="1037"/>
      <c r="P324" s="1037"/>
      <c r="Q324" s="1037"/>
      <c r="R324" s="1037"/>
      <c r="S324" s="1037"/>
      <c r="T324" s="1037"/>
      <c r="U324" s="1037"/>
      <c r="V324" s="1037"/>
      <c r="W324" s="1037"/>
      <c r="X324" s="1037"/>
      <c r="Y324" s="1037"/>
      <c r="Z324" s="1037"/>
      <c r="AA324" s="1037"/>
    </row>
    <row r="325" spans="1:27" s="404" customFormat="1" ht="16.5" hidden="1" customHeight="1">
      <c r="A325" s="1213"/>
      <c r="B325" s="1205"/>
      <c r="C325" s="1205"/>
      <c r="D325" s="1205" t="s">
        <v>382</v>
      </c>
      <c r="E325" s="1830" t="str">
        <f>'Rekap Panjang Per Prog Per Prov'!AY10</f>
        <v xml:space="preserve">Fasilitasi Pembinaan dan Pengendalian PNPM Generasi </v>
      </c>
      <c r="F325" s="1896"/>
      <c r="G325" s="420"/>
      <c r="H325" s="421"/>
      <c r="I325" s="424"/>
      <c r="J325" s="1243"/>
      <c r="K325" s="1051"/>
      <c r="L325" s="421"/>
      <c r="M325" s="1031"/>
      <c r="N325" s="1031"/>
      <c r="O325" s="1031"/>
      <c r="P325" s="1031"/>
      <c r="Q325" s="1031"/>
      <c r="R325" s="1031"/>
      <c r="S325" s="1031"/>
      <c r="T325" s="1031"/>
      <c r="U325" s="1031"/>
      <c r="V325" s="1031"/>
      <c r="W325" s="1031"/>
      <c r="X325" s="1031"/>
      <c r="Y325" s="1031"/>
      <c r="Z325" s="1031"/>
      <c r="AA325" s="1031"/>
    </row>
    <row r="326" spans="1:27" s="404" customFormat="1" ht="16.5" hidden="1" customHeight="1">
      <c r="A326" s="1213"/>
      <c r="B326" s="1205"/>
      <c r="C326" s="1205"/>
      <c r="D326" s="1205"/>
      <c r="E326" s="425" t="s">
        <v>526</v>
      </c>
      <c r="F326" s="1206" t="str">
        <f>'Rekap Panjang Per Prog Per Prov'!AX160</f>
        <v>Kab. Maluku Tengah</v>
      </c>
      <c r="G326" s="420">
        <f>'Rekap Panjang Per Prog Per Prov'!AY160</f>
        <v>10205463000</v>
      </c>
      <c r="H326" s="421"/>
      <c r="I326" s="426"/>
      <c r="J326" s="1244"/>
      <c r="K326" s="1051"/>
      <c r="L326" s="421"/>
      <c r="M326" s="1031"/>
      <c r="N326" s="1031"/>
      <c r="O326" s="1031"/>
      <c r="P326" s="1031"/>
      <c r="Q326" s="1031"/>
      <c r="R326" s="1031"/>
      <c r="S326" s="1031"/>
      <c r="T326" s="1031"/>
      <c r="U326" s="1031"/>
      <c r="V326" s="1031"/>
      <c r="W326" s="1031"/>
      <c r="X326" s="1031"/>
      <c r="Y326" s="1031"/>
      <c r="Z326" s="1031"/>
      <c r="AA326" s="1031"/>
    </row>
    <row r="327" spans="1:27" s="404" customFormat="1" ht="16.5" hidden="1" customHeight="1">
      <c r="A327" s="1213"/>
      <c r="B327" s="1205"/>
      <c r="C327" s="1205"/>
      <c r="D327" s="1205"/>
      <c r="E327" s="425" t="s">
        <v>526</v>
      </c>
      <c r="F327" s="1206" t="str">
        <f>'Rekap Panjang Per Prog Per Prov'!AX161</f>
        <v>Kab. Maluku Tenggara</v>
      </c>
      <c r="G327" s="420">
        <f>'Rekap Panjang Per Prog Per Prov'!AY161</f>
        <v>5419667000</v>
      </c>
      <c r="H327" s="421"/>
      <c r="I327" s="426"/>
      <c r="J327" s="1244"/>
      <c r="K327" s="1051"/>
      <c r="L327" s="421"/>
      <c r="M327" s="1031"/>
      <c r="N327" s="1031"/>
      <c r="O327" s="1031"/>
      <c r="P327" s="1031"/>
      <c r="Q327" s="1031"/>
      <c r="R327" s="1031"/>
      <c r="S327" s="1031"/>
      <c r="T327" s="1031"/>
      <c r="U327" s="1031"/>
      <c r="V327" s="1031"/>
      <c r="W327" s="1031"/>
      <c r="X327" s="1031"/>
      <c r="Y327" s="1031"/>
      <c r="Z327" s="1031"/>
      <c r="AA327" s="1031"/>
    </row>
    <row r="328" spans="1:27" s="404" customFormat="1" ht="16.5" hidden="1" customHeight="1">
      <c r="A328" s="437"/>
      <c r="B328" s="453"/>
      <c r="C328" s="454"/>
      <c r="D328" s="456"/>
      <c r="E328" s="489" t="s">
        <v>526</v>
      </c>
      <c r="F328" s="1205" t="str">
        <f>'Rekap Panjang Per Prog Per Prov'!AX162</f>
        <v>Kab. Maluku Tenggara Barat</v>
      </c>
      <c r="G328" s="438">
        <f>'Rekap Panjang Per Prog Per Prov'!AY162</f>
        <v>5308467000</v>
      </c>
      <c r="H328" s="455"/>
      <c r="K328" s="1051"/>
      <c r="L328" s="902"/>
      <c r="M328" s="1031"/>
      <c r="N328" s="1031"/>
      <c r="O328" s="1031"/>
      <c r="P328" s="1031"/>
      <c r="Q328" s="1031"/>
      <c r="R328" s="1031"/>
      <c r="S328" s="1031"/>
      <c r="T328" s="1031"/>
      <c r="U328" s="1031"/>
      <c r="V328" s="1031"/>
      <c r="W328" s="1031"/>
      <c r="X328" s="1031"/>
      <c r="Y328" s="1031"/>
      <c r="Z328" s="1031"/>
      <c r="AA328" s="1031"/>
    </row>
    <row r="329" spans="1:27" s="413" customFormat="1" hidden="1">
      <c r="A329" s="415"/>
      <c r="B329" s="1204" t="s">
        <v>380</v>
      </c>
      <c r="C329" s="1833" t="str">
        <f>'Rekap Panjang Per Prog Per Prov'!AZ7</f>
        <v xml:space="preserve">PROGRAM PENGUATAN PENYELENGGARAAN PEMERINTAHAN UMUM </v>
      </c>
      <c r="D329" s="1833"/>
      <c r="E329" s="1833"/>
      <c r="F329" s="1895"/>
      <c r="G329" s="416"/>
      <c r="H329" s="1208" t="str">
        <f>'Rekap Panjang Per Prog Per Prov'!AZ11</f>
        <v>DITJEN PUM</v>
      </c>
      <c r="I329" s="418"/>
      <c r="J329" s="1241"/>
      <c r="K329" s="1051"/>
      <c r="L329" s="417"/>
      <c r="M329" s="1035"/>
      <c r="N329" s="1034"/>
      <c r="O329" s="1034"/>
      <c r="P329" s="1034"/>
      <c r="Q329" s="1034"/>
      <c r="R329" s="1034"/>
      <c r="S329" s="1034"/>
      <c r="T329" s="1034"/>
      <c r="U329" s="1034"/>
      <c r="V329" s="1034"/>
      <c r="W329" s="1034"/>
      <c r="X329" s="1034"/>
      <c r="Y329" s="1034"/>
      <c r="Z329" s="1034"/>
      <c r="AA329" s="1034"/>
    </row>
    <row r="330" spans="1:27" s="423" customFormat="1" ht="30.75" hidden="1" customHeight="1">
      <c r="A330" s="419"/>
      <c r="B330" s="1205"/>
      <c r="C330" s="1205" t="s">
        <v>381</v>
      </c>
      <c r="D330" s="1830" t="str">
        <f>'Rekap Panjang Per Prog TP'!E8</f>
        <v>Kegiatan Fasilitasi Pencegahan dan Penanggulangan Bencana</v>
      </c>
      <c r="E330" s="1830"/>
      <c r="F330" s="1896"/>
      <c r="G330" s="420"/>
      <c r="H330" s="1213"/>
      <c r="I330" s="422"/>
      <c r="J330" s="1242"/>
      <c r="K330" s="1051"/>
      <c r="L330" s="421"/>
      <c r="M330" s="1036"/>
      <c r="N330" s="1037"/>
      <c r="O330" s="1037"/>
      <c r="P330" s="1037"/>
      <c r="Q330" s="1037"/>
      <c r="R330" s="1037"/>
      <c r="S330" s="1037"/>
      <c r="T330" s="1037"/>
      <c r="U330" s="1037"/>
      <c r="V330" s="1037"/>
      <c r="W330" s="1037"/>
      <c r="X330" s="1037"/>
      <c r="Y330" s="1037"/>
      <c r="Z330" s="1037"/>
      <c r="AA330" s="1037"/>
    </row>
    <row r="331" spans="1:27" s="404" customFormat="1" ht="32.25" hidden="1" customHeight="1">
      <c r="A331" s="1213"/>
      <c r="B331" s="1205"/>
      <c r="C331" s="1205"/>
      <c r="D331" s="1205" t="s">
        <v>382</v>
      </c>
      <c r="E331" s="1830" t="str">
        <f>'Rekap Panjang Per Prog TP'!E10</f>
        <v>Pembangunan Sarana Prasarana Pemerintahan dalam rangka Penanggulangan Bencana di Daerah Rawan Bencana</v>
      </c>
      <c r="F331" s="1896"/>
      <c r="G331" s="420"/>
      <c r="H331" s="1213"/>
      <c r="I331" s="424"/>
      <c r="J331" s="1243"/>
      <c r="K331" s="1051"/>
      <c r="L331" s="1899" t="s">
        <v>607</v>
      </c>
      <c r="M331" s="1031"/>
      <c r="N331" s="1031"/>
      <c r="O331" s="1031"/>
      <c r="P331" s="1031"/>
      <c r="Q331" s="1031"/>
      <c r="R331" s="1031"/>
      <c r="S331" s="1031"/>
      <c r="T331" s="1031"/>
      <c r="U331" s="1031"/>
      <c r="V331" s="1031"/>
      <c r="W331" s="1031"/>
      <c r="X331" s="1031"/>
      <c r="Y331" s="1031"/>
      <c r="Z331" s="1031"/>
      <c r="AA331" s="1031"/>
    </row>
    <row r="332" spans="1:27" s="404" customFormat="1" ht="35.25" hidden="1" customHeight="1">
      <c r="A332" s="1213"/>
      <c r="B332" s="1205"/>
      <c r="C332" s="1205"/>
      <c r="D332" s="1205"/>
      <c r="E332" s="425" t="s">
        <v>526</v>
      </c>
      <c r="F332" s="1206" t="str">
        <f>'Rekap Panjang Per Prog Per Prov'!AX161</f>
        <v>Kab. Maluku Tenggara</v>
      </c>
      <c r="G332" s="420">
        <f>'Rekap Panjang Per Prog Per Prov'!BA161</f>
        <v>1500000000</v>
      </c>
      <c r="H332" s="1212"/>
      <c r="I332" s="426"/>
      <c r="J332" s="1244"/>
      <c r="K332" s="1051"/>
      <c r="L332" s="1900"/>
      <c r="M332" s="1031"/>
      <c r="N332" s="1031"/>
      <c r="O332" s="1031"/>
      <c r="P332" s="1031"/>
      <c r="Q332" s="1031"/>
      <c r="R332" s="1031"/>
      <c r="S332" s="1031"/>
      <c r="T332" s="1031"/>
      <c r="U332" s="1031"/>
      <c r="V332" s="1031"/>
      <c r="W332" s="1031"/>
      <c r="X332" s="1031"/>
      <c r="Y332" s="1031"/>
      <c r="Z332" s="1031"/>
      <c r="AA332" s="1031"/>
    </row>
    <row r="333" spans="1:27" s="404" customFormat="1" ht="17.25" hidden="1" thickBot="1">
      <c r="A333" s="497"/>
      <c r="B333" s="458"/>
      <c r="C333" s="459"/>
      <c r="D333" s="491"/>
      <c r="E333" s="525"/>
      <c r="F333" s="460"/>
      <c r="G333" s="443"/>
      <c r="H333" s="461"/>
      <c r="K333" s="1053"/>
      <c r="L333" s="681"/>
      <c r="M333" s="1031"/>
      <c r="N333" s="1031"/>
      <c r="O333" s="1031"/>
      <c r="P333" s="1031"/>
      <c r="Q333" s="1031"/>
      <c r="R333" s="1031"/>
      <c r="S333" s="1031"/>
      <c r="T333" s="1031"/>
      <c r="U333" s="1031"/>
      <c r="V333" s="1031"/>
      <c r="W333" s="1031"/>
      <c r="X333" s="1031"/>
      <c r="Y333" s="1031"/>
      <c r="Z333" s="1031"/>
      <c r="AA333" s="1031"/>
    </row>
    <row r="334" spans="1:27" s="502" customFormat="1" ht="18.75" hidden="1">
      <c r="A334" s="501" t="s">
        <v>436</v>
      </c>
      <c r="B334" s="1202" t="s">
        <v>448</v>
      </c>
      <c r="C334" s="1203"/>
      <c r="D334" s="1203"/>
      <c r="E334" s="1203"/>
      <c r="F334" s="1207"/>
      <c r="G334" s="485">
        <f>SUM(G335:G339)</f>
        <v>1500000000</v>
      </c>
      <c r="H334" s="493"/>
      <c r="K334" s="1096"/>
      <c r="L334" s="903"/>
      <c r="M334" s="1045">
        <f>'Rekap Panjang Per Prog Per Prov'!BE163</f>
        <v>1500000000</v>
      </c>
      <c r="N334" s="1046"/>
      <c r="O334" s="1046"/>
      <c r="P334" s="1046"/>
      <c r="Q334" s="1046"/>
      <c r="R334" s="1046"/>
      <c r="S334" s="1046"/>
      <c r="T334" s="1046"/>
      <c r="U334" s="1046"/>
      <c r="V334" s="1046"/>
      <c r="W334" s="1046"/>
      <c r="X334" s="1046"/>
      <c r="Y334" s="1046"/>
      <c r="Z334" s="1046"/>
      <c r="AA334" s="1046"/>
    </row>
    <row r="335" spans="1:27" s="413" customFormat="1" hidden="1">
      <c r="A335" s="415"/>
      <c r="B335" s="1204" t="s">
        <v>380</v>
      </c>
      <c r="C335" s="1833" t="str">
        <f>'Rekap Panjang Per Prog Per Prov'!AZ7</f>
        <v xml:space="preserve">PROGRAM PENGUATAN PENYELENGGARAAN PEMERINTAHAN UMUM </v>
      </c>
      <c r="D335" s="1833"/>
      <c r="E335" s="1833"/>
      <c r="F335" s="1895"/>
      <c r="G335" s="416"/>
      <c r="H335" s="1208" t="str">
        <f>'Rekap Panjang Per Prog Per Prov'!AZ11</f>
        <v>DITJEN PUM</v>
      </c>
      <c r="I335" s="418"/>
      <c r="J335" s="1241"/>
      <c r="K335" s="1051"/>
      <c r="L335" s="417"/>
      <c r="M335" s="1035"/>
      <c r="N335" s="1034"/>
      <c r="O335" s="1034"/>
      <c r="P335" s="1034"/>
      <c r="Q335" s="1034"/>
      <c r="R335" s="1034"/>
      <c r="S335" s="1034"/>
      <c r="T335" s="1034"/>
      <c r="U335" s="1034"/>
      <c r="V335" s="1034"/>
      <c r="W335" s="1034"/>
      <c r="X335" s="1034"/>
      <c r="Y335" s="1034"/>
      <c r="Z335" s="1034"/>
      <c r="AA335" s="1034"/>
    </row>
    <row r="336" spans="1:27" s="423" customFormat="1" ht="33" hidden="1" customHeight="1">
      <c r="A336" s="419"/>
      <c r="B336" s="1205"/>
      <c r="C336" s="1205" t="s">
        <v>381</v>
      </c>
      <c r="D336" s="1830" t="str">
        <f>'Rekap Panjang Per Prog Per Prov'!BA8</f>
        <v>Kegiatan Fasilitasi Pencegahan dan Penanggulangan Bencana</v>
      </c>
      <c r="E336" s="1830"/>
      <c r="F336" s="1896"/>
      <c r="G336" s="420"/>
      <c r="H336" s="1213"/>
      <c r="I336" s="422"/>
      <c r="J336" s="1242"/>
      <c r="K336" s="1051"/>
      <c r="L336" s="421"/>
      <c r="M336" s="1036"/>
      <c r="N336" s="1037"/>
      <c r="O336" s="1037"/>
      <c r="P336" s="1037"/>
      <c r="Q336" s="1037"/>
      <c r="R336" s="1037"/>
      <c r="S336" s="1037"/>
      <c r="T336" s="1037"/>
      <c r="U336" s="1037"/>
      <c r="V336" s="1037"/>
      <c r="W336" s="1037"/>
      <c r="X336" s="1037"/>
      <c r="Y336" s="1037"/>
      <c r="Z336" s="1037"/>
      <c r="AA336" s="1037"/>
    </row>
    <row r="337" spans="1:27" s="404" customFormat="1" ht="33" hidden="1" customHeight="1">
      <c r="A337" s="1213"/>
      <c r="B337" s="1205"/>
      <c r="C337" s="1205"/>
      <c r="D337" s="1205" t="s">
        <v>382</v>
      </c>
      <c r="E337" s="1830" t="str">
        <f>'Rekap Panjang Per Prog Per Prov'!BA10</f>
        <v>Pembangunan Sarana Prasarana Pemerintahan dalam rangka Penanggulangan Bencana di Daerah Rawan Bencana</v>
      </c>
      <c r="F337" s="1896"/>
      <c r="G337" s="420"/>
      <c r="H337" s="1213"/>
      <c r="I337" s="424"/>
      <c r="J337" s="1243"/>
      <c r="K337" s="1051"/>
      <c r="L337" s="1899" t="s">
        <v>607</v>
      </c>
      <c r="M337" s="1031"/>
      <c r="N337" s="1031"/>
      <c r="O337" s="1031"/>
      <c r="P337" s="1031"/>
      <c r="Q337" s="1031"/>
      <c r="R337" s="1031"/>
      <c r="S337" s="1031"/>
      <c r="T337" s="1031"/>
      <c r="U337" s="1031"/>
      <c r="V337" s="1031"/>
      <c r="W337" s="1031"/>
      <c r="X337" s="1031"/>
      <c r="Y337" s="1031"/>
      <c r="Z337" s="1031"/>
      <c r="AA337" s="1031"/>
    </row>
    <row r="338" spans="1:27" s="404" customFormat="1" ht="34.5" hidden="1" customHeight="1">
      <c r="A338" s="1213"/>
      <c r="B338" s="1205"/>
      <c r="C338" s="1205"/>
      <c r="D338" s="1205"/>
      <c r="E338" s="425" t="s">
        <v>526</v>
      </c>
      <c r="F338" s="1206" t="str">
        <f>'Rekap Panjang Per Prog Per Prov'!AX164</f>
        <v>Prov. Maluku Utara</v>
      </c>
      <c r="G338" s="420">
        <f>'Rekap Panjang Per Prog Per Prov'!BA164</f>
        <v>1500000000</v>
      </c>
      <c r="H338" s="1212"/>
      <c r="I338" s="426"/>
      <c r="J338" s="1244"/>
      <c r="K338" s="1051"/>
      <c r="L338" s="1900"/>
      <c r="M338" s="1031"/>
      <c r="N338" s="1031"/>
      <c r="O338" s="1031"/>
      <c r="P338" s="1031"/>
      <c r="Q338" s="1031"/>
      <c r="R338" s="1031"/>
      <c r="S338" s="1031"/>
      <c r="T338" s="1031"/>
      <c r="U338" s="1031"/>
      <c r="V338" s="1031"/>
      <c r="W338" s="1031"/>
      <c r="X338" s="1031"/>
      <c r="Y338" s="1031"/>
      <c r="Z338" s="1031"/>
      <c r="AA338" s="1031"/>
    </row>
    <row r="339" spans="1:27" s="404" customFormat="1" ht="17.25" hidden="1" thickBot="1">
      <c r="A339" s="497"/>
      <c r="B339" s="453"/>
      <c r="C339" s="1205"/>
      <c r="D339" s="1205"/>
      <c r="E339" s="511"/>
      <c r="F339" s="1206"/>
      <c r="G339" s="438"/>
      <c r="H339" s="494"/>
      <c r="K339" s="1053"/>
      <c r="L339" s="421"/>
      <c r="M339" s="1031"/>
      <c r="N339" s="1031"/>
      <c r="O339" s="1031"/>
      <c r="P339" s="1031"/>
      <c r="Q339" s="1031"/>
      <c r="R339" s="1031"/>
      <c r="S339" s="1031"/>
      <c r="T339" s="1031"/>
      <c r="U339" s="1031"/>
      <c r="V339" s="1031"/>
      <c r="W339" s="1031"/>
      <c r="X339" s="1031"/>
      <c r="Y339" s="1031"/>
      <c r="Z339" s="1031"/>
      <c r="AA339" s="1031"/>
    </row>
    <row r="340" spans="1:27" s="502" customFormat="1" ht="18.75" hidden="1">
      <c r="A340" s="501" t="s">
        <v>438</v>
      </c>
      <c r="B340" s="1202" t="s">
        <v>450</v>
      </c>
      <c r="C340" s="1203"/>
      <c r="D340" s="1203"/>
      <c r="E340" s="1203"/>
      <c r="F340" s="1207"/>
      <c r="G340" s="485">
        <f>SUM(G341:G353)</f>
        <v>9100000000</v>
      </c>
      <c r="H340" s="493"/>
      <c r="K340" s="1096"/>
      <c r="L340" s="903"/>
      <c r="M340" s="1045">
        <f>'Rekap Panjang Per Prog Per Prov'!BE165</f>
        <v>13400000000</v>
      </c>
      <c r="N340" s="1046"/>
      <c r="O340" s="1046"/>
      <c r="P340" s="1046"/>
      <c r="Q340" s="1046"/>
      <c r="R340" s="1046"/>
      <c r="S340" s="1046"/>
      <c r="T340" s="1046"/>
      <c r="U340" s="1046"/>
      <c r="V340" s="1046"/>
      <c r="W340" s="1046"/>
      <c r="X340" s="1046"/>
      <c r="Y340" s="1046"/>
      <c r="Z340" s="1046"/>
      <c r="AA340" s="1046"/>
    </row>
    <row r="341" spans="1:27" s="413" customFormat="1" hidden="1">
      <c r="A341" s="415"/>
      <c r="B341" s="1204" t="s">
        <v>380</v>
      </c>
      <c r="C341" s="1833" t="str">
        <f>'Rekap Panjang Per Prog Per Prov'!AZ7</f>
        <v xml:space="preserve">PROGRAM PENGUATAN PENYELENGGARAAN PEMERINTAHAN UMUM </v>
      </c>
      <c r="D341" s="1833"/>
      <c r="E341" s="1833"/>
      <c r="F341" s="1895"/>
      <c r="G341" s="416"/>
      <c r="H341" s="1208" t="str">
        <f>'Rekap Panjang Per Prog Per Prov'!AZ11</f>
        <v>DITJEN PUM</v>
      </c>
      <c r="I341" s="418"/>
      <c r="J341" s="1241"/>
      <c r="K341" s="1051"/>
      <c r="L341" s="417"/>
      <c r="M341" s="1035"/>
      <c r="N341" s="1034"/>
      <c r="O341" s="1034"/>
      <c r="P341" s="1034"/>
      <c r="Q341" s="1034"/>
      <c r="R341" s="1034"/>
      <c r="S341" s="1034"/>
      <c r="T341" s="1034"/>
      <c r="U341" s="1034"/>
      <c r="V341" s="1034"/>
      <c r="W341" s="1034"/>
      <c r="X341" s="1034"/>
      <c r="Y341" s="1034"/>
      <c r="Z341" s="1034"/>
      <c r="AA341" s="1034"/>
    </row>
    <row r="342" spans="1:27" s="423" customFormat="1" ht="33" hidden="1" customHeight="1">
      <c r="A342" s="419"/>
      <c r="B342" s="1205"/>
      <c r="C342" s="1205" t="s">
        <v>381</v>
      </c>
      <c r="D342" s="1830" t="str">
        <f>'Rekap Panjang Per Prog Per Prov'!AZ8</f>
        <v>Kegiatan Pengembangan dan Penataan Wilayah Administrasi dan Perbatasan</v>
      </c>
      <c r="E342" s="1830"/>
      <c r="F342" s="1896"/>
      <c r="G342" s="420"/>
      <c r="H342" s="1213"/>
      <c r="I342" s="422"/>
      <c r="J342" s="1242"/>
      <c r="K342" s="1051"/>
      <c r="L342" s="421"/>
      <c r="M342" s="1036"/>
      <c r="N342" s="1037"/>
      <c r="O342" s="1037"/>
      <c r="P342" s="1037"/>
      <c r="Q342" s="1037"/>
      <c r="R342" s="1037"/>
      <c r="S342" s="1037"/>
      <c r="T342" s="1037"/>
      <c r="U342" s="1037"/>
      <c r="V342" s="1037"/>
      <c r="W342" s="1037"/>
      <c r="X342" s="1037"/>
      <c r="Y342" s="1037"/>
      <c r="Z342" s="1037"/>
      <c r="AA342" s="1037"/>
    </row>
    <row r="343" spans="1:27" s="404" customFormat="1" ht="33" hidden="1" customHeight="1">
      <c r="A343" s="1213"/>
      <c r="B343" s="1205"/>
      <c r="C343" s="1205"/>
      <c r="D343" s="1205" t="s">
        <v>382</v>
      </c>
      <c r="E343" s="1830" t="str">
        <f>'Rekap Panjang Per Prog Per Prov'!AZ10</f>
        <v>Pembangunan Sarana Prasarana  Perbatasan Antar Negara dan Pulau-Pulau Kecil Terluar</v>
      </c>
      <c r="F343" s="1896"/>
      <c r="G343" s="420"/>
      <c r="H343" s="1213"/>
      <c r="I343" s="424"/>
      <c r="J343" s="1243"/>
      <c r="K343" s="1051"/>
      <c r="L343" s="1919" t="s">
        <v>686</v>
      </c>
      <c r="M343" s="1031"/>
      <c r="N343" s="1031"/>
      <c r="O343" s="1031"/>
      <c r="P343" s="1031"/>
      <c r="Q343" s="1031"/>
      <c r="R343" s="1031"/>
      <c r="S343" s="1031"/>
      <c r="T343" s="1031"/>
      <c r="U343" s="1031"/>
      <c r="V343" s="1031"/>
      <c r="W343" s="1031"/>
      <c r="X343" s="1031"/>
      <c r="Y343" s="1031"/>
      <c r="Z343" s="1031"/>
      <c r="AA343" s="1031"/>
    </row>
    <row r="344" spans="1:27" s="404" customFormat="1" hidden="1">
      <c r="A344" s="1213"/>
      <c r="B344" s="1205"/>
      <c r="C344" s="1205"/>
      <c r="D344" s="1205"/>
      <c r="E344" s="425" t="s">
        <v>526</v>
      </c>
      <c r="F344" s="1206" t="str">
        <f>'Rekap Panjang Per Prog Per Prov'!AX167</f>
        <v>Kab. Merauke</v>
      </c>
      <c r="G344" s="1008">
        <f>'Rekap Panjang Per Prog Per Prov'!AZ167</f>
        <v>2000000000</v>
      </c>
      <c r="H344" s="1213"/>
      <c r="I344" s="426"/>
      <c r="J344" s="1244"/>
      <c r="K344" s="1051"/>
      <c r="L344" s="1920"/>
      <c r="M344" s="1031"/>
      <c r="N344" s="1031"/>
      <c r="O344" s="1031"/>
      <c r="P344" s="1031"/>
      <c r="Q344" s="1031"/>
      <c r="R344" s="1031"/>
      <c r="S344" s="1031"/>
      <c r="T344" s="1031"/>
      <c r="U344" s="1031"/>
      <c r="V344" s="1031"/>
      <c r="W344" s="1031"/>
      <c r="X344" s="1031"/>
      <c r="Y344" s="1031"/>
      <c r="Z344" s="1031"/>
      <c r="AA344" s="1031"/>
    </row>
    <row r="345" spans="1:27" s="404" customFormat="1" hidden="1">
      <c r="A345" s="1213"/>
      <c r="B345" s="1205"/>
      <c r="C345" s="1205"/>
      <c r="D345" s="1205"/>
      <c r="E345" s="425" t="s">
        <v>526</v>
      </c>
      <c r="F345" s="1206" t="str">
        <f>'Rekap Panjang Per Prog Per Prov'!AX168</f>
        <v>Kab. Keerom</v>
      </c>
      <c r="G345" s="1008">
        <f>'Rekap Panjang Per Prog Per Prov'!AZ168</f>
        <v>2000000000</v>
      </c>
      <c r="H345" s="1213"/>
      <c r="I345" s="426"/>
      <c r="J345" s="1244"/>
      <c r="K345" s="1051"/>
      <c r="L345" s="1920"/>
      <c r="M345" s="1031"/>
      <c r="N345" s="1031"/>
      <c r="O345" s="1031"/>
      <c r="P345" s="1031"/>
      <c r="Q345" s="1031"/>
      <c r="R345" s="1031"/>
      <c r="S345" s="1031"/>
      <c r="T345" s="1031"/>
      <c r="U345" s="1031"/>
      <c r="V345" s="1031"/>
      <c r="W345" s="1031"/>
      <c r="X345" s="1031"/>
      <c r="Y345" s="1031"/>
      <c r="Z345" s="1031"/>
      <c r="AA345" s="1031"/>
    </row>
    <row r="346" spans="1:27" s="404" customFormat="1" hidden="1">
      <c r="A346" s="437"/>
      <c r="B346" s="453"/>
      <c r="C346" s="454"/>
      <c r="D346" s="456"/>
      <c r="E346" s="489" t="s">
        <v>526</v>
      </c>
      <c r="F346" s="1205" t="str">
        <f>'Rekap Panjang Per Prog Per Prov'!AX169</f>
        <v>Kab. Pegunungan Bintang</v>
      </c>
      <c r="G346" s="438">
        <f>'Rekap Panjang Per Prog Per Prov'!AZ169</f>
        <v>2000000000</v>
      </c>
      <c r="H346" s="870"/>
      <c r="K346" s="1051"/>
      <c r="L346" s="1921"/>
      <c r="M346" s="1031"/>
      <c r="N346" s="1031"/>
      <c r="O346" s="1031"/>
      <c r="P346" s="1031"/>
      <c r="Q346" s="1031"/>
      <c r="R346" s="1031"/>
      <c r="S346" s="1031"/>
      <c r="T346" s="1031"/>
      <c r="U346" s="1031"/>
      <c r="V346" s="1031"/>
      <c r="W346" s="1031"/>
      <c r="X346" s="1031"/>
      <c r="Y346" s="1031"/>
      <c r="Z346" s="1031"/>
      <c r="AA346" s="1031"/>
    </row>
    <row r="347" spans="1:27" s="413" customFormat="1" hidden="1">
      <c r="A347" s="415"/>
      <c r="B347" s="1204" t="s">
        <v>383</v>
      </c>
      <c r="C347" s="1833" t="str">
        <f>'Rekap Panjang Per Prog Per Prov'!BB7</f>
        <v xml:space="preserve">PROGRAM BINA PEMBANGUNAN DAERAH </v>
      </c>
      <c r="D347" s="1833"/>
      <c r="E347" s="1833"/>
      <c r="F347" s="1895"/>
      <c r="G347" s="416"/>
      <c r="H347" s="1908" t="str">
        <f>'Rekap Panjang Per Prog Per Prov'!BB11</f>
        <v>DITJEN BINA BANGDA</v>
      </c>
      <c r="I347" s="418"/>
      <c r="J347" s="1241"/>
      <c r="K347" s="1051"/>
      <c r="L347" s="417"/>
      <c r="M347" s="1035"/>
      <c r="N347" s="1034"/>
      <c r="O347" s="1034"/>
      <c r="P347" s="1034"/>
      <c r="Q347" s="1034"/>
      <c r="R347" s="1034"/>
      <c r="S347" s="1034"/>
      <c r="T347" s="1034"/>
      <c r="U347" s="1034"/>
      <c r="V347" s="1034"/>
      <c r="W347" s="1034"/>
      <c r="X347" s="1034"/>
      <c r="Y347" s="1034"/>
      <c r="Z347" s="1034"/>
      <c r="AA347" s="1034"/>
    </row>
    <row r="348" spans="1:27" s="423" customFormat="1" ht="33" hidden="1" customHeight="1">
      <c r="A348" s="419"/>
      <c r="B348" s="1205"/>
      <c r="C348" s="1205" t="s">
        <v>381</v>
      </c>
      <c r="D348" s="1830" t="str">
        <f>'Rekap Panjang Per Prog Per Prov'!BB8</f>
        <v>Kegiatan Penataan Ruang Daerah dan Lingkungan Hidup di Daerah</v>
      </c>
      <c r="E348" s="1830"/>
      <c r="F348" s="1896"/>
      <c r="G348" s="420"/>
      <c r="H348" s="1909"/>
      <c r="I348" s="422"/>
      <c r="J348" s="1242"/>
      <c r="K348" s="1051"/>
      <c r="L348" s="421"/>
      <c r="M348" s="1036"/>
      <c r="N348" s="1037"/>
      <c r="O348" s="1037"/>
      <c r="P348" s="1037"/>
      <c r="Q348" s="1037"/>
      <c r="R348" s="1037"/>
      <c r="S348" s="1037"/>
      <c r="T348" s="1037"/>
      <c r="U348" s="1037"/>
      <c r="V348" s="1037"/>
      <c r="W348" s="1037"/>
      <c r="X348" s="1037"/>
      <c r="Y348" s="1037"/>
      <c r="Z348" s="1037"/>
      <c r="AA348" s="1037"/>
    </row>
    <row r="349" spans="1:27" s="404" customFormat="1" ht="48" hidden="1" customHeight="1">
      <c r="A349" s="1213"/>
      <c r="B349" s="1205"/>
      <c r="C349" s="1205"/>
      <c r="D349" s="1205" t="s">
        <v>382</v>
      </c>
      <c r="E349" s="1830" t="str">
        <f>'Rekap Panjang Per Prog Per Prov'!BB10</f>
        <v xml:space="preserve">Fasilitasi pembinaan dan pemberdayaan masyarakat dan kapasitas kelembagaan penanganan lahan kritis dan sumber daya air berbasis masyarakat (PLKSDA-BM) </v>
      </c>
      <c r="F349" s="1896"/>
      <c r="G349" s="420"/>
      <c r="H349" s="1213"/>
      <c r="I349" s="424"/>
      <c r="J349" s="1243"/>
      <c r="K349" s="1051"/>
      <c r="L349" s="1897" t="s">
        <v>594</v>
      </c>
      <c r="M349" s="1031"/>
      <c r="N349" s="1031"/>
      <c r="O349" s="1031"/>
      <c r="P349" s="1031"/>
      <c r="Q349" s="1031"/>
      <c r="R349" s="1031"/>
      <c r="S349" s="1031"/>
      <c r="T349" s="1031"/>
      <c r="U349" s="1031"/>
      <c r="V349" s="1031"/>
      <c r="W349" s="1031"/>
      <c r="X349" s="1031"/>
      <c r="Y349" s="1031"/>
      <c r="Z349" s="1031"/>
      <c r="AA349" s="1031"/>
    </row>
    <row r="350" spans="1:27" s="404" customFormat="1" ht="20.25" hidden="1" customHeight="1">
      <c r="A350" s="1213"/>
      <c r="B350" s="1205"/>
      <c r="C350" s="1205"/>
      <c r="D350" s="1205"/>
      <c r="E350" s="425" t="s">
        <v>526</v>
      </c>
      <c r="F350" s="1206" t="str">
        <f>'Rekap Panjang Per Prog Per Prov'!AX167</f>
        <v>Kab. Merauke</v>
      </c>
      <c r="G350" s="420">
        <f>'Rekap Panjang Per Prog Per Prov'!BB167</f>
        <v>2500000000</v>
      </c>
      <c r="H350" s="1212"/>
      <c r="I350" s="426"/>
      <c r="J350" s="1244"/>
      <c r="K350" s="1051"/>
      <c r="L350" s="1898"/>
      <c r="M350" s="1031"/>
      <c r="N350" s="1031"/>
      <c r="O350" s="1031"/>
      <c r="P350" s="1031"/>
      <c r="Q350" s="1031"/>
      <c r="R350" s="1031"/>
      <c r="S350" s="1031"/>
      <c r="T350" s="1031"/>
      <c r="U350" s="1031"/>
      <c r="V350" s="1031"/>
      <c r="W350" s="1031"/>
      <c r="X350" s="1031"/>
      <c r="Y350" s="1031"/>
      <c r="Z350" s="1031"/>
      <c r="AA350" s="1031"/>
    </row>
    <row r="351" spans="1:27" s="404" customFormat="1" ht="39.75" hidden="1" customHeight="1">
      <c r="A351" s="1213"/>
      <c r="B351" s="1205"/>
      <c r="C351" s="1205"/>
      <c r="D351" s="1205" t="s">
        <v>386</v>
      </c>
      <c r="E351" s="1830" t="str">
        <f>'Rekap Panjang Per Prog Per Prov'!BC10</f>
        <v>Fasilitasi Pengelolaan dan Pengembangan Kawasan Ekowisata Berbasis Masyarakat</v>
      </c>
      <c r="F351" s="1896"/>
      <c r="G351" s="420"/>
      <c r="H351" s="1213"/>
      <c r="I351" s="424"/>
      <c r="J351" s="1243"/>
      <c r="K351" s="1051"/>
      <c r="L351" s="1897" t="s">
        <v>594</v>
      </c>
      <c r="M351" s="1031"/>
      <c r="N351" s="1031"/>
      <c r="O351" s="1031"/>
      <c r="P351" s="1031"/>
      <c r="Q351" s="1031"/>
      <c r="R351" s="1031"/>
      <c r="S351" s="1031"/>
      <c r="T351" s="1031"/>
      <c r="U351" s="1031"/>
      <c r="V351" s="1031"/>
      <c r="W351" s="1031"/>
      <c r="X351" s="1031"/>
      <c r="Y351" s="1031"/>
      <c r="Z351" s="1031"/>
      <c r="AA351" s="1031"/>
    </row>
    <row r="352" spans="1:27" s="404" customFormat="1" ht="30" hidden="1" customHeight="1">
      <c r="A352" s="1213"/>
      <c r="B352" s="1205"/>
      <c r="C352" s="1205"/>
      <c r="D352" s="1205"/>
      <c r="E352" s="425" t="s">
        <v>526</v>
      </c>
      <c r="F352" s="1206" t="str">
        <f>'Rekap Panjang Per Prog Per Prov'!AX167</f>
        <v>Kab. Merauke</v>
      </c>
      <c r="G352" s="420">
        <f>'Rekap Panjang Per Prog Per Prov'!BC167</f>
        <v>600000000</v>
      </c>
      <c r="H352" s="1212"/>
      <c r="I352" s="426"/>
      <c r="J352" s="1244"/>
      <c r="K352" s="1051"/>
      <c r="L352" s="1898"/>
      <c r="M352" s="1031"/>
      <c r="N352" s="1031"/>
      <c r="O352" s="1031"/>
      <c r="P352" s="1031"/>
      <c r="Q352" s="1031"/>
      <c r="R352" s="1031"/>
      <c r="S352" s="1031"/>
      <c r="T352" s="1031"/>
      <c r="U352" s="1031"/>
      <c r="V352" s="1031"/>
      <c r="W352" s="1031"/>
      <c r="X352" s="1031"/>
      <c r="Y352" s="1031"/>
      <c r="Z352" s="1031"/>
      <c r="AA352" s="1031"/>
    </row>
    <row r="353" spans="1:27" s="404" customFormat="1" ht="17.25" thickBot="1">
      <c r="A353" s="498"/>
      <c r="B353" s="462"/>
      <c r="C353" s="463"/>
      <c r="D353" s="463"/>
      <c r="E353" s="514"/>
      <c r="F353" s="499"/>
      <c r="G353" s="500"/>
      <c r="H353" s="465"/>
      <c r="J353" s="466"/>
      <c r="K353" s="1053"/>
      <c r="L353" s="428"/>
      <c r="M353" s="1031"/>
      <c r="N353" s="1031"/>
      <c r="O353" s="1031"/>
      <c r="P353" s="1031"/>
      <c r="Q353" s="1031"/>
      <c r="R353" s="1031"/>
      <c r="S353" s="1031"/>
      <c r="T353" s="1031"/>
      <c r="U353" s="1031"/>
      <c r="V353" s="1031"/>
      <c r="W353" s="1031"/>
      <c r="X353" s="1031"/>
      <c r="Y353" s="1031"/>
      <c r="Z353" s="1031"/>
      <c r="AA353" s="1031"/>
    </row>
    <row r="354" spans="1:27" s="503" customFormat="1" ht="18.75" hidden="1">
      <c r="A354" s="501" t="s">
        <v>528</v>
      </c>
      <c r="B354" s="1202" t="s">
        <v>452</v>
      </c>
      <c r="C354" s="1203"/>
      <c r="D354" s="1203"/>
      <c r="E354" s="1203"/>
      <c r="F354" s="1207"/>
      <c r="G354" s="485"/>
      <c r="H354" s="493"/>
      <c r="I354" s="502"/>
      <c r="J354" s="502"/>
      <c r="K354" s="1054"/>
      <c r="L354" s="903"/>
      <c r="M354" s="1045">
        <f>'Rekap Panjang Per Prog Per Prov'!BE171</f>
        <v>1500000000</v>
      </c>
      <c r="N354" s="1046"/>
      <c r="O354" s="1046"/>
      <c r="P354" s="1046"/>
      <c r="Q354" s="1046"/>
      <c r="R354" s="1046"/>
      <c r="S354" s="1046"/>
      <c r="T354" s="1046"/>
      <c r="U354" s="1046"/>
      <c r="V354" s="1046"/>
      <c r="W354" s="1046"/>
      <c r="X354" s="1046"/>
      <c r="Y354" s="1046"/>
      <c r="Z354" s="1046"/>
      <c r="AA354" s="1046"/>
    </row>
    <row r="355" spans="1:27" ht="17.25" hidden="1" thickBot="1">
      <c r="A355" s="498"/>
      <c r="B355" s="462"/>
      <c r="C355" s="483"/>
      <c r="D355" s="483"/>
      <c r="E355" s="514"/>
      <c r="F355" s="521"/>
      <c r="G355" s="500"/>
      <c r="H355" s="465"/>
      <c r="K355" s="428"/>
      <c r="L355" s="428"/>
    </row>
    <row r="356" spans="1:27">
      <c r="G356" s="988" t="e">
        <f>G11+G20+G32+G46+G69+G78+G101+G125+G148+G157+G173+G180+G194+G202+G209+G227+G234+G263+G269+G281+#REF!+G298+G322+G334+G340</f>
        <v>#REF!</v>
      </c>
      <c r="M356" s="1048">
        <f>M11+M20+M32+M46+M69+M78+M84+M101+M125+M148+M157+M173+M180+M194+M202+M209+M227+M234+M263+M269+M281+M298+M322+M334+M340</f>
        <v>130471900000</v>
      </c>
    </row>
    <row r="357" spans="1:27">
      <c r="G357" s="988"/>
      <c r="M357" s="1048"/>
    </row>
    <row r="358" spans="1:27">
      <c r="G358" s="523"/>
    </row>
    <row r="367" spans="1:27" s="1020" customFormat="1">
      <c r="B367" s="1021"/>
      <c r="C367" s="1021"/>
      <c r="D367" s="1021"/>
      <c r="E367" s="1021"/>
      <c r="F367" s="1021"/>
      <c r="G367" s="1022" t="e">
        <f>G11+G20+G32+G44+G46+G55+G57+G61+G63+G65+G101+G125+G146+#REF!+G180+#REF!+G202+G209+G240+G249+G251+G253+G255+#REF!+G322+G298+G334+#REF!+G354</f>
        <v>#REF!</v>
      </c>
      <c r="H367" s="1023"/>
      <c r="I367" s="1024"/>
      <c r="J367" s="1024"/>
      <c r="K367" s="1025"/>
      <c r="L367" s="1025"/>
      <c r="M367" s="1049"/>
      <c r="N367" s="1050"/>
      <c r="O367" s="1050"/>
      <c r="P367" s="1050"/>
      <c r="Q367" s="1050"/>
      <c r="R367" s="1050"/>
      <c r="S367" s="1050"/>
      <c r="T367" s="1050"/>
      <c r="U367" s="1050"/>
      <c r="V367" s="1050"/>
      <c r="W367" s="1050"/>
      <c r="X367" s="1050"/>
      <c r="Y367" s="1050"/>
      <c r="Z367" s="1050"/>
      <c r="AA367" s="1050"/>
    </row>
    <row r="368" spans="1:27" s="1024" customFormat="1">
      <c r="A368" s="1020"/>
      <c r="B368" s="1021"/>
      <c r="C368" s="1021"/>
      <c r="D368" s="1021"/>
      <c r="E368" s="1021"/>
      <c r="F368" s="1021"/>
      <c r="G368" s="1026">
        <f>G11+G20+G32+G46+G69+G78+G84+G101+G125+G148+G157+G173+G180+G194+G202+G209+G227+G234+G263+G269+G281+G298+G322+G334+G340</f>
        <v>344850659000</v>
      </c>
      <c r="H368" s="1027">
        <f>[1]TP!M250</f>
        <v>635108921000</v>
      </c>
      <c r="K368" s="1028">
        <f>[1]TP!N250</f>
        <v>635108921000</v>
      </c>
      <c r="L368" s="1028">
        <f>[1]TP!O250</f>
        <v>635108921000</v>
      </c>
      <c r="M368" s="1049"/>
      <c r="N368" s="1049"/>
      <c r="O368" s="1049"/>
      <c r="P368" s="1049"/>
      <c r="Q368" s="1049"/>
      <c r="R368" s="1049"/>
      <c r="S368" s="1049"/>
      <c r="T368" s="1049"/>
      <c r="U368" s="1049"/>
      <c r="V368" s="1049"/>
      <c r="W368" s="1049"/>
      <c r="X368" s="1049"/>
      <c r="Y368" s="1049"/>
      <c r="Z368" s="1049"/>
      <c r="AA368" s="1049"/>
    </row>
    <row r="369" spans="1:27" s="1024" customFormat="1">
      <c r="A369" s="1020"/>
      <c r="B369" s="1021"/>
      <c r="C369" s="1021"/>
      <c r="D369" s="1021"/>
      <c r="E369" s="1021"/>
      <c r="F369" s="1021"/>
      <c r="G369" s="1029" t="e">
        <f>G11+G20+G32+G46+G69+G78+G84+G101+G125+G148+G157+G173+G180+G194+G202+G209+G227+G234+G263+G269+G281+#REF!+G298+G322+G334+G340</f>
        <v>#REF!</v>
      </c>
      <c r="H369" s="1023"/>
      <c r="K369" s="1025"/>
      <c r="L369" s="1025"/>
      <c r="M369" s="1049"/>
      <c r="N369" s="1049"/>
      <c r="O369" s="1049"/>
      <c r="P369" s="1049"/>
      <c r="Q369" s="1049"/>
      <c r="R369" s="1049"/>
      <c r="S369" s="1049"/>
      <c r="T369" s="1049"/>
      <c r="U369" s="1049"/>
      <c r="V369" s="1049"/>
      <c r="W369" s="1049"/>
      <c r="X369" s="1049"/>
      <c r="Y369" s="1049"/>
      <c r="Z369" s="1049"/>
      <c r="AA369" s="1049"/>
    </row>
    <row r="370" spans="1:27" s="1024" customFormat="1">
      <c r="A370" s="1020"/>
      <c r="B370" s="1021"/>
      <c r="C370" s="1021"/>
      <c r="D370" s="1021"/>
      <c r="E370" s="1021"/>
      <c r="F370" s="1021"/>
      <c r="G370" s="1021"/>
      <c r="H370" s="1023"/>
      <c r="K370" s="1025"/>
      <c r="L370" s="1025"/>
      <c r="M370" s="1049"/>
      <c r="N370" s="1049"/>
      <c r="O370" s="1049"/>
      <c r="P370" s="1049"/>
      <c r="Q370" s="1049"/>
      <c r="R370" s="1049"/>
      <c r="S370" s="1049"/>
      <c r="T370" s="1049"/>
      <c r="U370" s="1049"/>
      <c r="V370" s="1049"/>
      <c r="W370" s="1049"/>
      <c r="X370" s="1049"/>
      <c r="Y370" s="1049"/>
      <c r="Z370" s="1049"/>
      <c r="AA370" s="1049"/>
    </row>
    <row r="371" spans="1:27" s="1024" customFormat="1">
      <c r="A371" s="1020"/>
      <c r="B371" s="1021"/>
      <c r="C371" s="1021"/>
      <c r="D371" s="1021"/>
      <c r="E371" s="1021"/>
      <c r="F371" s="1021"/>
      <c r="G371" s="1021"/>
      <c r="H371" s="1023"/>
      <c r="K371" s="1025"/>
      <c r="L371" s="1025"/>
      <c r="M371" s="1049"/>
      <c r="N371" s="1049"/>
      <c r="O371" s="1049"/>
      <c r="P371" s="1049"/>
      <c r="Q371" s="1049"/>
      <c r="R371" s="1049"/>
      <c r="S371" s="1049"/>
      <c r="T371" s="1049"/>
      <c r="U371" s="1049"/>
      <c r="V371" s="1049"/>
      <c r="W371" s="1049"/>
      <c r="X371" s="1049"/>
      <c r="Y371" s="1049"/>
      <c r="Z371" s="1049"/>
      <c r="AA371" s="1049"/>
    </row>
    <row r="372" spans="1:27" s="1024" customFormat="1">
      <c r="A372" s="1020"/>
      <c r="B372" s="1021"/>
      <c r="C372" s="1021"/>
      <c r="D372" s="1021"/>
      <c r="E372" s="1021"/>
      <c r="F372" s="1021"/>
      <c r="G372" s="1029">
        <f>G11+G20+G32+G46+G69+G78+G84+G101+G125+G148+G157+G173+G180+G194+G202+G209+G227+G234+G263+G269+G281+G298+G322+G334+G340</f>
        <v>344850659000</v>
      </c>
      <c r="H372" s="1023"/>
      <c r="K372" s="1025"/>
      <c r="L372" s="1025"/>
      <c r="M372" s="1049"/>
      <c r="N372" s="1049"/>
      <c r="O372" s="1049"/>
      <c r="P372" s="1049"/>
      <c r="Q372" s="1049"/>
      <c r="R372" s="1049"/>
      <c r="S372" s="1049"/>
      <c r="T372" s="1049"/>
      <c r="U372" s="1049"/>
      <c r="V372" s="1049"/>
      <c r="W372" s="1049"/>
      <c r="X372" s="1049"/>
      <c r="Y372" s="1049"/>
      <c r="Z372" s="1049"/>
      <c r="AA372" s="1049"/>
    </row>
    <row r="373" spans="1:27" s="1024" customFormat="1">
      <c r="A373" s="1020"/>
      <c r="B373" s="1021"/>
      <c r="C373" s="1021"/>
      <c r="D373" s="1021"/>
      <c r="E373" s="1021"/>
      <c r="F373" s="1021"/>
      <c r="G373" s="1021"/>
      <c r="H373" s="1023"/>
      <c r="K373" s="1025"/>
      <c r="L373" s="1025"/>
      <c r="M373" s="1049"/>
      <c r="N373" s="1049"/>
      <c r="O373" s="1049"/>
      <c r="P373" s="1049"/>
      <c r="Q373" s="1049"/>
      <c r="R373" s="1049"/>
      <c r="S373" s="1049"/>
      <c r="T373" s="1049"/>
      <c r="U373" s="1049"/>
      <c r="V373" s="1049"/>
      <c r="W373" s="1049"/>
      <c r="X373" s="1049"/>
      <c r="Y373" s="1049"/>
      <c r="Z373" s="1049"/>
      <c r="AA373" s="1049"/>
    </row>
    <row r="374" spans="1:27" s="1024" customFormat="1">
      <c r="A374" s="1020"/>
      <c r="B374" s="1021"/>
      <c r="C374" s="1021"/>
      <c r="D374" s="1021"/>
      <c r="E374" s="1021"/>
      <c r="F374" s="1021"/>
      <c r="G374" s="1021"/>
      <c r="H374" s="1023"/>
      <c r="K374" s="1025"/>
      <c r="L374" s="1025"/>
      <c r="M374" s="1049"/>
      <c r="N374" s="1049"/>
      <c r="O374" s="1049"/>
      <c r="P374" s="1049"/>
      <c r="Q374" s="1049"/>
      <c r="R374" s="1049"/>
      <c r="S374" s="1049"/>
      <c r="T374" s="1049"/>
      <c r="U374" s="1049"/>
      <c r="V374" s="1049"/>
      <c r="W374" s="1049"/>
      <c r="X374" s="1049"/>
      <c r="Y374" s="1049"/>
      <c r="Z374" s="1049"/>
      <c r="AA374" s="1049"/>
    </row>
    <row r="375" spans="1:27" s="1024" customFormat="1">
      <c r="A375" s="1020"/>
      <c r="B375" s="1021"/>
      <c r="C375" s="1021"/>
      <c r="D375" s="1021"/>
      <c r="E375" s="1021"/>
      <c r="F375" s="1021"/>
      <c r="G375" s="1021"/>
      <c r="H375" s="1023"/>
      <c r="K375" s="1025"/>
      <c r="L375" s="1025"/>
      <c r="M375" s="1049"/>
      <c r="N375" s="1049"/>
      <c r="O375" s="1049"/>
      <c r="P375" s="1049"/>
      <c r="Q375" s="1049"/>
      <c r="R375" s="1049"/>
      <c r="S375" s="1049"/>
      <c r="T375" s="1049"/>
      <c r="U375" s="1049"/>
      <c r="V375" s="1049"/>
      <c r="W375" s="1049"/>
      <c r="X375" s="1049"/>
      <c r="Y375" s="1049"/>
      <c r="Z375" s="1049"/>
      <c r="AA375" s="1049"/>
    </row>
    <row r="376" spans="1:27" s="1024" customFormat="1">
      <c r="A376" s="1020"/>
      <c r="B376" s="1021"/>
      <c r="C376" s="1021"/>
      <c r="D376" s="1021"/>
      <c r="E376" s="1021"/>
      <c r="F376" s="1021"/>
      <c r="G376" s="1021"/>
      <c r="H376" s="1023"/>
      <c r="K376" s="1025"/>
      <c r="L376" s="1025"/>
      <c r="M376" s="1049"/>
      <c r="N376" s="1049"/>
      <c r="O376" s="1049"/>
      <c r="P376" s="1049"/>
      <c r="Q376" s="1049"/>
      <c r="R376" s="1049"/>
      <c r="S376" s="1049"/>
      <c r="T376" s="1049"/>
      <c r="U376" s="1049"/>
      <c r="V376" s="1049"/>
      <c r="W376" s="1049"/>
      <c r="X376" s="1049"/>
      <c r="Y376" s="1049"/>
      <c r="Z376" s="1049"/>
      <c r="AA376" s="1049"/>
    </row>
    <row r="377" spans="1:27" s="1024" customFormat="1">
      <c r="A377" s="1020"/>
      <c r="B377" s="1021"/>
      <c r="C377" s="1021"/>
      <c r="D377" s="1021"/>
      <c r="E377" s="1021"/>
      <c r="F377" s="1021"/>
      <c r="G377" s="1021"/>
      <c r="H377" s="1023"/>
      <c r="K377" s="1025"/>
      <c r="L377" s="1025"/>
      <c r="M377" s="1049"/>
      <c r="N377" s="1049"/>
      <c r="O377" s="1049"/>
      <c r="P377" s="1049"/>
      <c r="Q377" s="1049"/>
      <c r="R377" s="1049"/>
      <c r="S377" s="1049"/>
      <c r="T377" s="1049"/>
      <c r="U377" s="1049"/>
      <c r="V377" s="1049"/>
      <c r="W377" s="1049"/>
      <c r="X377" s="1049"/>
      <c r="Y377" s="1049"/>
      <c r="Z377" s="1049"/>
      <c r="AA377" s="1049"/>
    </row>
    <row r="378" spans="1:27" s="1024" customFormat="1">
      <c r="A378" s="1020"/>
      <c r="B378" s="1021"/>
      <c r="C378" s="1021"/>
      <c r="D378" s="1021"/>
      <c r="E378" s="1021"/>
      <c r="F378" s="1021"/>
      <c r="G378" s="1021"/>
      <c r="H378" s="1023"/>
      <c r="K378" s="1025"/>
      <c r="L378" s="1025"/>
      <c r="M378" s="1049"/>
      <c r="N378" s="1049"/>
      <c r="O378" s="1049"/>
      <c r="P378" s="1049"/>
      <c r="Q378" s="1049"/>
      <c r="R378" s="1049"/>
      <c r="S378" s="1049"/>
      <c r="T378" s="1049"/>
      <c r="U378" s="1049"/>
      <c r="V378" s="1049"/>
      <c r="W378" s="1049"/>
      <c r="X378" s="1049"/>
      <c r="Y378" s="1049"/>
      <c r="Z378" s="1049"/>
      <c r="AA378" s="1049"/>
    </row>
    <row r="379" spans="1:27" s="1024" customFormat="1">
      <c r="A379" s="1020"/>
      <c r="B379" s="1021"/>
      <c r="C379" s="1021"/>
      <c r="D379" s="1021"/>
      <c r="E379" s="1021"/>
      <c r="F379" s="1021"/>
      <c r="G379" s="1021"/>
      <c r="H379" s="1023"/>
      <c r="K379" s="1025"/>
      <c r="L379" s="1025"/>
      <c r="M379" s="1049"/>
      <c r="N379" s="1049"/>
      <c r="O379" s="1049"/>
      <c r="P379" s="1049"/>
      <c r="Q379" s="1049"/>
      <c r="R379" s="1049"/>
      <c r="S379" s="1049"/>
      <c r="T379" s="1049"/>
      <c r="U379" s="1049"/>
      <c r="V379" s="1049"/>
      <c r="W379" s="1049"/>
      <c r="X379" s="1049"/>
      <c r="Y379" s="1049"/>
      <c r="Z379" s="1049"/>
      <c r="AA379" s="1049"/>
    </row>
    <row r="380" spans="1:27" s="1024" customFormat="1">
      <c r="A380" s="1020"/>
      <c r="B380" s="1021"/>
      <c r="C380" s="1021"/>
      <c r="D380" s="1021"/>
      <c r="E380" s="1021"/>
      <c r="F380" s="1021"/>
      <c r="G380" s="1021"/>
      <c r="H380" s="1023"/>
      <c r="K380" s="1025"/>
      <c r="L380" s="1025"/>
      <c r="M380" s="1049"/>
      <c r="N380" s="1049"/>
      <c r="O380" s="1049"/>
      <c r="P380" s="1049"/>
      <c r="Q380" s="1049"/>
      <c r="R380" s="1049"/>
      <c r="S380" s="1049"/>
      <c r="T380" s="1049"/>
      <c r="U380" s="1049"/>
      <c r="V380" s="1049"/>
      <c r="W380" s="1049"/>
      <c r="X380" s="1049"/>
      <c r="Y380" s="1049"/>
      <c r="Z380" s="1049"/>
      <c r="AA380" s="1049"/>
    </row>
    <row r="381" spans="1:27" s="1020" customFormat="1">
      <c r="B381" s="1021"/>
      <c r="C381" s="1021"/>
      <c r="D381" s="1021"/>
      <c r="E381" s="1021"/>
      <c r="F381" s="1021"/>
      <c r="G381" s="1030" t="e">
        <f>G354+#REF!+G334+G298+G322+#REF!+G255+G253+G251+G249+G240+G209+G202+#REF!+G180+#REF!+G146+G125+G101+G65+G63+G61+G57+G55+G44+G32+G20+G11</f>
        <v>#REF!</v>
      </c>
      <c r="H381" s="1023"/>
      <c r="I381" s="1024"/>
      <c r="J381" s="1024"/>
      <c r="K381" s="1025"/>
      <c r="L381" s="1025"/>
      <c r="M381" s="1049"/>
      <c r="N381" s="1050"/>
      <c r="O381" s="1050"/>
      <c r="P381" s="1050"/>
      <c r="Q381" s="1050"/>
      <c r="R381" s="1050"/>
      <c r="S381" s="1050"/>
      <c r="T381" s="1050"/>
      <c r="U381" s="1050"/>
      <c r="V381" s="1050"/>
      <c r="W381" s="1050"/>
      <c r="X381" s="1050"/>
      <c r="Y381" s="1050"/>
      <c r="Z381" s="1050"/>
      <c r="AA381" s="1050"/>
    </row>
    <row r="382" spans="1:27" s="1024" customFormat="1">
      <c r="A382" s="1020"/>
      <c r="B382" s="1021"/>
      <c r="C382" s="1021"/>
      <c r="D382" s="1021"/>
      <c r="E382" s="1021"/>
      <c r="F382" s="1021"/>
      <c r="G382" s="1021"/>
      <c r="H382" s="1023"/>
      <c r="K382" s="1025"/>
      <c r="L382" s="1025"/>
      <c r="M382" s="1049"/>
      <c r="N382" s="1049"/>
      <c r="O382" s="1049"/>
      <c r="P382" s="1049"/>
      <c r="Q382" s="1049"/>
      <c r="R382" s="1049"/>
      <c r="S382" s="1049"/>
      <c r="T382" s="1049"/>
      <c r="U382" s="1049"/>
      <c r="V382" s="1049"/>
      <c r="W382" s="1049"/>
      <c r="X382" s="1049"/>
      <c r="Y382" s="1049"/>
      <c r="Z382" s="1049"/>
      <c r="AA382" s="1049"/>
    </row>
    <row r="383" spans="1:27" s="1024" customFormat="1">
      <c r="A383" s="1020"/>
      <c r="B383" s="1021"/>
      <c r="C383" s="1021"/>
      <c r="D383" s="1021"/>
      <c r="E383" s="1021"/>
      <c r="F383" s="1021"/>
      <c r="G383" s="1021"/>
      <c r="H383" s="1023"/>
      <c r="K383" s="1025"/>
      <c r="L383" s="1025"/>
      <c r="M383" s="1049"/>
      <c r="N383" s="1049"/>
      <c r="O383" s="1049"/>
      <c r="P383" s="1049"/>
      <c r="Q383" s="1049"/>
      <c r="R383" s="1049"/>
      <c r="S383" s="1049"/>
      <c r="T383" s="1049"/>
      <c r="U383" s="1049"/>
      <c r="V383" s="1049"/>
      <c r="W383" s="1049"/>
      <c r="X383" s="1049"/>
      <c r="Y383" s="1049"/>
      <c r="Z383" s="1049"/>
      <c r="AA383" s="1049"/>
    </row>
    <row r="384" spans="1:27" s="1024" customFormat="1">
      <c r="A384" s="1020"/>
      <c r="B384" s="1021"/>
      <c r="C384" s="1021"/>
      <c r="D384" s="1021"/>
      <c r="E384" s="1021"/>
      <c r="F384" s="1021"/>
      <c r="G384" s="1021"/>
      <c r="H384" s="1023"/>
      <c r="K384" s="1025"/>
      <c r="L384" s="1025"/>
      <c r="M384" s="1049"/>
      <c r="N384" s="1049"/>
      <c r="O384" s="1049"/>
      <c r="P384" s="1049"/>
      <c r="Q384" s="1049"/>
      <c r="R384" s="1049"/>
      <c r="S384" s="1049"/>
      <c r="T384" s="1049"/>
      <c r="U384" s="1049"/>
      <c r="V384" s="1049"/>
      <c r="W384" s="1049"/>
      <c r="X384" s="1049"/>
      <c r="Y384" s="1049"/>
      <c r="Z384" s="1049"/>
      <c r="AA384" s="1049"/>
    </row>
    <row r="385" spans="1:27" s="1024" customFormat="1">
      <c r="A385" s="1020"/>
      <c r="B385" s="1021"/>
      <c r="C385" s="1021"/>
      <c r="D385" s="1021"/>
      <c r="E385" s="1021"/>
      <c r="F385" s="1021"/>
      <c r="G385" s="1021"/>
      <c r="H385" s="1023"/>
      <c r="K385" s="1025"/>
      <c r="L385" s="1025"/>
      <c r="M385" s="1049"/>
      <c r="N385" s="1049"/>
      <c r="O385" s="1049"/>
      <c r="P385" s="1049"/>
      <c r="Q385" s="1049"/>
      <c r="R385" s="1049"/>
      <c r="S385" s="1049"/>
      <c r="T385" s="1049"/>
      <c r="U385" s="1049"/>
      <c r="V385" s="1049"/>
      <c r="W385" s="1049"/>
      <c r="X385" s="1049"/>
      <c r="Y385" s="1049"/>
      <c r="Z385" s="1049"/>
      <c r="AA385" s="1049"/>
    </row>
    <row r="386" spans="1:27" s="1024" customFormat="1">
      <c r="A386" s="1020"/>
      <c r="B386" s="1021"/>
      <c r="C386" s="1021"/>
      <c r="D386" s="1021"/>
      <c r="E386" s="1021"/>
      <c r="F386" s="1021"/>
      <c r="G386" s="1021"/>
      <c r="H386" s="1023"/>
      <c r="K386" s="1025"/>
      <c r="L386" s="1025"/>
      <c r="M386" s="1049"/>
      <c r="N386" s="1049"/>
      <c r="O386" s="1049"/>
      <c r="P386" s="1049"/>
      <c r="Q386" s="1049"/>
      <c r="R386" s="1049"/>
      <c r="S386" s="1049"/>
      <c r="T386" s="1049"/>
      <c r="U386" s="1049"/>
      <c r="V386" s="1049"/>
      <c r="W386" s="1049"/>
      <c r="X386" s="1049"/>
      <c r="Y386" s="1049"/>
      <c r="Z386" s="1049"/>
      <c r="AA386" s="1049"/>
    </row>
    <row r="387" spans="1:27" s="1024" customFormat="1">
      <c r="A387" s="1020"/>
      <c r="B387" s="1021"/>
      <c r="C387" s="1021"/>
      <c r="D387" s="1021"/>
      <c r="E387" s="1021"/>
      <c r="F387" s="1021"/>
      <c r="G387" s="1021"/>
      <c r="H387" s="1023"/>
      <c r="K387" s="1025"/>
      <c r="L387" s="1025"/>
      <c r="M387" s="1049"/>
      <c r="N387" s="1049"/>
      <c r="O387" s="1049"/>
      <c r="P387" s="1049"/>
      <c r="Q387" s="1049"/>
      <c r="R387" s="1049"/>
      <c r="S387" s="1049"/>
      <c r="T387" s="1049"/>
      <c r="U387" s="1049"/>
      <c r="V387" s="1049"/>
      <c r="W387" s="1049"/>
      <c r="X387" s="1049"/>
      <c r="Y387" s="1049"/>
      <c r="Z387" s="1049"/>
      <c r="AA387" s="1049"/>
    </row>
    <row r="388" spans="1:27" s="1024" customFormat="1">
      <c r="A388" s="1020"/>
      <c r="B388" s="1021"/>
      <c r="C388" s="1021"/>
      <c r="D388" s="1021"/>
      <c r="E388" s="1021"/>
      <c r="F388" s="1021"/>
      <c r="G388" s="1021"/>
      <c r="H388" s="1023"/>
      <c r="K388" s="1025"/>
      <c r="L388" s="1025"/>
      <c r="M388" s="1049"/>
      <c r="N388" s="1049"/>
      <c r="O388" s="1049"/>
      <c r="P388" s="1049"/>
      <c r="Q388" s="1049"/>
      <c r="R388" s="1049"/>
      <c r="S388" s="1049"/>
      <c r="T388" s="1049"/>
      <c r="U388" s="1049"/>
      <c r="V388" s="1049"/>
      <c r="W388" s="1049"/>
      <c r="X388" s="1049"/>
      <c r="Y388" s="1049"/>
      <c r="Z388" s="1049"/>
      <c r="AA388" s="1049"/>
    </row>
    <row r="389" spans="1:27" s="1024" customFormat="1">
      <c r="A389" s="1020"/>
      <c r="B389" s="1021"/>
      <c r="C389" s="1021"/>
      <c r="D389" s="1021"/>
      <c r="E389" s="1021"/>
      <c r="F389" s="1021"/>
      <c r="G389" s="1021"/>
      <c r="H389" s="1023"/>
      <c r="K389" s="1025"/>
      <c r="L389" s="1025"/>
      <c r="M389" s="1049"/>
      <c r="N389" s="1049"/>
      <c r="O389" s="1049"/>
      <c r="P389" s="1049"/>
      <c r="Q389" s="1049"/>
      <c r="R389" s="1049"/>
      <c r="S389" s="1049"/>
      <c r="T389" s="1049"/>
      <c r="U389" s="1049"/>
      <c r="V389" s="1049"/>
      <c r="W389" s="1049"/>
      <c r="X389" s="1049"/>
      <c r="Y389" s="1049"/>
      <c r="Z389" s="1049"/>
      <c r="AA389" s="1049"/>
    </row>
    <row r="390" spans="1:27" s="1024" customFormat="1">
      <c r="A390" s="1020"/>
      <c r="B390" s="1021"/>
      <c r="C390" s="1021"/>
      <c r="D390" s="1021"/>
      <c r="E390" s="1021"/>
      <c r="F390" s="1021"/>
      <c r="G390" s="1021"/>
      <c r="H390" s="1023"/>
      <c r="K390" s="1025"/>
      <c r="L390" s="1025"/>
      <c r="M390" s="1049"/>
      <c r="N390" s="1049"/>
      <c r="O390" s="1049"/>
      <c r="P390" s="1049"/>
      <c r="Q390" s="1049"/>
      <c r="R390" s="1049"/>
      <c r="S390" s="1049"/>
      <c r="T390" s="1049"/>
      <c r="U390" s="1049"/>
      <c r="V390" s="1049"/>
      <c r="W390" s="1049"/>
      <c r="X390" s="1049"/>
      <c r="Y390" s="1049"/>
      <c r="Z390" s="1049"/>
      <c r="AA390" s="1049"/>
    </row>
    <row r="391" spans="1:27" s="1024" customFormat="1">
      <c r="A391" s="1020"/>
      <c r="B391" s="1021"/>
      <c r="C391" s="1021"/>
      <c r="D391" s="1021"/>
      <c r="E391" s="1021"/>
      <c r="F391" s="1021"/>
      <c r="G391" s="1021"/>
      <c r="H391" s="1023"/>
      <c r="K391" s="1025"/>
      <c r="L391" s="1025"/>
      <c r="M391" s="1049"/>
      <c r="N391" s="1049"/>
      <c r="O391" s="1049"/>
      <c r="P391" s="1049"/>
      <c r="Q391" s="1049"/>
      <c r="R391" s="1049"/>
      <c r="S391" s="1049"/>
      <c r="T391" s="1049"/>
      <c r="U391" s="1049"/>
      <c r="V391" s="1049"/>
      <c r="W391" s="1049"/>
      <c r="X391" s="1049"/>
      <c r="Y391" s="1049"/>
      <c r="Z391" s="1049"/>
      <c r="AA391" s="1049"/>
    </row>
    <row r="392" spans="1:27" s="1024" customFormat="1">
      <c r="A392" s="1020"/>
      <c r="B392" s="1021"/>
      <c r="C392" s="1021"/>
      <c r="D392" s="1021"/>
      <c r="E392" s="1021"/>
      <c r="F392" s="1021"/>
      <c r="G392" s="1021"/>
      <c r="H392" s="1023"/>
      <c r="K392" s="1025"/>
      <c r="L392" s="1025"/>
      <c r="M392" s="1049"/>
      <c r="N392" s="1049"/>
      <c r="O392" s="1049"/>
      <c r="P392" s="1049"/>
      <c r="Q392" s="1049"/>
      <c r="R392" s="1049"/>
      <c r="S392" s="1049"/>
      <c r="T392" s="1049"/>
      <c r="U392" s="1049"/>
      <c r="V392" s="1049"/>
      <c r="W392" s="1049"/>
      <c r="X392" s="1049"/>
      <c r="Y392" s="1049"/>
      <c r="Z392" s="1049"/>
      <c r="AA392" s="1049"/>
    </row>
    <row r="393" spans="1:27" s="1024" customFormat="1">
      <c r="A393" s="1020"/>
      <c r="B393" s="1021"/>
      <c r="C393" s="1021"/>
      <c r="D393" s="1021"/>
      <c r="E393" s="1021"/>
      <c r="F393" s="1021"/>
      <c r="G393" s="1021"/>
      <c r="H393" s="1023"/>
      <c r="K393" s="1025"/>
      <c r="L393" s="1025"/>
      <c r="M393" s="1049"/>
      <c r="N393" s="1049"/>
      <c r="O393" s="1049"/>
      <c r="P393" s="1049"/>
      <c r="Q393" s="1049"/>
      <c r="R393" s="1049"/>
      <c r="S393" s="1049"/>
      <c r="T393" s="1049"/>
      <c r="U393" s="1049"/>
      <c r="V393" s="1049"/>
      <c r="W393" s="1049"/>
      <c r="X393" s="1049"/>
      <c r="Y393" s="1049"/>
      <c r="Z393" s="1049"/>
      <c r="AA393" s="1049"/>
    </row>
    <row r="394" spans="1:27" s="1024" customFormat="1">
      <c r="A394" s="1020"/>
      <c r="B394" s="1021"/>
      <c r="C394" s="1021"/>
      <c r="D394" s="1021"/>
      <c r="E394" s="1021"/>
      <c r="F394" s="1021"/>
      <c r="G394" s="1021"/>
      <c r="H394" s="1023"/>
      <c r="K394" s="1025"/>
      <c r="L394" s="1025"/>
      <c r="M394" s="1049"/>
      <c r="N394" s="1049"/>
      <c r="O394" s="1049"/>
      <c r="P394" s="1049"/>
      <c r="Q394" s="1049"/>
      <c r="R394" s="1049"/>
      <c r="S394" s="1049"/>
      <c r="T394" s="1049"/>
      <c r="U394" s="1049"/>
      <c r="V394" s="1049"/>
      <c r="W394" s="1049"/>
      <c r="X394" s="1049"/>
      <c r="Y394" s="1049"/>
      <c r="Z394" s="1049"/>
      <c r="AA394" s="1049"/>
    </row>
    <row r="395" spans="1:27" s="1024" customFormat="1">
      <c r="A395" s="1020"/>
      <c r="B395" s="1021"/>
      <c r="C395" s="1021"/>
      <c r="D395" s="1021"/>
      <c r="E395" s="1021"/>
      <c r="F395" s="1021"/>
      <c r="G395" s="1021"/>
      <c r="H395" s="1023"/>
      <c r="K395" s="1025"/>
      <c r="L395" s="1025"/>
      <c r="M395" s="1049"/>
      <c r="N395" s="1049"/>
      <c r="O395" s="1049"/>
      <c r="P395" s="1049"/>
      <c r="Q395" s="1049"/>
      <c r="R395" s="1049"/>
      <c r="S395" s="1049"/>
      <c r="T395" s="1049"/>
      <c r="U395" s="1049"/>
      <c r="V395" s="1049"/>
      <c r="W395" s="1049"/>
      <c r="X395" s="1049"/>
      <c r="Y395" s="1049"/>
      <c r="Z395" s="1049"/>
      <c r="AA395" s="1049"/>
    </row>
    <row r="396" spans="1:27" s="1024" customFormat="1">
      <c r="A396" s="1020"/>
      <c r="B396" s="1021"/>
      <c r="C396" s="1021"/>
      <c r="D396" s="1021"/>
      <c r="E396" s="1021"/>
      <c r="F396" s="1021"/>
      <c r="G396" s="1021"/>
      <c r="H396" s="1023"/>
      <c r="K396" s="1025"/>
      <c r="L396" s="1025"/>
      <c r="M396" s="1049"/>
      <c r="N396" s="1049"/>
      <c r="O396" s="1049"/>
      <c r="P396" s="1049"/>
      <c r="Q396" s="1049"/>
      <c r="R396" s="1049"/>
      <c r="S396" s="1049"/>
      <c r="T396" s="1049"/>
      <c r="U396" s="1049"/>
      <c r="V396" s="1049"/>
      <c r="W396" s="1049"/>
      <c r="X396" s="1049"/>
      <c r="Y396" s="1049"/>
      <c r="Z396" s="1049"/>
      <c r="AA396" s="1049"/>
    </row>
    <row r="397" spans="1:27" s="1024" customFormat="1">
      <c r="A397" s="1020"/>
      <c r="B397" s="1021"/>
      <c r="C397" s="1021"/>
      <c r="D397" s="1021"/>
      <c r="E397" s="1021"/>
      <c r="F397" s="1021"/>
      <c r="G397" s="1021"/>
      <c r="H397" s="1023"/>
      <c r="K397" s="1025"/>
      <c r="L397" s="1025"/>
      <c r="M397" s="1049"/>
      <c r="N397" s="1049"/>
      <c r="O397" s="1049"/>
      <c r="P397" s="1049"/>
      <c r="Q397" s="1049"/>
      <c r="R397" s="1049"/>
      <c r="S397" s="1049"/>
      <c r="T397" s="1049"/>
      <c r="U397" s="1049"/>
      <c r="V397" s="1049"/>
      <c r="W397" s="1049"/>
      <c r="X397" s="1049"/>
      <c r="Y397" s="1049"/>
      <c r="Z397" s="1049"/>
      <c r="AA397" s="1049"/>
    </row>
    <row r="398" spans="1:27" s="1024" customFormat="1">
      <c r="A398" s="1020"/>
      <c r="B398" s="1021"/>
      <c r="C398" s="1021"/>
      <c r="D398" s="1021"/>
      <c r="E398" s="1021"/>
      <c r="F398" s="1021"/>
      <c r="G398" s="1021"/>
      <c r="H398" s="1023"/>
      <c r="K398" s="1025"/>
      <c r="L398" s="1025"/>
      <c r="M398" s="1049"/>
      <c r="N398" s="1049"/>
      <c r="O398" s="1049"/>
      <c r="P398" s="1049"/>
      <c r="Q398" s="1049"/>
      <c r="R398" s="1049"/>
      <c r="S398" s="1049"/>
      <c r="T398" s="1049"/>
      <c r="U398" s="1049"/>
      <c r="V398" s="1049"/>
      <c r="W398" s="1049"/>
      <c r="X398" s="1049"/>
      <c r="Y398" s="1049"/>
      <c r="Z398" s="1049"/>
      <c r="AA398" s="1049"/>
    </row>
    <row r="399" spans="1:27" s="1024" customFormat="1">
      <c r="A399" s="1020"/>
      <c r="B399" s="1021"/>
      <c r="C399" s="1021"/>
      <c r="D399" s="1021"/>
      <c r="E399" s="1021"/>
      <c r="F399" s="1021"/>
      <c r="G399" s="1021"/>
      <c r="H399" s="1023"/>
      <c r="K399" s="1025"/>
      <c r="L399" s="1025"/>
      <c r="M399" s="1049"/>
      <c r="N399" s="1049"/>
      <c r="O399" s="1049"/>
      <c r="P399" s="1049"/>
      <c r="Q399" s="1049"/>
      <c r="R399" s="1049"/>
      <c r="S399" s="1049"/>
      <c r="T399" s="1049"/>
      <c r="U399" s="1049"/>
      <c r="V399" s="1049"/>
      <c r="W399" s="1049"/>
      <c r="X399" s="1049"/>
      <c r="Y399" s="1049"/>
      <c r="Z399" s="1049"/>
      <c r="AA399" s="1049"/>
    </row>
    <row r="400" spans="1:27" s="1024" customFormat="1">
      <c r="A400" s="1020"/>
      <c r="B400" s="1021"/>
      <c r="C400" s="1021"/>
      <c r="D400" s="1021"/>
      <c r="E400" s="1021"/>
      <c r="F400" s="1021"/>
      <c r="G400" s="1021"/>
      <c r="H400" s="1023"/>
      <c r="K400" s="1025"/>
      <c r="L400" s="1025"/>
      <c r="M400" s="1049"/>
      <c r="N400" s="1049"/>
      <c r="O400" s="1049"/>
      <c r="P400" s="1049"/>
      <c r="Q400" s="1049"/>
      <c r="R400" s="1049"/>
      <c r="S400" s="1049"/>
      <c r="T400" s="1049"/>
      <c r="U400" s="1049"/>
      <c r="V400" s="1049"/>
      <c r="W400" s="1049"/>
      <c r="X400" s="1049"/>
      <c r="Y400" s="1049"/>
      <c r="Z400" s="1049"/>
      <c r="AA400" s="1049"/>
    </row>
    <row r="401" spans="1:27" s="1024" customFormat="1">
      <c r="A401" s="1020"/>
      <c r="B401" s="1021"/>
      <c r="C401" s="1021"/>
      <c r="D401" s="1021"/>
      <c r="E401" s="1021"/>
      <c r="F401" s="1021"/>
      <c r="G401" s="1021"/>
      <c r="H401" s="1023"/>
      <c r="K401" s="1025"/>
      <c r="L401" s="1025"/>
      <c r="M401" s="1049"/>
      <c r="N401" s="1049"/>
      <c r="O401" s="1049"/>
      <c r="P401" s="1049"/>
      <c r="Q401" s="1049"/>
      <c r="R401" s="1049"/>
      <c r="S401" s="1049"/>
      <c r="T401" s="1049"/>
      <c r="U401" s="1049"/>
      <c r="V401" s="1049"/>
      <c r="W401" s="1049"/>
      <c r="X401" s="1049"/>
      <c r="Y401" s="1049"/>
      <c r="Z401" s="1049"/>
      <c r="AA401" s="1049"/>
    </row>
    <row r="402" spans="1:27" s="1024" customFormat="1">
      <c r="A402" s="1020"/>
      <c r="B402" s="1021"/>
      <c r="C402" s="1021"/>
      <c r="D402" s="1021"/>
      <c r="E402" s="1021"/>
      <c r="F402" s="1021"/>
      <c r="G402" s="1021"/>
      <c r="H402" s="1023"/>
      <c r="K402" s="1025"/>
      <c r="L402" s="1025"/>
      <c r="M402" s="1049"/>
      <c r="N402" s="1049"/>
      <c r="O402" s="1049"/>
      <c r="P402" s="1049"/>
      <c r="Q402" s="1049"/>
      <c r="R402" s="1049"/>
      <c r="S402" s="1049"/>
      <c r="T402" s="1049"/>
      <c r="U402" s="1049"/>
      <c r="V402" s="1049"/>
      <c r="W402" s="1049"/>
      <c r="X402" s="1049"/>
      <c r="Y402" s="1049"/>
      <c r="Z402" s="1049"/>
      <c r="AA402" s="1049"/>
    </row>
    <row r="403" spans="1:27" s="1024" customFormat="1">
      <c r="A403" s="1020"/>
      <c r="B403" s="1021"/>
      <c r="C403" s="1021"/>
      <c r="D403" s="1021"/>
      <c r="E403" s="1021"/>
      <c r="F403" s="1021"/>
      <c r="G403" s="1021"/>
      <c r="H403" s="1023"/>
      <c r="K403" s="1025"/>
      <c r="L403" s="1025"/>
      <c r="M403" s="1049"/>
      <c r="N403" s="1049"/>
      <c r="O403" s="1049"/>
      <c r="P403" s="1049"/>
      <c r="Q403" s="1049"/>
      <c r="R403" s="1049"/>
      <c r="S403" s="1049"/>
      <c r="T403" s="1049"/>
      <c r="U403" s="1049"/>
      <c r="V403" s="1049"/>
      <c r="W403" s="1049"/>
      <c r="X403" s="1049"/>
      <c r="Y403" s="1049"/>
      <c r="Z403" s="1049"/>
      <c r="AA403" s="1049"/>
    </row>
    <row r="404" spans="1:27" s="1024" customFormat="1">
      <c r="A404" s="1020"/>
      <c r="B404" s="1021"/>
      <c r="C404" s="1021"/>
      <c r="D404" s="1021"/>
      <c r="E404" s="1021"/>
      <c r="F404" s="1021"/>
      <c r="G404" s="1021"/>
      <c r="H404" s="1023"/>
      <c r="K404" s="1025"/>
      <c r="L404" s="1025"/>
      <c r="M404" s="1049"/>
      <c r="N404" s="1049"/>
      <c r="O404" s="1049"/>
      <c r="P404" s="1049"/>
      <c r="Q404" s="1049"/>
      <c r="R404" s="1049"/>
      <c r="S404" s="1049"/>
      <c r="T404" s="1049"/>
      <c r="U404" s="1049"/>
      <c r="V404" s="1049"/>
      <c r="W404" s="1049"/>
      <c r="X404" s="1049"/>
      <c r="Y404" s="1049"/>
      <c r="Z404" s="1049"/>
      <c r="AA404" s="1049"/>
    </row>
    <row r="405" spans="1:27" s="1024" customFormat="1">
      <c r="A405" s="1020"/>
      <c r="B405" s="1021"/>
      <c r="C405" s="1021"/>
      <c r="D405" s="1021"/>
      <c r="E405" s="1021"/>
      <c r="F405" s="1021"/>
      <c r="G405" s="1021"/>
      <c r="H405" s="1023"/>
      <c r="K405" s="1025"/>
      <c r="L405" s="1025"/>
      <c r="M405" s="1049"/>
      <c r="N405" s="1049"/>
      <c r="O405" s="1049"/>
      <c r="P405" s="1049"/>
      <c r="Q405" s="1049"/>
      <c r="R405" s="1049"/>
      <c r="S405" s="1049"/>
      <c r="T405" s="1049"/>
      <c r="U405" s="1049"/>
      <c r="V405" s="1049"/>
      <c r="W405" s="1049"/>
      <c r="X405" s="1049"/>
      <c r="Y405" s="1049"/>
      <c r="Z405" s="1049"/>
      <c r="AA405" s="1049"/>
    </row>
    <row r="406" spans="1:27" s="1024" customFormat="1">
      <c r="A406" s="1020"/>
      <c r="B406" s="1021"/>
      <c r="C406" s="1021"/>
      <c r="D406" s="1021"/>
      <c r="E406" s="1021"/>
      <c r="F406" s="1021"/>
      <c r="G406" s="1021"/>
      <c r="H406" s="1023"/>
      <c r="K406" s="1025"/>
      <c r="L406" s="1025"/>
      <c r="M406" s="1049"/>
      <c r="N406" s="1049"/>
      <c r="O406" s="1049"/>
      <c r="P406" s="1049"/>
      <c r="Q406" s="1049"/>
      <c r="R406" s="1049"/>
      <c r="S406" s="1049"/>
      <c r="T406" s="1049"/>
      <c r="U406" s="1049"/>
      <c r="V406" s="1049"/>
      <c r="W406" s="1049"/>
      <c r="X406" s="1049"/>
      <c r="Y406" s="1049"/>
      <c r="Z406" s="1049"/>
      <c r="AA406" s="1049"/>
    </row>
    <row r="407" spans="1:27" s="1024" customFormat="1">
      <c r="A407" s="1020"/>
      <c r="B407" s="1021"/>
      <c r="C407" s="1021"/>
      <c r="D407" s="1021"/>
      <c r="E407" s="1021"/>
      <c r="F407" s="1021"/>
      <c r="G407" s="1021"/>
      <c r="H407" s="1023"/>
      <c r="K407" s="1025"/>
      <c r="L407" s="1025"/>
      <c r="M407" s="1049"/>
      <c r="N407" s="1049"/>
      <c r="O407" s="1049"/>
      <c r="P407" s="1049"/>
      <c r="Q407" s="1049"/>
      <c r="R407" s="1049"/>
      <c r="S407" s="1049"/>
      <c r="T407" s="1049"/>
      <c r="U407" s="1049"/>
      <c r="V407" s="1049"/>
      <c r="W407" s="1049"/>
      <c r="X407" s="1049"/>
      <c r="Y407" s="1049"/>
      <c r="Z407" s="1049"/>
      <c r="AA407" s="1049"/>
    </row>
    <row r="408" spans="1:27" s="1024" customFormat="1">
      <c r="A408" s="1020"/>
      <c r="B408" s="1021"/>
      <c r="C408" s="1021"/>
      <c r="D408" s="1021"/>
      <c r="E408" s="1021"/>
      <c r="F408" s="1021"/>
      <c r="G408" s="1021"/>
      <c r="H408" s="1023"/>
      <c r="K408" s="1025"/>
      <c r="L408" s="1025"/>
      <c r="M408" s="1049"/>
      <c r="N408" s="1049"/>
      <c r="O408" s="1049"/>
      <c r="P408" s="1049"/>
      <c r="Q408" s="1049"/>
      <c r="R408" s="1049"/>
      <c r="S408" s="1049"/>
      <c r="T408" s="1049"/>
      <c r="U408" s="1049"/>
      <c r="V408" s="1049"/>
      <c r="W408" s="1049"/>
      <c r="X408" s="1049"/>
      <c r="Y408" s="1049"/>
      <c r="Z408" s="1049"/>
      <c r="AA408" s="1049"/>
    </row>
    <row r="409" spans="1:27" s="1024" customFormat="1">
      <c r="A409" s="1020"/>
      <c r="B409" s="1021"/>
      <c r="C409" s="1021"/>
      <c r="D409" s="1021"/>
      <c r="E409" s="1021"/>
      <c r="F409" s="1021"/>
      <c r="G409" s="1021"/>
      <c r="H409" s="1023"/>
      <c r="K409" s="1025"/>
      <c r="L409" s="1025"/>
      <c r="M409" s="1049"/>
      <c r="N409" s="1049"/>
      <c r="O409" s="1049"/>
      <c r="P409" s="1049"/>
      <c r="Q409" s="1049"/>
      <c r="R409" s="1049"/>
      <c r="S409" s="1049"/>
      <c r="T409" s="1049"/>
      <c r="U409" s="1049"/>
      <c r="V409" s="1049"/>
      <c r="W409" s="1049"/>
      <c r="X409" s="1049"/>
      <c r="Y409" s="1049"/>
      <c r="Z409" s="1049"/>
      <c r="AA409" s="1049"/>
    </row>
    <row r="410" spans="1:27" s="1024" customFormat="1">
      <c r="A410" s="1020"/>
      <c r="B410" s="1021"/>
      <c r="C410" s="1021"/>
      <c r="D410" s="1021"/>
      <c r="E410" s="1021"/>
      <c r="F410" s="1021"/>
      <c r="G410" s="1021"/>
      <c r="H410" s="1023"/>
      <c r="K410" s="1025"/>
      <c r="L410" s="1025"/>
      <c r="M410" s="1049"/>
      <c r="N410" s="1049"/>
      <c r="O410" s="1049"/>
      <c r="P410" s="1049"/>
      <c r="Q410" s="1049"/>
      <c r="R410" s="1049"/>
      <c r="S410" s="1049"/>
      <c r="T410" s="1049"/>
      <c r="U410" s="1049"/>
      <c r="V410" s="1049"/>
      <c r="W410" s="1049"/>
      <c r="X410" s="1049"/>
      <c r="Y410" s="1049"/>
      <c r="Z410" s="1049"/>
      <c r="AA410" s="1049"/>
    </row>
    <row r="411" spans="1:27" s="1024" customFormat="1">
      <c r="A411" s="1020"/>
      <c r="B411" s="1021"/>
      <c r="C411" s="1021"/>
      <c r="D411" s="1021"/>
      <c r="E411" s="1021"/>
      <c r="F411" s="1021"/>
      <c r="G411" s="1021"/>
      <c r="H411" s="1023"/>
      <c r="K411" s="1025"/>
      <c r="L411" s="1025"/>
      <c r="M411" s="1049"/>
      <c r="N411" s="1049"/>
      <c r="O411" s="1049"/>
      <c r="P411" s="1049"/>
      <c r="Q411" s="1049"/>
      <c r="R411" s="1049"/>
      <c r="S411" s="1049"/>
      <c r="T411" s="1049"/>
      <c r="U411" s="1049"/>
      <c r="V411" s="1049"/>
      <c r="W411" s="1049"/>
      <c r="X411" s="1049"/>
      <c r="Y411" s="1049"/>
      <c r="Z411" s="1049"/>
      <c r="AA411" s="1049"/>
    </row>
    <row r="412" spans="1:27" s="1024" customFormat="1">
      <c r="A412" s="1020"/>
      <c r="B412" s="1021"/>
      <c r="C412" s="1021"/>
      <c r="D412" s="1021"/>
      <c r="E412" s="1021"/>
      <c r="F412" s="1021"/>
      <c r="G412" s="1021"/>
      <c r="H412" s="1023"/>
      <c r="K412" s="1025"/>
      <c r="L412" s="1025"/>
      <c r="M412" s="1049"/>
      <c r="N412" s="1049"/>
      <c r="O412" s="1049"/>
      <c r="P412" s="1049"/>
      <c r="Q412" s="1049"/>
      <c r="R412" s="1049"/>
      <c r="S412" s="1049"/>
      <c r="T412" s="1049"/>
      <c r="U412" s="1049"/>
      <c r="V412" s="1049"/>
      <c r="W412" s="1049"/>
      <c r="X412" s="1049"/>
      <c r="Y412" s="1049"/>
      <c r="Z412" s="1049"/>
      <c r="AA412" s="1049"/>
    </row>
    <row r="413" spans="1:27" s="1024" customFormat="1">
      <c r="A413" s="1020"/>
      <c r="B413" s="1021"/>
      <c r="C413" s="1021"/>
      <c r="D413" s="1021"/>
      <c r="E413" s="1021"/>
      <c r="F413" s="1021"/>
      <c r="G413" s="1021"/>
      <c r="H413" s="1023"/>
      <c r="K413" s="1025"/>
      <c r="L413" s="1025"/>
      <c r="M413" s="1049"/>
      <c r="N413" s="1049"/>
      <c r="O413" s="1049"/>
      <c r="P413" s="1049"/>
      <c r="Q413" s="1049"/>
      <c r="R413" s="1049"/>
      <c r="S413" s="1049"/>
      <c r="T413" s="1049"/>
      <c r="U413" s="1049"/>
      <c r="V413" s="1049"/>
      <c r="W413" s="1049"/>
      <c r="X413" s="1049"/>
      <c r="Y413" s="1049"/>
      <c r="Z413" s="1049"/>
      <c r="AA413" s="1049"/>
    </row>
    <row r="414" spans="1:27" s="1024" customFormat="1">
      <c r="A414" s="1020"/>
      <c r="B414" s="1021"/>
      <c r="C414" s="1021"/>
      <c r="D414" s="1021"/>
      <c r="E414" s="1021"/>
      <c r="F414" s="1021"/>
      <c r="G414" s="1021"/>
      <c r="H414" s="1023"/>
      <c r="K414" s="1025"/>
      <c r="L414" s="1025"/>
      <c r="M414" s="1049"/>
      <c r="N414" s="1049"/>
      <c r="O414" s="1049"/>
      <c r="P414" s="1049"/>
      <c r="Q414" s="1049"/>
      <c r="R414" s="1049"/>
      <c r="S414" s="1049"/>
      <c r="T414" s="1049"/>
      <c r="U414" s="1049"/>
      <c r="V414" s="1049"/>
      <c r="W414" s="1049"/>
      <c r="X414" s="1049"/>
      <c r="Y414" s="1049"/>
      <c r="Z414" s="1049"/>
      <c r="AA414" s="1049"/>
    </row>
    <row r="415" spans="1:27" s="1024" customFormat="1">
      <c r="A415" s="1020"/>
      <c r="B415" s="1021"/>
      <c r="C415" s="1021"/>
      <c r="D415" s="1021"/>
      <c r="E415" s="1021"/>
      <c r="F415" s="1021"/>
      <c r="G415" s="1021"/>
      <c r="H415" s="1023"/>
      <c r="K415" s="1025"/>
      <c r="L415" s="1025"/>
      <c r="M415" s="1049"/>
      <c r="N415" s="1049"/>
      <c r="O415" s="1049"/>
      <c r="P415" s="1049"/>
      <c r="Q415" s="1049"/>
      <c r="R415" s="1049"/>
      <c r="S415" s="1049"/>
      <c r="T415" s="1049"/>
      <c r="U415" s="1049"/>
      <c r="V415" s="1049"/>
      <c r="W415" s="1049"/>
      <c r="X415" s="1049"/>
      <c r="Y415" s="1049"/>
      <c r="Z415" s="1049"/>
      <c r="AA415" s="1049"/>
    </row>
    <row r="416" spans="1:27" s="1024" customFormat="1">
      <c r="A416" s="1020"/>
      <c r="B416" s="1021"/>
      <c r="C416" s="1021"/>
      <c r="D416" s="1021"/>
      <c r="E416" s="1021"/>
      <c r="F416" s="1021"/>
      <c r="G416" s="1021"/>
      <c r="H416" s="1023"/>
      <c r="K416" s="1025"/>
      <c r="L416" s="1025"/>
      <c r="M416" s="1049"/>
      <c r="N416" s="1049"/>
      <c r="O416" s="1049"/>
      <c r="P416" s="1049"/>
      <c r="Q416" s="1049"/>
      <c r="R416" s="1049"/>
      <c r="S416" s="1049"/>
      <c r="T416" s="1049"/>
      <c r="U416" s="1049"/>
      <c r="V416" s="1049"/>
      <c r="W416" s="1049"/>
      <c r="X416" s="1049"/>
      <c r="Y416" s="1049"/>
      <c r="Z416" s="1049"/>
      <c r="AA416" s="1049"/>
    </row>
    <row r="417" spans="1:27" s="1024" customFormat="1">
      <c r="A417" s="1020"/>
      <c r="B417" s="1021"/>
      <c r="C417" s="1021"/>
      <c r="D417" s="1021"/>
      <c r="E417" s="1021"/>
      <c r="F417" s="1021"/>
      <c r="G417" s="1021"/>
      <c r="H417" s="1023"/>
      <c r="K417" s="1025"/>
      <c r="L417" s="1025"/>
      <c r="M417" s="1049"/>
      <c r="N417" s="1049"/>
      <c r="O417" s="1049"/>
      <c r="P417" s="1049"/>
      <c r="Q417" s="1049"/>
      <c r="R417" s="1049"/>
      <c r="S417" s="1049"/>
      <c r="T417" s="1049"/>
      <c r="U417" s="1049"/>
      <c r="V417" s="1049"/>
      <c r="W417" s="1049"/>
      <c r="X417" s="1049"/>
      <c r="Y417" s="1049"/>
      <c r="Z417" s="1049"/>
      <c r="AA417" s="1049"/>
    </row>
    <row r="418" spans="1:27" s="1024" customFormat="1">
      <c r="A418" s="1020"/>
      <c r="B418" s="1021"/>
      <c r="C418" s="1021"/>
      <c r="D418" s="1021"/>
      <c r="E418" s="1021"/>
      <c r="F418" s="1021"/>
      <c r="G418" s="1021"/>
      <c r="H418" s="1023"/>
      <c r="K418" s="1025"/>
      <c r="L418" s="1025"/>
      <c r="M418" s="1049"/>
      <c r="N418" s="1049"/>
      <c r="O418" s="1049"/>
      <c r="P418" s="1049"/>
      <c r="Q418" s="1049"/>
      <c r="R418" s="1049"/>
      <c r="S418" s="1049"/>
      <c r="T418" s="1049"/>
      <c r="U418" s="1049"/>
      <c r="V418" s="1049"/>
      <c r="W418" s="1049"/>
      <c r="X418" s="1049"/>
      <c r="Y418" s="1049"/>
      <c r="Z418" s="1049"/>
      <c r="AA418" s="1049"/>
    </row>
    <row r="419" spans="1:27" s="1024" customFormat="1">
      <c r="A419" s="1020"/>
      <c r="B419" s="1021"/>
      <c r="C419" s="1021"/>
      <c r="D419" s="1021"/>
      <c r="E419" s="1021"/>
      <c r="F419" s="1021"/>
      <c r="G419" s="1021"/>
      <c r="H419" s="1023"/>
      <c r="K419" s="1025"/>
      <c r="L419" s="1025"/>
      <c r="M419" s="1049"/>
      <c r="N419" s="1049"/>
      <c r="O419" s="1049"/>
      <c r="P419" s="1049"/>
      <c r="Q419" s="1049"/>
      <c r="R419" s="1049"/>
      <c r="S419" s="1049"/>
      <c r="T419" s="1049"/>
      <c r="U419" s="1049"/>
      <c r="V419" s="1049"/>
      <c r="W419" s="1049"/>
      <c r="X419" s="1049"/>
      <c r="Y419" s="1049"/>
      <c r="Z419" s="1049"/>
      <c r="AA419" s="1049"/>
    </row>
    <row r="420" spans="1:27" s="1024" customFormat="1">
      <c r="A420" s="1020"/>
      <c r="B420" s="1021"/>
      <c r="C420" s="1021"/>
      <c r="D420" s="1021"/>
      <c r="E420" s="1021"/>
      <c r="F420" s="1021"/>
      <c r="G420" s="1021"/>
      <c r="H420" s="1023"/>
      <c r="K420" s="1025"/>
      <c r="L420" s="1025"/>
      <c r="M420" s="1049"/>
      <c r="N420" s="1049"/>
      <c r="O420" s="1049"/>
      <c r="P420" s="1049"/>
      <c r="Q420" s="1049"/>
      <c r="R420" s="1049"/>
      <c r="S420" s="1049"/>
      <c r="T420" s="1049"/>
      <c r="U420" s="1049"/>
      <c r="V420" s="1049"/>
      <c r="W420" s="1049"/>
      <c r="X420" s="1049"/>
      <c r="Y420" s="1049"/>
      <c r="Z420" s="1049"/>
      <c r="AA420" s="1049"/>
    </row>
    <row r="421" spans="1:27" s="1024" customFormat="1">
      <c r="A421" s="1020"/>
      <c r="B421" s="1021"/>
      <c r="C421" s="1021"/>
      <c r="D421" s="1021"/>
      <c r="E421" s="1021"/>
      <c r="F421" s="1021"/>
      <c r="G421" s="1021"/>
      <c r="H421" s="1023"/>
      <c r="K421" s="1025"/>
      <c r="L421" s="1025"/>
      <c r="M421" s="1049"/>
      <c r="N421" s="1049"/>
      <c r="O421" s="1049"/>
      <c r="P421" s="1049"/>
      <c r="Q421" s="1049"/>
      <c r="R421" s="1049"/>
      <c r="S421" s="1049"/>
      <c r="T421" s="1049"/>
      <c r="U421" s="1049"/>
      <c r="V421" s="1049"/>
      <c r="W421" s="1049"/>
      <c r="X421" s="1049"/>
      <c r="Y421" s="1049"/>
      <c r="Z421" s="1049"/>
      <c r="AA421" s="1049"/>
    </row>
    <row r="422" spans="1:27" s="1024" customFormat="1">
      <c r="A422" s="1020"/>
      <c r="B422" s="1021"/>
      <c r="C422" s="1021"/>
      <c r="D422" s="1021"/>
      <c r="E422" s="1021"/>
      <c r="F422" s="1021"/>
      <c r="G422" s="1021"/>
      <c r="H422" s="1023"/>
      <c r="K422" s="1025"/>
      <c r="L422" s="1025"/>
      <c r="M422" s="1049"/>
      <c r="N422" s="1049"/>
      <c r="O422" s="1049"/>
      <c r="P422" s="1049"/>
      <c r="Q422" s="1049"/>
      <c r="R422" s="1049"/>
      <c r="S422" s="1049"/>
      <c r="T422" s="1049"/>
      <c r="U422" s="1049"/>
      <c r="V422" s="1049"/>
      <c r="W422" s="1049"/>
      <c r="X422" s="1049"/>
      <c r="Y422" s="1049"/>
      <c r="Z422" s="1049"/>
      <c r="AA422" s="1049"/>
    </row>
    <row r="423" spans="1:27" s="1024" customFormat="1">
      <c r="A423" s="1020"/>
      <c r="B423" s="1021"/>
      <c r="C423" s="1021"/>
      <c r="D423" s="1021"/>
      <c r="E423" s="1021"/>
      <c r="F423" s="1021"/>
      <c r="G423" s="1021"/>
      <c r="H423" s="1023"/>
      <c r="K423" s="1025"/>
      <c r="L423" s="1025"/>
      <c r="M423" s="1049"/>
      <c r="N423" s="1049"/>
      <c r="O423" s="1049"/>
      <c r="P423" s="1049"/>
      <c r="Q423" s="1049"/>
      <c r="R423" s="1049"/>
      <c r="S423" s="1049"/>
      <c r="T423" s="1049"/>
      <c r="U423" s="1049"/>
      <c r="V423" s="1049"/>
      <c r="W423" s="1049"/>
      <c r="X423" s="1049"/>
      <c r="Y423" s="1049"/>
      <c r="Z423" s="1049"/>
      <c r="AA423" s="1049"/>
    </row>
    <row r="424" spans="1:27" s="1024" customFormat="1">
      <c r="A424" s="1020"/>
      <c r="B424" s="1021"/>
      <c r="C424" s="1021"/>
      <c r="D424" s="1021"/>
      <c r="E424" s="1021"/>
      <c r="F424" s="1021"/>
      <c r="G424" s="1021"/>
      <c r="H424" s="1023"/>
      <c r="K424" s="1025"/>
      <c r="L424" s="1025"/>
      <c r="M424" s="1049"/>
      <c r="N424" s="1049"/>
      <c r="O424" s="1049"/>
      <c r="P424" s="1049"/>
      <c r="Q424" s="1049"/>
      <c r="R424" s="1049"/>
      <c r="S424" s="1049"/>
      <c r="T424" s="1049"/>
      <c r="U424" s="1049"/>
      <c r="V424" s="1049"/>
      <c r="W424" s="1049"/>
      <c r="X424" s="1049"/>
      <c r="Y424" s="1049"/>
      <c r="Z424" s="1049"/>
      <c r="AA424" s="1049"/>
    </row>
    <row r="425" spans="1:27" s="1024" customFormat="1">
      <c r="A425" s="1020"/>
      <c r="B425" s="1021"/>
      <c r="C425" s="1021"/>
      <c r="D425" s="1021"/>
      <c r="E425" s="1021"/>
      <c r="F425" s="1021"/>
      <c r="G425" s="1021"/>
      <c r="H425" s="1023"/>
      <c r="K425" s="1025"/>
      <c r="L425" s="1025"/>
      <c r="M425" s="1049"/>
      <c r="N425" s="1049"/>
      <c r="O425" s="1049"/>
      <c r="P425" s="1049"/>
      <c r="Q425" s="1049"/>
      <c r="R425" s="1049"/>
      <c r="S425" s="1049"/>
      <c r="T425" s="1049"/>
      <c r="U425" s="1049"/>
      <c r="V425" s="1049"/>
      <c r="W425" s="1049"/>
      <c r="X425" s="1049"/>
      <c r="Y425" s="1049"/>
      <c r="Z425" s="1049"/>
      <c r="AA425" s="1049"/>
    </row>
    <row r="426" spans="1:27" s="1024" customFormat="1">
      <c r="A426" s="1020"/>
      <c r="B426" s="1021"/>
      <c r="C426" s="1021"/>
      <c r="D426" s="1021"/>
      <c r="E426" s="1021"/>
      <c r="F426" s="1021"/>
      <c r="G426" s="1021"/>
      <c r="H426" s="1023"/>
      <c r="K426" s="1025"/>
      <c r="L426" s="1025"/>
      <c r="M426" s="1049"/>
      <c r="N426" s="1049"/>
      <c r="O426" s="1049"/>
      <c r="P426" s="1049"/>
      <c r="Q426" s="1049"/>
      <c r="R426" s="1049"/>
      <c r="S426" s="1049"/>
      <c r="T426" s="1049"/>
      <c r="U426" s="1049"/>
      <c r="V426" s="1049"/>
      <c r="W426" s="1049"/>
      <c r="X426" s="1049"/>
      <c r="Y426" s="1049"/>
      <c r="Z426" s="1049"/>
      <c r="AA426" s="1049"/>
    </row>
    <row r="427" spans="1:27" s="1024" customFormat="1">
      <c r="A427" s="1020"/>
      <c r="B427" s="1021"/>
      <c r="C427" s="1021"/>
      <c r="D427" s="1021"/>
      <c r="E427" s="1021"/>
      <c r="F427" s="1021"/>
      <c r="G427" s="1021"/>
      <c r="H427" s="1023"/>
      <c r="K427" s="1025"/>
      <c r="L427" s="1025"/>
      <c r="M427" s="1049"/>
      <c r="N427" s="1049"/>
      <c r="O427" s="1049"/>
      <c r="P427" s="1049"/>
      <c r="Q427" s="1049"/>
      <c r="R427" s="1049"/>
      <c r="S427" s="1049"/>
      <c r="T427" s="1049"/>
      <c r="U427" s="1049"/>
      <c r="V427" s="1049"/>
      <c r="W427" s="1049"/>
      <c r="X427" s="1049"/>
      <c r="Y427" s="1049"/>
      <c r="Z427" s="1049"/>
      <c r="AA427" s="1049"/>
    </row>
    <row r="428" spans="1:27" s="1024" customFormat="1">
      <c r="A428" s="1020"/>
      <c r="B428" s="1021"/>
      <c r="C428" s="1021"/>
      <c r="D428" s="1021"/>
      <c r="E428" s="1021"/>
      <c r="F428" s="1021"/>
      <c r="G428" s="1021"/>
      <c r="H428" s="1023"/>
      <c r="K428" s="1025"/>
      <c r="L428" s="1025"/>
      <c r="M428" s="1049"/>
      <c r="N428" s="1049"/>
      <c r="O428" s="1049"/>
      <c r="P428" s="1049"/>
      <c r="Q428" s="1049"/>
      <c r="R428" s="1049"/>
      <c r="S428" s="1049"/>
      <c r="T428" s="1049"/>
      <c r="U428" s="1049"/>
      <c r="V428" s="1049"/>
      <c r="W428" s="1049"/>
      <c r="X428" s="1049"/>
      <c r="Y428" s="1049"/>
      <c r="Z428" s="1049"/>
      <c r="AA428" s="1049"/>
    </row>
    <row r="429" spans="1:27" s="1024" customFormat="1">
      <c r="A429" s="1020"/>
      <c r="B429" s="1021"/>
      <c r="C429" s="1021"/>
      <c r="D429" s="1021"/>
      <c r="E429" s="1021"/>
      <c r="F429" s="1021"/>
      <c r="G429" s="1021"/>
      <c r="H429" s="1023"/>
      <c r="K429" s="1025"/>
      <c r="L429" s="1025"/>
      <c r="M429" s="1049"/>
      <c r="N429" s="1049"/>
      <c r="O429" s="1049"/>
      <c r="P429" s="1049"/>
      <c r="Q429" s="1049"/>
      <c r="R429" s="1049"/>
      <c r="S429" s="1049"/>
      <c r="T429" s="1049"/>
      <c r="U429" s="1049"/>
      <c r="V429" s="1049"/>
      <c r="W429" s="1049"/>
      <c r="X429" s="1049"/>
      <c r="Y429" s="1049"/>
      <c r="Z429" s="1049"/>
      <c r="AA429" s="1049"/>
    </row>
    <row r="430" spans="1:27" s="1024" customFormat="1">
      <c r="A430" s="1020"/>
      <c r="B430" s="1021"/>
      <c r="C430" s="1021"/>
      <c r="D430" s="1021"/>
      <c r="E430" s="1021"/>
      <c r="F430" s="1021"/>
      <c r="G430" s="1021"/>
      <c r="H430" s="1023"/>
      <c r="K430" s="1025"/>
      <c r="L430" s="1025"/>
      <c r="M430" s="1049"/>
      <c r="N430" s="1049"/>
      <c r="O430" s="1049"/>
      <c r="P430" s="1049"/>
      <c r="Q430" s="1049"/>
      <c r="R430" s="1049"/>
      <c r="S430" s="1049"/>
      <c r="T430" s="1049"/>
      <c r="U430" s="1049"/>
      <c r="V430" s="1049"/>
      <c r="W430" s="1049"/>
      <c r="X430" s="1049"/>
      <c r="Y430" s="1049"/>
      <c r="Z430" s="1049"/>
      <c r="AA430" s="1049"/>
    </row>
    <row r="431" spans="1:27" s="1024" customFormat="1">
      <c r="A431" s="1020"/>
      <c r="B431" s="1021"/>
      <c r="C431" s="1021"/>
      <c r="D431" s="1021"/>
      <c r="E431" s="1021"/>
      <c r="F431" s="1021"/>
      <c r="G431" s="1021"/>
      <c r="H431" s="1023"/>
      <c r="K431" s="1025"/>
      <c r="L431" s="1025"/>
      <c r="M431" s="1049"/>
      <c r="N431" s="1049"/>
      <c r="O431" s="1049"/>
      <c r="P431" s="1049"/>
      <c r="Q431" s="1049"/>
      <c r="R431" s="1049"/>
      <c r="S431" s="1049"/>
      <c r="T431" s="1049"/>
      <c r="U431" s="1049"/>
      <c r="V431" s="1049"/>
      <c r="W431" s="1049"/>
      <c r="X431" s="1049"/>
      <c r="Y431" s="1049"/>
      <c r="Z431" s="1049"/>
      <c r="AA431" s="1049"/>
    </row>
    <row r="432" spans="1:27" s="1024" customFormat="1">
      <c r="A432" s="1020"/>
      <c r="B432" s="1021"/>
      <c r="C432" s="1021"/>
      <c r="D432" s="1021"/>
      <c r="E432" s="1021"/>
      <c r="F432" s="1021"/>
      <c r="G432" s="1021"/>
      <c r="H432" s="1023"/>
      <c r="K432" s="1025"/>
      <c r="L432" s="1025"/>
      <c r="M432" s="1049"/>
      <c r="N432" s="1049"/>
      <c r="O432" s="1049"/>
      <c r="P432" s="1049"/>
      <c r="Q432" s="1049"/>
      <c r="R432" s="1049"/>
      <c r="S432" s="1049"/>
      <c r="T432" s="1049"/>
      <c r="U432" s="1049"/>
      <c r="V432" s="1049"/>
      <c r="W432" s="1049"/>
      <c r="X432" s="1049"/>
      <c r="Y432" s="1049"/>
      <c r="Z432" s="1049"/>
      <c r="AA432" s="1049"/>
    </row>
    <row r="433" spans="1:27" s="1024" customFormat="1">
      <c r="A433" s="1020"/>
      <c r="B433" s="1021"/>
      <c r="C433" s="1021"/>
      <c r="D433" s="1021"/>
      <c r="E433" s="1021"/>
      <c r="F433" s="1021"/>
      <c r="G433" s="1021"/>
      <c r="H433" s="1023"/>
      <c r="K433" s="1025"/>
      <c r="L433" s="1025"/>
      <c r="M433" s="1049"/>
      <c r="N433" s="1049"/>
      <c r="O433" s="1049"/>
      <c r="P433" s="1049"/>
      <c r="Q433" s="1049"/>
      <c r="R433" s="1049"/>
      <c r="S433" s="1049"/>
      <c r="T433" s="1049"/>
      <c r="U433" s="1049"/>
      <c r="V433" s="1049"/>
      <c r="W433" s="1049"/>
      <c r="X433" s="1049"/>
      <c r="Y433" s="1049"/>
      <c r="Z433" s="1049"/>
      <c r="AA433" s="1049"/>
    </row>
    <row r="434" spans="1:27" s="1024" customFormat="1">
      <c r="A434" s="1020"/>
      <c r="B434" s="1021"/>
      <c r="C434" s="1021"/>
      <c r="D434" s="1021"/>
      <c r="E434" s="1021"/>
      <c r="F434" s="1021"/>
      <c r="G434" s="1021"/>
      <c r="H434" s="1023"/>
      <c r="K434" s="1025"/>
      <c r="L434" s="1025"/>
      <c r="M434" s="1049"/>
      <c r="N434" s="1049"/>
      <c r="O434" s="1049"/>
      <c r="P434" s="1049"/>
      <c r="Q434" s="1049"/>
      <c r="R434" s="1049"/>
      <c r="S434" s="1049"/>
      <c r="T434" s="1049"/>
      <c r="U434" s="1049"/>
      <c r="V434" s="1049"/>
      <c r="W434" s="1049"/>
      <c r="X434" s="1049"/>
      <c r="Y434" s="1049"/>
      <c r="Z434" s="1049"/>
      <c r="AA434" s="1049"/>
    </row>
    <row r="435" spans="1:27" s="1024" customFormat="1">
      <c r="A435" s="1020"/>
      <c r="B435" s="1021"/>
      <c r="C435" s="1021"/>
      <c r="D435" s="1021"/>
      <c r="E435" s="1021"/>
      <c r="F435" s="1021"/>
      <c r="G435" s="1021"/>
      <c r="H435" s="1023"/>
      <c r="K435" s="1025"/>
      <c r="L435" s="1025"/>
      <c r="M435" s="1049"/>
      <c r="N435" s="1049"/>
      <c r="O435" s="1049"/>
      <c r="P435" s="1049"/>
      <c r="Q435" s="1049"/>
      <c r="R435" s="1049"/>
      <c r="S435" s="1049"/>
      <c r="T435" s="1049"/>
      <c r="U435" s="1049"/>
      <c r="V435" s="1049"/>
      <c r="W435" s="1049"/>
      <c r="X435" s="1049"/>
      <c r="Y435" s="1049"/>
      <c r="Z435" s="1049"/>
      <c r="AA435" s="1049"/>
    </row>
    <row r="436" spans="1:27" s="1024" customFormat="1">
      <c r="A436" s="1020"/>
      <c r="B436" s="1021"/>
      <c r="C436" s="1021"/>
      <c r="D436" s="1021"/>
      <c r="E436" s="1021"/>
      <c r="F436" s="1021"/>
      <c r="G436" s="1021"/>
      <c r="H436" s="1023"/>
      <c r="K436" s="1025"/>
      <c r="L436" s="1025"/>
      <c r="M436" s="1049"/>
      <c r="N436" s="1049"/>
      <c r="O436" s="1049"/>
      <c r="P436" s="1049"/>
      <c r="Q436" s="1049"/>
      <c r="R436" s="1049"/>
      <c r="S436" s="1049"/>
      <c r="T436" s="1049"/>
      <c r="U436" s="1049"/>
      <c r="V436" s="1049"/>
      <c r="W436" s="1049"/>
      <c r="X436" s="1049"/>
      <c r="Y436" s="1049"/>
      <c r="Z436" s="1049"/>
      <c r="AA436" s="1049"/>
    </row>
    <row r="437" spans="1:27" s="1024" customFormat="1">
      <c r="A437" s="1020"/>
      <c r="B437" s="1021"/>
      <c r="C437" s="1021"/>
      <c r="D437" s="1021"/>
      <c r="E437" s="1021"/>
      <c r="F437" s="1021"/>
      <c r="G437" s="1021"/>
      <c r="H437" s="1023"/>
      <c r="K437" s="1025"/>
      <c r="L437" s="1025"/>
      <c r="M437" s="1049"/>
      <c r="N437" s="1049"/>
      <c r="O437" s="1049"/>
      <c r="P437" s="1049"/>
      <c r="Q437" s="1049"/>
      <c r="R437" s="1049"/>
      <c r="S437" s="1049"/>
      <c r="T437" s="1049"/>
      <c r="U437" s="1049"/>
      <c r="V437" s="1049"/>
      <c r="W437" s="1049"/>
      <c r="X437" s="1049"/>
      <c r="Y437" s="1049"/>
      <c r="Z437" s="1049"/>
      <c r="AA437" s="1049"/>
    </row>
    <row r="438" spans="1:27" s="1024" customFormat="1">
      <c r="A438" s="1020"/>
      <c r="B438" s="1021"/>
      <c r="C438" s="1021"/>
      <c r="D438" s="1021"/>
      <c r="E438" s="1021"/>
      <c r="F438" s="1021"/>
      <c r="G438" s="1021"/>
      <c r="H438" s="1023"/>
      <c r="K438" s="1025"/>
      <c r="L438" s="1025"/>
      <c r="M438" s="1049"/>
      <c r="N438" s="1049"/>
      <c r="O438" s="1049"/>
      <c r="P438" s="1049"/>
      <c r="Q438" s="1049"/>
      <c r="R438" s="1049"/>
      <c r="S438" s="1049"/>
      <c r="T438" s="1049"/>
      <c r="U438" s="1049"/>
      <c r="V438" s="1049"/>
      <c r="W438" s="1049"/>
      <c r="X438" s="1049"/>
      <c r="Y438" s="1049"/>
      <c r="Z438" s="1049"/>
      <c r="AA438" s="1049"/>
    </row>
    <row r="439" spans="1:27" s="1024" customFormat="1">
      <c r="A439" s="1020"/>
      <c r="B439" s="1021"/>
      <c r="C439" s="1021"/>
      <c r="D439" s="1021"/>
      <c r="E439" s="1021"/>
      <c r="F439" s="1021"/>
      <c r="G439" s="1021"/>
      <c r="H439" s="1023"/>
      <c r="K439" s="1025"/>
      <c r="L439" s="1025"/>
      <c r="M439" s="1049"/>
      <c r="N439" s="1049"/>
      <c r="O439" s="1049"/>
      <c r="P439" s="1049"/>
      <c r="Q439" s="1049"/>
      <c r="R439" s="1049"/>
      <c r="S439" s="1049"/>
      <c r="T439" s="1049"/>
      <c r="U439" s="1049"/>
      <c r="V439" s="1049"/>
      <c r="W439" s="1049"/>
      <c r="X439" s="1049"/>
      <c r="Y439" s="1049"/>
      <c r="Z439" s="1049"/>
      <c r="AA439" s="1049"/>
    </row>
    <row r="440" spans="1:27" s="1024" customFormat="1">
      <c r="A440" s="1020"/>
      <c r="B440" s="1021"/>
      <c r="C440" s="1021"/>
      <c r="D440" s="1021"/>
      <c r="E440" s="1021"/>
      <c r="F440" s="1021"/>
      <c r="G440" s="1021"/>
      <c r="H440" s="1023"/>
      <c r="K440" s="1025"/>
      <c r="L440" s="1025"/>
      <c r="M440" s="1049"/>
      <c r="N440" s="1049"/>
      <c r="O440" s="1049"/>
      <c r="P440" s="1049"/>
      <c r="Q440" s="1049"/>
      <c r="R440" s="1049"/>
      <c r="S440" s="1049"/>
      <c r="T440" s="1049"/>
      <c r="U440" s="1049"/>
      <c r="V440" s="1049"/>
      <c r="W440" s="1049"/>
      <c r="X440" s="1049"/>
      <c r="Y440" s="1049"/>
      <c r="Z440" s="1049"/>
      <c r="AA440" s="1049"/>
    </row>
    <row r="441" spans="1:27" s="1024" customFormat="1">
      <c r="A441" s="1020"/>
      <c r="B441" s="1021"/>
      <c r="C441" s="1021"/>
      <c r="D441" s="1021"/>
      <c r="E441" s="1021"/>
      <c r="F441" s="1021"/>
      <c r="G441" s="1021"/>
      <c r="H441" s="1023"/>
      <c r="K441" s="1025"/>
      <c r="L441" s="1025"/>
      <c r="M441" s="1049"/>
      <c r="N441" s="1049"/>
      <c r="O441" s="1049"/>
      <c r="P441" s="1049"/>
      <c r="Q441" s="1049"/>
      <c r="R441" s="1049"/>
      <c r="S441" s="1049"/>
      <c r="T441" s="1049"/>
      <c r="U441" s="1049"/>
      <c r="V441" s="1049"/>
      <c r="W441" s="1049"/>
      <c r="X441" s="1049"/>
      <c r="Y441" s="1049"/>
      <c r="Z441" s="1049"/>
      <c r="AA441" s="1049"/>
    </row>
    <row r="442" spans="1:27" s="1024" customFormat="1">
      <c r="A442" s="1020"/>
      <c r="B442" s="1021"/>
      <c r="C442" s="1021"/>
      <c r="D442" s="1021"/>
      <c r="E442" s="1021"/>
      <c r="F442" s="1021"/>
      <c r="G442" s="1021"/>
      <c r="H442" s="1023"/>
      <c r="K442" s="1025"/>
      <c r="L442" s="1025"/>
      <c r="M442" s="1049"/>
      <c r="N442" s="1049"/>
      <c r="O442" s="1049"/>
      <c r="P442" s="1049"/>
      <c r="Q442" s="1049"/>
      <c r="R442" s="1049"/>
      <c r="S442" s="1049"/>
      <c r="T442" s="1049"/>
      <c r="U442" s="1049"/>
      <c r="V442" s="1049"/>
      <c r="W442" s="1049"/>
      <c r="X442" s="1049"/>
      <c r="Y442" s="1049"/>
      <c r="Z442" s="1049"/>
      <c r="AA442" s="1049"/>
    </row>
    <row r="443" spans="1:27" s="1024" customFormat="1">
      <c r="A443" s="1020"/>
      <c r="B443" s="1021"/>
      <c r="C443" s="1021"/>
      <c r="D443" s="1021"/>
      <c r="E443" s="1021"/>
      <c r="F443" s="1021"/>
      <c r="G443" s="1021"/>
      <c r="H443" s="1023"/>
      <c r="K443" s="1025"/>
      <c r="L443" s="1025"/>
      <c r="M443" s="1049"/>
      <c r="N443" s="1049"/>
      <c r="O443" s="1049"/>
      <c r="P443" s="1049"/>
      <c r="Q443" s="1049"/>
      <c r="R443" s="1049"/>
      <c r="S443" s="1049"/>
      <c r="T443" s="1049"/>
      <c r="U443" s="1049"/>
      <c r="V443" s="1049"/>
      <c r="W443" s="1049"/>
      <c r="X443" s="1049"/>
      <c r="Y443" s="1049"/>
      <c r="Z443" s="1049"/>
      <c r="AA443" s="1049"/>
    </row>
    <row r="444" spans="1:27" s="1024" customFormat="1">
      <c r="A444" s="1020"/>
      <c r="B444" s="1021"/>
      <c r="C444" s="1021"/>
      <c r="D444" s="1021"/>
      <c r="E444" s="1021"/>
      <c r="F444" s="1021"/>
      <c r="G444" s="1021"/>
      <c r="H444" s="1023"/>
      <c r="K444" s="1025"/>
      <c r="L444" s="1025"/>
      <c r="M444" s="1049"/>
      <c r="N444" s="1049"/>
      <c r="O444" s="1049"/>
      <c r="P444" s="1049"/>
      <c r="Q444" s="1049"/>
      <c r="R444" s="1049"/>
      <c r="S444" s="1049"/>
      <c r="T444" s="1049"/>
      <c r="U444" s="1049"/>
      <c r="V444" s="1049"/>
      <c r="W444" s="1049"/>
      <c r="X444" s="1049"/>
      <c r="Y444" s="1049"/>
      <c r="Z444" s="1049"/>
      <c r="AA444" s="1049"/>
    </row>
    <row r="445" spans="1:27" s="1024" customFormat="1">
      <c r="A445" s="1020"/>
      <c r="B445" s="1021"/>
      <c r="C445" s="1021"/>
      <c r="D445" s="1021"/>
      <c r="E445" s="1021"/>
      <c r="F445" s="1021"/>
      <c r="G445" s="1021"/>
      <c r="H445" s="1023"/>
      <c r="K445" s="1025"/>
      <c r="L445" s="1025"/>
      <c r="M445" s="1049"/>
      <c r="N445" s="1049"/>
      <c r="O445" s="1049"/>
      <c r="P445" s="1049"/>
      <c r="Q445" s="1049"/>
      <c r="R445" s="1049"/>
      <c r="S445" s="1049"/>
      <c r="T445" s="1049"/>
      <c r="U445" s="1049"/>
      <c r="V445" s="1049"/>
      <c r="W445" s="1049"/>
      <c r="X445" s="1049"/>
      <c r="Y445" s="1049"/>
      <c r="Z445" s="1049"/>
      <c r="AA445" s="1049"/>
    </row>
    <row r="446" spans="1:27" s="1024" customFormat="1">
      <c r="A446" s="1020"/>
      <c r="B446" s="1021"/>
      <c r="C446" s="1021"/>
      <c r="D446" s="1021"/>
      <c r="E446" s="1021"/>
      <c r="F446" s="1021"/>
      <c r="G446" s="1021"/>
      <c r="H446" s="1023"/>
      <c r="K446" s="1025"/>
      <c r="L446" s="1025"/>
      <c r="M446" s="1049"/>
      <c r="N446" s="1049"/>
      <c r="O446" s="1049"/>
      <c r="P446" s="1049"/>
      <c r="Q446" s="1049"/>
      <c r="R446" s="1049"/>
      <c r="S446" s="1049"/>
      <c r="T446" s="1049"/>
      <c r="U446" s="1049"/>
      <c r="V446" s="1049"/>
      <c r="W446" s="1049"/>
      <c r="X446" s="1049"/>
      <c r="Y446" s="1049"/>
      <c r="Z446" s="1049"/>
      <c r="AA446" s="1049"/>
    </row>
    <row r="447" spans="1:27" s="1024" customFormat="1">
      <c r="A447" s="1020"/>
      <c r="B447" s="1021"/>
      <c r="C447" s="1021"/>
      <c r="D447" s="1021"/>
      <c r="E447" s="1021"/>
      <c r="F447" s="1021"/>
      <c r="G447" s="1021"/>
      <c r="H447" s="1023"/>
      <c r="K447" s="1025"/>
      <c r="L447" s="1025"/>
      <c r="M447" s="1049"/>
      <c r="N447" s="1049"/>
      <c r="O447" s="1049"/>
      <c r="P447" s="1049"/>
      <c r="Q447" s="1049"/>
      <c r="R447" s="1049"/>
      <c r="S447" s="1049"/>
      <c r="T447" s="1049"/>
      <c r="U447" s="1049"/>
      <c r="V447" s="1049"/>
      <c r="W447" s="1049"/>
      <c r="X447" s="1049"/>
      <c r="Y447" s="1049"/>
      <c r="Z447" s="1049"/>
      <c r="AA447" s="1049"/>
    </row>
    <row r="448" spans="1:27" s="1024" customFormat="1">
      <c r="A448" s="1020"/>
      <c r="B448" s="1021"/>
      <c r="C448" s="1021"/>
      <c r="D448" s="1021"/>
      <c r="E448" s="1021"/>
      <c r="F448" s="1021"/>
      <c r="G448" s="1021"/>
      <c r="H448" s="1023"/>
      <c r="K448" s="1025"/>
      <c r="L448" s="1025"/>
      <c r="M448" s="1049"/>
      <c r="N448" s="1049"/>
      <c r="O448" s="1049"/>
      <c r="P448" s="1049"/>
      <c r="Q448" s="1049"/>
      <c r="R448" s="1049"/>
      <c r="S448" s="1049"/>
      <c r="T448" s="1049"/>
      <c r="U448" s="1049"/>
      <c r="V448" s="1049"/>
      <c r="W448" s="1049"/>
      <c r="X448" s="1049"/>
      <c r="Y448" s="1049"/>
      <c r="Z448" s="1049"/>
      <c r="AA448" s="1049"/>
    </row>
    <row r="449" spans="1:27" s="1024" customFormat="1">
      <c r="A449" s="1020"/>
      <c r="B449" s="1021"/>
      <c r="C449" s="1021"/>
      <c r="D449" s="1021"/>
      <c r="E449" s="1021"/>
      <c r="F449" s="1021"/>
      <c r="G449" s="1021"/>
      <c r="H449" s="1023"/>
      <c r="K449" s="1025"/>
      <c r="L449" s="1025"/>
      <c r="M449" s="1049"/>
      <c r="N449" s="1049"/>
      <c r="O449" s="1049"/>
      <c r="P449" s="1049"/>
      <c r="Q449" s="1049"/>
      <c r="R449" s="1049"/>
      <c r="S449" s="1049"/>
      <c r="T449" s="1049"/>
      <c r="U449" s="1049"/>
      <c r="V449" s="1049"/>
      <c r="W449" s="1049"/>
      <c r="X449" s="1049"/>
      <c r="Y449" s="1049"/>
      <c r="Z449" s="1049"/>
      <c r="AA449" s="1049"/>
    </row>
    <row r="450" spans="1:27" s="1024" customFormat="1">
      <c r="A450" s="1020"/>
      <c r="B450" s="1021"/>
      <c r="C450" s="1021"/>
      <c r="D450" s="1021"/>
      <c r="E450" s="1021"/>
      <c r="F450" s="1021"/>
      <c r="G450" s="1021"/>
      <c r="H450" s="1023"/>
      <c r="K450" s="1025"/>
      <c r="L450" s="1025"/>
      <c r="M450" s="1049"/>
      <c r="N450" s="1049"/>
      <c r="O450" s="1049"/>
      <c r="P450" s="1049"/>
      <c r="Q450" s="1049"/>
      <c r="R450" s="1049"/>
      <c r="S450" s="1049"/>
      <c r="T450" s="1049"/>
      <c r="U450" s="1049"/>
      <c r="V450" s="1049"/>
      <c r="W450" s="1049"/>
      <c r="X450" s="1049"/>
      <c r="Y450" s="1049"/>
      <c r="Z450" s="1049"/>
      <c r="AA450" s="1049"/>
    </row>
    <row r="451" spans="1:27" s="1024" customFormat="1">
      <c r="A451" s="1020"/>
      <c r="B451" s="1021"/>
      <c r="C451" s="1021"/>
      <c r="D451" s="1021"/>
      <c r="E451" s="1021"/>
      <c r="F451" s="1021"/>
      <c r="G451" s="1021"/>
      <c r="H451" s="1023"/>
      <c r="K451" s="1025"/>
      <c r="L451" s="1025"/>
      <c r="M451" s="1049"/>
      <c r="N451" s="1049"/>
      <c r="O451" s="1049"/>
      <c r="P451" s="1049"/>
      <c r="Q451" s="1049"/>
      <c r="R451" s="1049"/>
      <c r="S451" s="1049"/>
      <c r="T451" s="1049"/>
      <c r="U451" s="1049"/>
      <c r="V451" s="1049"/>
      <c r="W451" s="1049"/>
      <c r="X451" s="1049"/>
      <c r="Y451" s="1049"/>
      <c r="Z451" s="1049"/>
      <c r="AA451" s="1049"/>
    </row>
    <row r="452" spans="1:27" s="1024" customFormat="1">
      <c r="A452" s="1020"/>
      <c r="B452" s="1021"/>
      <c r="C452" s="1021"/>
      <c r="D452" s="1021"/>
      <c r="E452" s="1021"/>
      <c r="F452" s="1021"/>
      <c r="G452" s="1021"/>
      <c r="H452" s="1023"/>
      <c r="K452" s="1025"/>
      <c r="L452" s="1025"/>
      <c r="M452" s="1049"/>
      <c r="N452" s="1049"/>
      <c r="O452" s="1049"/>
      <c r="P452" s="1049"/>
      <c r="Q452" s="1049"/>
      <c r="R452" s="1049"/>
      <c r="S452" s="1049"/>
      <c r="T452" s="1049"/>
      <c r="U452" s="1049"/>
      <c r="V452" s="1049"/>
      <c r="W452" s="1049"/>
      <c r="X452" s="1049"/>
      <c r="Y452" s="1049"/>
      <c r="Z452" s="1049"/>
      <c r="AA452" s="1049"/>
    </row>
    <row r="453" spans="1:27" s="1024" customFormat="1">
      <c r="A453" s="1020"/>
      <c r="B453" s="1021"/>
      <c r="C453" s="1021"/>
      <c r="D453" s="1021"/>
      <c r="E453" s="1021"/>
      <c r="F453" s="1021"/>
      <c r="G453" s="1021"/>
      <c r="H453" s="1023"/>
      <c r="K453" s="1025"/>
      <c r="L453" s="1025"/>
      <c r="M453" s="1049"/>
      <c r="N453" s="1049"/>
      <c r="O453" s="1049"/>
      <c r="P453" s="1049"/>
      <c r="Q453" s="1049"/>
      <c r="R453" s="1049"/>
      <c r="S453" s="1049"/>
      <c r="T453" s="1049"/>
      <c r="U453" s="1049"/>
      <c r="V453" s="1049"/>
      <c r="W453" s="1049"/>
      <c r="X453" s="1049"/>
      <c r="Y453" s="1049"/>
      <c r="Z453" s="1049"/>
      <c r="AA453" s="1049"/>
    </row>
    <row r="454" spans="1:27" s="1024" customFormat="1">
      <c r="A454" s="1020"/>
      <c r="B454" s="1021"/>
      <c r="C454" s="1021"/>
      <c r="D454" s="1021"/>
      <c r="E454" s="1021"/>
      <c r="F454" s="1021"/>
      <c r="G454" s="1021"/>
      <c r="H454" s="1023"/>
      <c r="K454" s="1025"/>
      <c r="L454" s="1025"/>
      <c r="M454" s="1049"/>
      <c r="N454" s="1049"/>
      <c r="O454" s="1049"/>
      <c r="P454" s="1049"/>
      <c r="Q454" s="1049"/>
      <c r="R454" s="1049"/>
      <c r="S454" s="1049"/>
      <c r="T454" s="1049"/>
      <c r="U454" s="1049"/>
      <c r="V454" s="1049"/>
      <c r="W454" s="1049"/>
      <c r="X454" s="1049"/>
      <c r="Y454" s="1049"/>
      <c r="Z454" s="1049"/>
      <c r="AA454" s="1049"/>
    </row>
    <row r="455" spans="1:27" s="1024" customFormat="1">
      <c r="A455" s="1020"/>
      <c r="B455" s="1021"/>
      <c r="C455" s="1021"/>
      <c r="D455" s="1021"/>
      <c r="E455" s="1021"/>
      <c r="F455" s="1021"/>
      <c r="G455" s="1021"/>
      <c r="H455" s="1023"/>
      <c r="K455" s="1025"/>
      <c r="L455" s="1025"/>
      <c r="M455" s="1049"/>
      <c r="N455" s="1049"/>
      <c r="O455" s="1049"/>
      <c r="P455" s="1049"/>
      <c r="Q455" s="1049"/>
      <c r="R455" s="1049"/>
      <c r="S455" s="1049"/>
      <c r="T455" s="1049"/>
      <c r="U455" s="1049"/>
      <c r="V455" s="1049"/>
      <c r="W455" s="1049"/>
      <c r="X455" s="1049"/>
      <c r="Y455" s="1049"/>
      <c r="Z455" s="1049"/>
      <c r="AA455" s="1049"/>
    </row>
    <row r="456" spans="1:27" s="1024" customFormat="1">
      <c r="A456" s="1020"/>
      <c r="B456" s="1021"/>
      <c r="C456" s="1021"/>
      <c r="D456" s="1021"/>
      <c r="E456" s="1021"/>
      <c r="F456" s="1021"/>
      <c r="G456" s="1021"/>
      <c r="H456" s="1023"/>
      <c r="K456" s="1025"/>
      <c r="L456" s="1025"/>
      <c r="M456" s="1049"/>
      <c r="N456" s="1049"/>
      <c r="O456" s="1049"/>
      <c r="P456" s="1049"/>
      <c r="Q456" s="1049"/>
      <c r="R456" s="1049"/>
      <c r="S456" s="1049"/>
      <c r="T456" s="1049"/>
      <c r="U456" s="1049"/>
      <c r="V456" s="1049"/>
      <c r="W456" s="1049"/>
      <c r="X456" s="1049"/>
      <c r="Y456" s="1049"/>
      <c r="Z456" s="1049"/>
      <c r="AA456" s="1049"/>
    </row>
    <row r="457" spans="1:27" s="1024" customFormat="1">
      <c r="A457" s="1020"/>
      <c r="B457" s="1021"/>
      <c r="C457" s="1021"/>
      <c r="D457" s="1021"/>
      <c r="E457" s="1021"/>
      <c r="F457" s="1021"/>
      <c r="G457" s="1021"/>
      <c r="H457" s="1023"/>
      <c r="K457" s="1025"/>
      <c r="L457" s="1025"/>
      <c r="M457" s="1049"/>
      <c r="N457" s="1049"/>
      <c r="O457" s="1049"/>
      <c r="P457" s="1049"/>
      <c r="Q457" s="1049"/>
      <c r="R457" s="1049"/>
      <c r="S457" s="1049"/>
      <c r="T457" s="1049"/>
      <c r="U457" s="1049"/>
      <c r="V457" s="1049"/>
      <c r="W457" s="1049"/>
      <c r="X457" s="1049"/>
      <c r="Y457" s="1049"/>
      <c r="Z457" s="1049"/>
      <c r="AA457" s="1049"/>
    </row>
    <row r="458" spans="1:27" s="1024" customFormat="1">
      <c r="A458" s="1020"/>
      <c r="B458" s="1021"/>
      <c r="C458" s="1021"/>
      <c r="D458" s="1021"/>
      <c r="E458" s="1021"/>
      <c r="F458" s="1021"/>
      <c r="G458" s="1021"/>
      <c r="H458" s="1023"/>
      <c r="K458" s="1025"/>
      <c r="L458" s="1025"/>
      <c r="M458" s="1049"/>
      <c r="N458" s="1049"/>
      <c r="O458" s="1049"/>
      <c r="P458" s="1049"/>
      <c r="Q458" s="1049"/>
      <c r="R458" s="1049"/>
      <c r="S458" s="1049"/>
      <c r="T458" s="1049"/>
      <c r="U458" s="1049"/>
      <c r="V458" s="1049"/>
      <c r="W458" s="1049"/>
      <c r="X458" s="1049"/>
      <c r="Y458" s="1049"/>
      <c r="Z458" s="1049"/>
      <c r="AA458" s="1049"/>
    </row>
    <row r="459" spans="1:27" s="1024" customFormat="1">
      <c r="A459" s="1020"/>
      <c r="B459" s="1021"/>
      <c r="C459" s="1021"/>
      <c r="D459" s="1021"/>
      <c r="E459" s="1021"/>
      <c r="F459" s="1021"/>
      <c r="G459" s="1021"/>
      <c r="H459" s="1023"/>
      <c r="K459" s="1025"/>
      <c r="L459" s="1025"/>
      <c r="M459" s="1049"/>
      <c r="N459" s="1049"/>
      <c r="O459" s="1049"/>
      <c r="P459" s="1049"/>
      <c r="Q459" s="1049"/>
      <c r="R459" s="1049"/>
      <c r="S459" s="1049"/>
      <c r="T459" s="1049"/>
      <c r="U459" s="1049"/>
      <c r="V459" s="1049"/>
      <c r="W459" s="1049"/>
      <c r="X459" s="1049"/>
      <c r="Y459" s="1049"/>
      <c r="Z459" s="1049"/>
      <c r="AA459" s="1049"/>
    </row>
    <row r="460" spans="1:27" s="1024" customFormat="1">
      <c r="A460" s="1020"/>
      <c r="B460" s="1021"/>
      <c r="C460" s="1021"/>
      <c r="D460" s="1021"/>
      <c r="E460" s="1021"/>
      <c r="F460" s="1021"/>
      <c r="G460" s="1021"/>
      <c r="H460" s="1023"/>
      <c r="K460" s="1025"/>
      <c r="L460" s="1025"/>
      <c r="M460" s="1049"/>
      <c r="N460" s="1049"/>
      <c r="O460" s="1049"/>
      <c r="P460" s="1049"/>
      <c r="Q460" s="1049"/>
      <c r="R460" s="1049"/>
      <c r="S460" s="1049"/>
      <c r="T460" s="1049"/>
      <c r="U460" s="1049"/>
      <c r="V460" s="1049"/>
      <c r="W460" s="1049"/>
      <c r="X460" s="1049"/>
      <c r="Y460" s="1049"/>
      <c r="Z460" s="1049"/>
      <c r="AA460" s="1049"/>
    </row>
    <row r="461" spans="1:27" s="1024" customFormat="1">
      <c r="A461" s="1020"/>
      <c r="B461" s="1021"/>
      <c r="C461" s="1021"/>
      <c r="D461" s="1021"/>
      <c r="E461" s="1021"/>
      <c r="F461" s="1021"/>
      <c r="G461" s="1021"/>
      <c r="H461" s="1023"/>
      <c r="K461" s="1025"/>
      <c r="L461" s="1025"/>
      <c r="M461" s="1049"/>
      <c r="N461" s="1049"/>
      <c r="O461" s="1049"/>
      <c r="P461" s="1049"/>
      <c r="Q461" s="1049"/>
      <c r="R461" s="1049"/>
      <c r="S461" s="1049"/>
      <c r="T461" s="1049"/>
      <c r="U461" s="1049"/>
      <c r="V461" s="1049"/>
      <c r="W461" s="1049"/>
      <c r="X461" s="1049"/>
      <c r="Y461" s="1049"/>
      <c r="Z461" s="1049"/>
      <c r="AA461" s="1049"/>
    </row>
    <row r="462" spans="1:27" s="1024" customFormat="1">
      <c r="A462" s="1020"/>
      <c r="B462" s="1021"/>
      <c r="C462" s="1021"/>
      <c r="D462" s="1021"/>
      <c r="E462" s="1021"/>
      <c r="F462" s="1021"/>
      <c r="G462" s="1021"/>
      <c r="H462" s="1023"/>
      <c r="K462" s="1025"/>
      <c r="L462" s="1025"/>
      <c r="M462" s="1049"/>
      <c r="N462" s="1049"/>
      <c r="O462" s="1049"/>
      <c r="P462" s="1049"/>
      <c r="Q462" s="1049"/>
      <c r="R462" s="1049"/>
      <c r="S462" s="1049"/>
      <c r="T462" s="1049"/>
      <c r="U462" s="1049"/>
      <c r="V462" s="1049"/>
      <c r="W462" s="1049"/>
      <c r="X462" s="1049"/>
      <c r="Y462" s="1049"/>
      <c r="Z462" s="1049"/>
      <c r="AA462" s="1049"/>
    </row>
    <row r="463" spans="1:27" s="1024" customFormat="1">
      <c r="A463" s="1020"/>
      <c r="B463" s="1021"/>
      <c r="C463" s="1021"/>
      <c r="D463" s="1021"/>
      <c r="E463" s="1021"/>
      <c r="F463" s="1021"/>
      <c r="G463" s="1021"/>
      <c r="H463" s="1023"/>
      <c r="K463" s="1025"/>
      <c r="L463" s="1025"/>
      <c r="M463" s="1049"/>
      <c r="N463" s="1049"/>
      <c r="O463" s="1049"/>
      <c r="P463" s="1049"/>
      <c r="Q463" s="1049"/>
      <c r="R463" s="1049"/>
      <c r="S463" s="1049"/>
      <c r="T463" s="1049"/>
      <c r="U463" s="1049"/>
      <c r="V463" s="1049"/>
      <c r="W463" s="1049"/>
      <c r="X463" s="1049"/>
      <c r="Y463" s="1049"/>
      <c r="Z463" s="1049"/>
      <c r="AA463" s="1049"/>
    </row>
    <row r="464" spans="1:27" s="1024" customFormat="1">
      <c r="A464" s="1020"/>
      <c r="B464" s="1021"/>
      <c r="C464" s="1021"/>
      <c r="D464" s="1021"/>
      <c r="E464" s="1021"/>
      <c r="F464" s="1021"/>
      <c r="G464" s="1021"/>
      <c r="H464" s="1023"/>
      <c r="K464" s="1025"/>
      <c r="L464" s="1025"/>
      <c r="M464" s="1049"/>
      <c r="N464" s="1049"/>
      <c r="O464" s="1049"/>
      <c r="P464" s="1049"/>
      <c r="Q464" s="1049"/>
      <c r="R464" s="1049"/>
      <c r="S464" s="1049"/>
      <c r="T464" s="1049"/>
      <c r="U464" s="1049"/>
      <c r="V464" s="1049"/>
      <c r="W464" s="1049"/>
      <c r="X464" s="1049"/>
      <c r="Y464" s="1049"/>
      <c r="Z464" s="1049"/>
      <c r="AA464" s="1049"/>
    </row>
    <row r="465" spans="1:27" s="1024" customFormat="1">
      <c r="A465" s="1020"/>
      <c r="B465" s="1021"/>
      <c r="C465" s="1021"/>
      <c r="D465" s="1021"/>
      <c r="E465" s="1021"/>
      <c r="F465" s="1021"/>
      <c r="G465" s="1021"/>
      <c r="H465" s="1023"/>
      <c r="K465" s="1025"/>
      <c r="L465" s="1025"/>
      <c r="M465" s="1049"/>
      <c r="N465" s="1049"/>
      <c r="O465" s="1049"/>
      <c r="P465" s="1049"/>
      <c r="Q465" s="1049"/>
      <c r="R465" s="1049"/>
      <c r="S465" s="1049"/>
      <c r="T465" s="1049"/>
      <c r="U465" s="1049"/>
      <c r="V465" s="1049"/>
      <c r="W465" s="1049"/>
      <c r="X465" s="1049"/>
      <c r="Y465" s="1049"/>
      <c r="Z465" s="1049"/>
      <c r="AA465" s="1049"/>
    </row>
    <row r="466" spans="1:27" s="1024" customFormat="1">
      <c r="A466" s="1020"/>
      <c r="B466" s="1021"/>
      <c r="C466" s="1021"/>
      <c r="D466" s="1021"/>
      <c r="E466" s="1021"/>
      <c r="F466" s="1021"/>
      <c r="G466" s="1021"/>
      <c r="H466" s="1023"/>
      <c r="K466" s="1025"/>
      <c r="L466" s="1025"/>
      <c r="M466" s="1049"/>
      <c r="N466" s="1049"/>
      <c r="O466" s="1049"/>
      <c r="P466" s="1049"/>
      <c r="Q466" s="1049"/>
      <c r="R466" s="1049"/>
      <c r="S466" s="1049"/>
      <c r="T466" s="1049"/>
      <c r="U466" s="1049"/>
      <c r="V466" s="1049"/>
      <c r="W466" s="1049"/>
      <c r="X466" s="1049"/>
      <c r="Y466" s="1049"/>
      <c r="Z466" s="1049"/>
      <c r="AA466" s="1049"/>
    </row>
    <row r="467" spans="1:27" s="1024" customFormat="1">
      <c r="A467" s="1020"/>
      <c r="B467" s="1021"/>
      <c r="C467" s="1021"/>
      <c r="D467" s="1021"/>
      <c r="E467" s="1021"/>
      <c r="F467" s="1021"/>
      <c r="G467" s="1021"/>
      <c r="H467" s="1023"/>
      <c r="K467" s="1025"/>
      <c r="L467" s="1025"/>
      <c r="M467" s="1049"/>
      <c r="N467" s="1049"/>
      <c r="O467" s="1049"/>
      <c r="P467" s="1049"/>
      <c r="Q467" s="1049"/>
      <c r="R467" s="1049"/>
      <c r="S467" s="1049"/>
      <c r="T467" s="1049"/>
      <c r="U467" s="1049"/>
      <c r="V467" s="1049"/>
      <c r="W467" s="1049"/>
      <c r="X467" s="1049"/>
      <c r="Y467" s="1049"/>
      <c r="Z467" s="1049"/>
      <c r="AA467" s="1049"/>
    </row>
    <row r="468" spans="1:27" s="1024" customFormat="1">
      <c r="A468" s="1020"/>
      <c r="B468" s="1021"/>
      <c r="C468" s="1021"/>
      <c r="D468" s="1021"/>
      <c r="E468" s="1021"/>
      <c r="F468" s="1021"/>
      <c r="G468" s="1021"/>
      <c r="H468" s="1023"/>
      <c r="K468" s="1025"/>
      <c r="L468" s="1025"/>
      <c r="M468" s="1049"/>
      <c r="N468" s="1049"/>
      <c r="O468" s="1049"/>
      <c r="P468" s="1049"/>
      <c r="Q468" s="1049"/>
      <c r="R468" s="1049"/>
      <c r="S468" s="1049"/>
      <c r="T468" s="1049"/>
      <c r="U468" s="1049"/>
      <c r="V468" s="1049"/>
      <c r="W468" s="1049"/>
      <c r="X468" s="1049"/>
      <c r="Y468" s="1049"/>
      <c r="Z468" s="1049"/>
      <c r="AA468" s="1049"/>
    </row>
    <row r="469" spans="1:27" s="1024" customFormat="1">
      <c r="A469" s="1020"/>
      <c r="B469" s="1021"/>
      <c r="C469" s="1021"/>
      <c r="D469" s="1021"/>
      <c r="E469" s="1021"/>
      <c r="F469" s="1021"/>
      <c r="G469" s="1021"/>
      <c r="H469" s="1023"/>
      <c r="K469" s="1025"/>
      <c r="L469" s="1025"/>
      <c r="M469" s="1049"/>
      <c r="N469" s="1049"/>
      <c r="O469" s="1049"/>
      <c r="P469" s="1049"/>
      <c r="Q469" s="1049"/>
      <c r="R469" s="1049"/>
      <c r="S469" s="1049"/>
      <c r="T469" s="1049"/>
      <c r="U469" s="1049"/>
      <c r="V469" s="1049"/>
      <c r="W469" s="1049"/>
      <c r="X469" s="1049"/>
      <c r="Y469" s="1049"/>
      <c r="Z469" s="1049"/>
      <c r="AA469" s="1049"/>
    </row>
    <row r="470" spans="1:27" s="1024" customFormat="1">
      <c r="A470" s="1020"/>
      <c r="B470" s="1021"/>
      <c r="C470" s="1021"/>
      <c r="D470" s="1021"/>
      <c r="E470" s="1021"/>
      <c r="F470" s="1021"/>
      <c r="G470" s="1021"/>
      <c r="H470" s="1023"/>
      <c r="K470" s="1025"/>
      <c r="L470" s="1025"/>
      <c r="M470" s="1049"/>
      <c r="N470" s="1049"/>
      <c r="O470" s="1049"/>
      <c r="P470" s="1049"/>
      <c r="Q470" s="1049"/>
      <c r="R470" s="1049"/>
      <c r="S470" s="1049"/>
      <c r="T470" s="1049"/>
      <c r="U470" s="1049"/>
      <c r="V470" s="1049"/>
      <c r="W470" s="1049"/>
      <c r="X470" s="1049"/>
      <c r="Y470" s="1049"/>
      <c r="Z470" s="1049"/>
      <c r="AA470" s="1049"/>
    </row>
    <row r="471" spans="1:27" s="1024" customFormat="1">
      <c r="A471" s="1020"/>
      <c r="B471" s="1021"/>
      <c r="C471" s="1021"/>
      <c r="D471" s="1021"/>
      <c r="E471" s="1021"/>
      <c r="F471" s="1021"/>
      <c r="G471" s="1021"/>
      <c r="H471" s="1023"/>
      <c r="K471" s="1025"/>
      <c r="L471" s="1025"/>
      <c r="M471" s="1049"/>
      <c r="N471" s="1049"/>
      <c r="O471" s="1049"/>
      <c r="P471" s="1049"/>
      <c r="Q471" s="1049"/>
      <c r="R471" s="1049"/>
      <c r="S471" s="1049"/>
      <c r="T471" s="1049"/>
      <c r="U471" s="1049"/>
      <c r="V471" s="1049"/>
      <c r="W471" s="1049"/>
      <c r="X471" s="1049"/>
      <c r="Y471" s="1049"/>
      <c r="Z471" s="1049"/>
      <c r="AA471" s="1049"/>
    </row>
    <row r="472" spans="1:27" s="1024" customFormat="1">
      <c r="A472" s="1020"/>
      <c r="B472" s="1021"/>
      <c r="C472" s="1021"/>
      <c r="D472" s="1021"/>
      <c r="E472" s="1021"/>
      <c r="F472" s="1021"/>
      <c r="G472" s="1021"/>
      <c r="H472" s="1023"/>
      <c r="K472" s="1025"/>
      <c r="L472" s="1025"/>
      <c r="M472" s="1049"/>
      <c r="N472" s="1049"/>
      <c r="O472" s="1049"/>
      <c r="P472" s="1049"/>
      <c r="Q472" s="1049"/>
      <c r="R472" s="1049"/>
      <c r="S472" s="1049"/>
      <c r="T472" s="1049"/>
      <c r="U472" s="1049"/>
      <c r="V472" s="1049"/>
      <c r="W472" s="1049"/>
      <c r="X472" s="1049"/>
      <c r="Y472" s="1049"/>
      <c r="Z472" s="1049"/>
      <c r="AA472" s="1049"/>
    </row>
    <row r="473" spans="1:27" s="1024" customFormat="1">
      <c r="A473" s="1020"/>
      <c r="B473" s="1021"/>
      <c r="C473" s="1021"/>
      <c r="D473" s="1021"/>
      <c r="E473" s="1021"/>
      <c r="F473" s="1021"/>
      <c r="G473" s="1021"/>
      <c r="H473" s="1023"/>
      <c r="K473" s="1025"/>
      <c r="L473" s="1025"/>
      <c r="M473" s="1049"/>
      <c r="N473" s="1049"/>
      <c r="O473" s="1049"/>
      <c r="P473" s="1049"/>
      <c r="Q473" s="1049"/>
      <c r="R473" s="1049"/>
      <c r="S473" s="1049"/>
      <c r="T473" s="1049"/>
      <c r="U473" s="1049"/>
      <c r="V473" s="1049"/>
      <c r="W473" s="1049"/>
      <c r="X473" s="1049"/>
      <c r="Y473" s="1049"/>
      <c r="Z473" s="1049"/>
      <c r="AA473" s="1049"/>
    </row>
    <row r="474" spans="1:27" s="1024" customFormat="1">
      <c r="A474" s="1020"/>
      <c r="B474" s="1021"/>
      <c r="C474" s="1021"/>
      <c r="D474" s="1021"/>
      <c r="E474" s="1021"/>
      <c r="F474" s="1021"/>
      <c r="G474" s="1021"/>
      <c r="H474" s="1023"/>
      <c r="K474" s="1025"/>
      <c r="L474" s="1025"/>
      <c r="M474" s="1049"/>
      <c r="N474" s="1049"/>
      <c r="O474" s="1049"/>
      <c r="P474" s="1049"/>
      <c r="Q474" s="1049"/>
      <c r="R474" s="1049"/>
      <c r="S474" s="1049"/>
      <c r="T474" s="1049"/>
      <c r="U474" s="1049"/>
      <c r="V474" s="1049"/>
      <c r="W474" s="1049"/>
      <c r="X474" s="1049"/>
      <c r="Y474" s="1049"/>
      <c r="Z474" s="1049"/>
      <c r="AA474" s="1049"/>
    </row>
    <row r="475" spans="1:27" s="1024" customFormat="1">
      <c r="A475" s="1020"/>
      <c r="B475" s="1021"/>
      <c r="C475" s="1021"/>
      <c r="D475" s="1021"/>
      <c r="E475" s="1021"/>
      <c r="F475" s="1021"/>
      <c r="G475" s="1021"/>
      <c r="H475" s="1023"/>
      <c r="K475" s="1025"/>
      <c r="L475" s="1025"/>
      <c r="M475" s="1049"/>
      <c r="N475" s="1049"/>
      <c r="O475" s="1049"/>
      <c r="P475" s="1049"/>
      <c r="Q475" s="1049"/>
      <c r="R475" s="1049"/>
      <c r="S475" s="1049"/>
      <c r="T475" s="1049"/>
      <c r="U475" s="1049"/>
      <c r="V475" s="1049"/>
      <c r="W475" s="1049"/>
      <c r="X475" s="1049"/>
      <c r="Y475" s="1049"/>
      <c r="Z475" s="1049"/>
      <c r="AA475" s="1049"/>
    </row>
    <row r="476" spans="1:27" s="1024" customFormat="1">
      <c r="A476" s="1020"/>
      <c r="B476" s="1021"/>
      <c r="C476" s="1021"/>
      <c r="D476" s="1021"/>
      <c r="E476" s="1021"/>
      <c r="F476" s="1021"/>
      <c r="G476" s="1021"/>
      <c r="H476" s="1023"/>
      <c r="K476" s="1025"/>
      <c r="L476" s="1025"/>
      <c r="M476" s="1049"/>
      <c r="N476" s="1049"/>
      <c r="O476" s="1049"/>
      <c r="P476" s="1049"/>
      <c r="Q476" s="1049"/>
      <c r="R476" s="1049"/>
      <c r="S476" s="1049"/>
      <c r="T476" s="1049"/>
      <c r="U476" s="1049"/>
      <c r="V476" s="1049"/>
      <c r="W476" s="1049"/>
      <c r="X476" s="1049"/>
      <c r="Y476" s="1049"/>
      <c r="Z476" s="1049"/>
      <c r="AA476" s="1049"/>
    </row>
    <row r="477" spans="1:27" s="1024" customFormat="1">
      <c r="A477" s="1020"/>
      <c r="B477" s="1021"/>
      <c r="C477" s="1021"/>
      <c r="D477" s="1021"/>
      <c r="E477" s="1021"/>
      <c r="F477" s="1021"/>
      <c r="G477" s="1021"/>
      <c r="H477" s="1023"/>
      <c r="K477" s="1025"/>
      <c r="L477" s="1025"/>
      <c r="M477" s="1049"/>
      <c r="N477" s="1049"/>
      <c r="O477" s="1049"/>
      <c r="P477" s="1049"/>
      <c r="Q477" s="1049"/>
      <c r="R477" s="1049"/>
      <c r="S477" s="1049"/>
      <c r="T477" s="1049"/>
      <c r="U477" s="1049"/>
      <c r="V477" s="1049"/>
      <c r="W477" s="1049"/>
      <c r="X477" s="1049"/>
      <c r="Y477" s="1049"/>
      <c r="Z477" s="1049"/>
      <c r="AA477" s="1049"/>
    </row>
    <row r="478" spans="1:27" s="1024" customFormat="1">
      <c r="A478" s="1020"/>
      <c r="B478" s="1021"/>
      <c r="C478" s="1021"/>
      <c r="D478" s="1021"/>
      <c r="E478" s="1021"/>
      <c r="F478" s="1021"/>
      <c r="G478" s="1021"/>
      <c r="H478" s="1023"/>
      <c r="K478" s="1025"/>
      <c r="L478" s="1025"/>
      <c r="M478" s="1049"/>
      <c r="N478" s="1049"/>
      <c r="O478" s="1049"/>
      <c r="P478" s="1049"/>
      <c r="Q478" s="1049"/>
      <c r="R478" s="1049"/>
      <c r="S478" s="1049"/>
      <c r="T478" s="1049"/>
      <c r="U478" s="1049"/>
      <c r="V478" s="1049"/>
      <c r="W478" s="1049"/>
      <c r="X478" s="1049"/>
      <c r="Y478" s="1049"/>
      <c r="Z478" s="1049"/>
      <c r="AA478" s="1049"/>
    </row>
    <row r="479" spans="1:27" s="1024" customFormat="1">
      <c r="A479" s="1020"/>
      <c r="B479" s="1021"/>
      <c r="C479" s="1021"/>
      <c r="D479" s="1021"/>
      <c r="E479" s="1021"/>
      <c r="F479" s="1021"/>
      <c r="G479" s="1021"/>
      <c r="H479" s="1023"/>
      <c r="K479" s="1025"/>
      <c r="L479" s="1025"/>
      <c r="M479" s="1049"/>
      <c r="N479" s="1049"/>
      <c r="O479" s="1049"/>
      <c r="P479" s="1049"/>
      <c r="Q479" s="1049"/>
      <c r="R479" s="1049"/>
      <c r="S479" s="1049"/>
      <c r="T479" s="1049"/>
      <c r="U479" s="1049"/>
      <c r="V479" s="1049"/>
      <c r="W479" s="1049"/>
      <c r="X479" s="1049"/>
      <c r="Y479" s="1049"/>
      <c r="Z479" s="1049"/>
      <c r="AA479" s="1049"/>
    </row>
    <row r="480" spans="1:27" s="1024" customFormat="1">
      <c r="A480" s="1020"/>
      <c r="B480" s="1021"/>
      <c r="C480" s="1021"/>
      <c r="D480" s="1021"/>
      <c r="E480" s="1021"/>
      <c r="F480" s="1021"/>
      <c r="G480" s="1021"/>
      <c r="H480" s="1023"/>
      <c r="K480" s="1025"/>
      <c r="L480" s="1025"/>
      <c r="M480" s="1049"/>
      <c r="N480" s="1049"/>
      <c r="O480" s="1049"/>
      <c r="P480" s="1049"/>
      <c r="Q480" s="1049"/>
      <c r="R480" s="1049"/>
      <c r="S480" s="1049"/>
      <c r="T480" s="1049"/>
      <c r="U480" s="1049"/>
      <c r="V480" s="1049"/>
      <c r="W480" s="1049"/>
      <c r="X480" s="1049"/>
      <c r="Y480" s="1049"/>
      <c r="Z480" s="1049"/>
      <c r="AA480" s="1049"/>
    </row>
    <row r="481" spans="1:27" s="1024" customFormat="1">
      <c r="A481" s="1020"/>
      <c r="B481" s="1021"/>
      <c r="C481" s="1021"/>
      <c r="D481" s="1021"/>
      <c r="E481" s="1021"/>
      <c r="F481" s="1021"/>
      <c r="G481" s="1021"/>
      <c r="H481" s="1023"/>
      <c r="K481" s="1025"/>
      <c r="L481" s="1025"/>
      <c r="M481" s="1049"/>
      <c r="N481" s="1049"/>
      <c r="O481" s="1049"/>
      <c r="P481" s="1049"/>
      <c r="Q481" s="1049"/>
      <c r="R481" s="1049"/>
      <c r="S481" s="1049"/>
      <c r="T481" s="1049"/>
      <c r="U481" s="1049"/>
      <c r="V481" s="1049"/>
      <c r="W481" s="1049"/>
      <c r="X481" s="1049"/>
      <c r="Y481" s="1049"/>
      <c r="Z481" s="1049"/>
      <c r="AA481" s="1049"/>
    </row>
    <row r="482" spans="1:27" s="1024" customFormat="1">
      <c r="A482" s="1020"/>
      <c r="B482" s="1021"/>
      <c r="C482" s="1021"/>
      <c r="D482" s="1021"/>
      <c r="E482" s="1021"/>
      <c r="F482" s="1021"/>
      <c r="G482" s="1021"/>
      <c r="H482" s="1023"/>
      <c r="K482" s="1025"/>
      <c r="L482" s="1025"/>
      <c r="M482" s="1049"/>
      <c r="N482" s="1049"/>
      <c r="O482" s="1049"/>
      <c r="P482" s="1049"/>
      <c r="Q482" s="1049"/>
      <c r="R482" s="1049"/>
      <c r="S482" s="1049"/>
      <c r="T482" s="1049"/>
      <c r="U482" s="1049"/>
      <c r="V482" s="1049"/>
      <c r="W482" s="1049"/>
      <c r="X482" s="1049"/>
      <c r="Y482" s="1049"/>
      <c r="Z482" s="1049"/>
      <c r="AA482" s="1049"/>
    </row>
    <row r="483" spans="1:27" s="1024" customFormat="1">
      <c r="A483" s="1020"/>
      <c r="B483" s="1021"/>
      <c r="C483" s="1021"/>
      <c r="D483" s="1021"/>
      <c r="E483" s="1021"/>
      <c r="F483" s="1021"/>
      <c r="G483" s="1021"/>
      <c r="H483" s="1023"/>
      <c r="K483" s="1025"/>
      <c r="L483" s="1025"/>
      <c r="M483" s="1049"/>
      <c r="N483" s="1049"/>
      <c r="O483" s="1049"/>
      <c r="P483" s="1049"/>
      <c r="Q483" s="1049"/>
      <c r="R483" s="1049"/>
      <c r="S483" s="1049"/>
      <c r="T483" s="1049"/>
      <c r="U483" s="1049"/>
      <c r="V483" s="1049"/>
      <c r="W483" s="1049"/>
      <c r="X483" s="1049"/>
      <c r="Y483" s="1049"/>
      <c r="Z483" s="1049"/>
      <c r="AA483" s="1049"/>
    </row>
    <row r="484" spans="1:27" s="1024" customFormat="1">
      <c r="A484" s="1020"/>
      <c r="B484" s="1021"/>
      <c r="C484" s="1021"/>
      <c r="D484" s="1021"/>
      <c r="E484" s="1021"/>
      <c r="F484" s="1021"/>
      <c r="G484" s="1021"/>
      <c r="H484" s="1023"/>
      <c r="K484" s="1025"/>
      <c r="L484" s="1025"/>
      <c r="M484" s="1049"/>
      <c r="N484" s="1049"/>
      <c r="O484" s="1049"/>
      <c r="P484" s="1049"/>
      <c r="Q484" s="1049"/>
      <c r="R484" s="1049"/>
      <c r="S484" s="1049"/>
      <c r="T484" s="1049"/>
      <c r="U484" s="1049"/>
      <c r="V484" s="1049"/>
      <c r="W484" s="1049"/>
      <c r="X484" s="1049"/>
      <c r="Y484" s="1049"/>
      <c r="Z484" s="1049"/>
      <c r="AA484" s="1049"/>
    </row>
    <row r="485" spans="1:27" s="1024" customFormat="1">
      <c r="A485" s="1020"/>
      <c r="B485" s="1021"/>
      <c r="C485" s="1021"/>
      <c r="D485" s="1021"/>
      <c r="E485" s="1021"/>
      <c r="F485" s="1021"/>
      <c r="G485" s="1021"/>
      <c r="H485" s="1023"/>
      <c r="K485" s="1025"/>
      <c r="L485" s="1025"/>
      <c r="M485" s="1049"/>
      <c r="N485" s="1049"/>
      <c r="O485" s="1049"/>
      <c r="P485" s="1049"/>
      <c r="Q485" s="1049"/>
      <c r="R485" s="1049"/>
      <c r="S485" s="1049"/>
      <c r="T485" s="1049"/>
      <c r="U485" s="1049"/>
      <c r="V485" s="1049"/>
      <c r="W485" s="1049"/>
      <c r="X485" s="1049"/>
      <c r="Y485" s="1049"/>
      <c r="Z485" s="1049"/>
      <c r="AA485" s="1049"/>
    </row>
    <row r="486" spans="1:27" s="1024" customFormat="1">
      <c r="A486" s="1020"/>
      <c r="B486" s="1021"/>
      <c r="C486" s="1021"/>
      <c r="D486" s="1021"/>
      <c r="E486" s="1021"/>
      <c r="F486" s="1021"/>
      <c r="G486" s="1021"/>
      <c r="H486" s="1023"/>
      <c r="K486" s="1025"/>
      <c r="L486" s="1025"/>
      <c r="M486" s="1049"/>
      <c r="N486" s="1049"/>
      <c r="O486" s="1049"/>
      <c r="P486" s="1049"/>
      <c r="Q486" s="1049"/>
      <c r="R486" s="1049"/>
      <c r="S486" s="1049"/>
      <c r="T486" s="1049"/>
      <c r="U486" s="1049"/>
      <c r="V486" s="1049"/>
      <c r="W486" s="1049"/>
      <c r="X486" s="1049"/>
      <c r="Y486" s="1049"/>
      <c r="Z486" s="1049"/>
      <c r="AA486" s="1049"/>
    </row>
    <row r="487" spans="1:27" s="1024" customFormat="1">
      <c r="A487" s="1020"/>
      <c r="B487" s="1021"/>
      <c r="C487" s="1021"/>
      <c r="D487" s="1021"/>
      <c r="E487" s="1021"/>
      <c r="F487" s="1021"/>
      <c r="G487" s="1021"/>
      <c r="H487" s="1023"/>
      <c r="K487" s="1025"/>
      <c r="L487" s="1025"/>
      <c r="M487" s="1049"/>
      <c r="N487" s="1049"/>
      <c r="O487" s="1049"/>
      <c r="P487" s="1049"/>
      <c r="Q487" s="1049"/>
      <c r="R487" s="1049"/>
      <c r="S487" s="1049"/>
      <c r="T487" s="1049"/>
      <c r="U487" s="1049"/>
      <c r="V487" s="1049"/>
      <c r="W487" s="1049"/>
      <c r="X487" s="1049"/>
      <c r="Y487" s="1049"/>
      <c r="Z487" s="1049"/>
      <c r="AA487" s="1049"/>
    </row>
    <row r="488" spans="1:27" s="1024" customFormat="1">
      <c r="A488" s="1020"/>
      <c r="B488" s="1021"/>
      <c r="C488" s="1021"/>
      <c r="D488" s="1021"/>
      <c r="E488" s="1021"/>
      <c r="F488" s="1021"/>
      <c r="G488" s="1021"/>
      <c r="H488" s="1023"/>
      <c r="K488" s="1025"/>
      <c r="L488" s="1025"/>
      <c r="M488" s="1049"/>
      <c r="N488" s="1049"/>
      <c r="O488" s="1049"/>
      <c r="P488" s="1049"/>
      <c r="Q488" s="1049"/>
      <c r="R488" s="1049"/>
      <c r="S488" s="1049"/>
      <c r="T488" s="1049"/>
      <c r="U488" s="1049"/>
      <c r="V488" s="1049"/>
      <c r="W488" s="1049"/>
      <c r="X488" s="1049"/>
      <c r="Y488" s="1049"/>
      <c r="Z488" s="1049"/>
      <c r="AA488" s="1049"/>
    </row>
    <row r="489" spans="1:27" s="1024" customFormat="1">
      <c r="A489" s="1020"/>
      <c r="B489" s="1021"/>
      <c r="C489" s="1021"/>
      <c r="D489" s="1021"/>
      <c r="E489" s="1021"/>
      <c r="F489" s="1021"/>
      <c r="G489" s="1021"/>
      <c r="H489" s="1023"/>
      <c r="K489" s="1025"/>
      <c r="L489" s="1025"/>
      <c r="M489" s="1049"/>
      <c r="N489" s="1049"/>
      <c r="O489" s="1049"/>
      <c r="P489" s="1049"/>
      <c r="Q489" s="1049"/>
      <c r="R489" s="1049"/>
      <c r="S489" s="1049"/>
      <c r="T489" s="1049"/>
      <c r="U489" s="1049"/>
      <c r="V489" s="1049"/>
      <c r="W489" s="1049"/>
      <c r="X489" s="1049"/>
      <c r="Y489" s="1049"/>
      <c r="Z489" s="1049"/>
      <c r="AA489" s="1049"/>
    </row>
    <row r="490" spans="1:27" s="1024" customFormat="1">
      <c r="A490" s="1020"/>
      <c r="B490" s="1021"/>
      <c r="C490" s="1021"/>
      <c r="D490" s="1021"/>
      <c r="E490" s="1021"/>
      <c r="F490" s="1021"/>
      <c r="G490" s="1021"/>
      <c r="H490" s="1023"/>
      <c r="K490" s="1025"/>
      <c r="L490" s="1025"/>
      <c r="M490" s="1049"/>
      <c r="N490" s="1049"/>
      <c r="O490" s="1049"/>
      <c r="P490" s="1049"/>
      <c r="Q490" s="1049"/>
      <c r="R490" s="1049"/>
      <c r="S490" s="1049"/>
      <c r="T490" s="1049"/>
      <c r="U490" s="1049"/>
      <c r="V490" s="1049"/>
      <c r="W490" s="1049"/>
      <c r="X490" s="1049"/>
      <c r="Y490" s="1049"/>
      <c r="Z490" s="1049"/>
      <c r="AA490" s="1049"/>
    </row>
    <row r="491" spans="1:27" s="1024" customFormat="1">
      <c r="A491" s="1020"/>
      <c r="B491" s="1021"/>
      <c r="C491" s="1021"/>
      <c r="D491" s="1021"/>
      <c r="E491" s="1021"/>
      <c r="F491" s="1021"/>
      <c r="G491" s="1021"/>
      <c r="H491" s="1023"/>
      <c r="K491" s="1025"/>
      <c r="L491" s="1025"/>
      <c r="M491" s="1049"/>
      <c r="N491" s="1049"/>
      <c r="O491" s="1049"/>
      <c r="P491" s="1049"/>
      <c r="Q491" s="1049"/>
      <c r="R491" s="1049"/>
      <c r="S491" s="1049"/>
      <c r="T491" s="1049"/>
      <c r="U491" s="1049"/>
      <c r="V491" s="1049"/>
      <c r="W491" s="1049"/>
      <c r="X491" s="1049"/>
      <c r="Y491" s="1049"/>
      <c r="Z491" s="1049"/>
      <c r="AA491" s="1049"/>
    </row>
    <row r="492" spans="1:27" s="1024" customFormat="1">
      <c r="A492" s="1020"/>
      <c r="B492" s="1021"/>
      <c r="C492" s="1021"/>
      <c r="D492" s="1021"/>
      <c r="E492" s="1021"/>
      <c r="F492" s="1021"/>
      <c r="G492" s="1021"/>
      <c r="H492" s="1023"/>
      <c r="K492" s="1025"/>
      <c r="L492" s="1025"/>
      <c r="M492" s="1049"/>
      <c r="N492" s="1049"/>
      <c r="O492" s="1049"/>
      <c r="P492" s="1049"/>
      <c r="Q492" s="1049"/>
      <c r="R492" s="1049"/>
      <c r="S492" s="1049"/>
      <c r="T492" s="1049"/>
      <c r="U492" s="1049"/>
      <c r="V492" s="1049"/>
      <c r="W492" s="1049"/>
      <c r="X492" s="1049"/>
      <c r="Y492" s="1049"/>
      <c r="Z492" s="1049"/>
      <c r="AA492" s="1049"/>
    </row>
    <row r="493" spans="1:27" s="1024" customFormat="1">
      <c r="A493" s="1020"/>
      <c r="B493" s="1021"/>
      <c r="C493" s="1021"/>
      <c r="D493" s="1021"/>
      <c r="E493" s="1021"/>
      <c r="F493" s="1021"/>
      <c r="G493" s="1021"/>
      <c r="H493" s="1023"/>
      <c r="K493" s="1025"/>
      <c r="L493" s="1025"/>
      <c r="M493" s="1049"/>
      <c r="N493" s="1049"/>
      <c r="O493" s="1049"/>
      <c r="P493" s="1049"/>
      <c r="Q493" s="1049"/>
      <c r="R493" s="1049"/>
      <c r="S493" s="1049"/>
      <c r="T493" s="1049"/>
      <c r="U493" s="1049"/>
      <c r="V493" s="1049"/>
      <c r="W493" s="1049"/>
      <c r="X493" s="1049"/>
      <c r="Y493" s="1049"/>
      <c r="Z493" s="1049"/>
      <c r="AA493" s="1049"/>
    </row>
    <row r="494" spans="1:27" s="1024" customFormat="1">
      <c r="A494" s="1020"/>
      <c r="B494" s="1021"/>
      <c r="C494" s="1021"/>
      <c r="D494" s="1021"/>
      <c r="E494" s="1021"/>
      <c r="F494" s="1021"/>
      <c r="G494" s="1021"/>
      <c r="H494" s="1023"/>
      <c r="K494" s="1025"/>
      <c r="L494" s="1025"/>
      <c r="M494" s="1049"/>
      <c r="N494" s="1049"/>
      <c r="O494" s="1049"/>
      <c r="P494" s="1049"/>
      <c r="Q494" s="1049"/>
      <c r="R494" s="1049"/>
      <c r="S494" s="1049"/>
      <c r="T494" s="1049"/>
      <c r="U494" s="1049"/>
      <c r="V494" s="1049"/>
      <c r="W494" s="1049"/>
      <c r="X494" s="1049"/>
      <c r="Y494" s="1049"/>
      <c r="Z494" s="1049"/>
      <c r="AA494" s="1049"/>
    </row>
    <row r="495" spans="1:27" s="1024" customFormat="1">
      <c r="A495" s="1020"/>
      <c r="B495" s="1021"/>
      <c r="C495" s="1021"/>
      <c r="D495" s="1021"/>
      <c r="E495" s="1021"/>
      <c r="F495" s="1021"/>
      <c r="G495" s="1021"/>
      <c r="H495" s="1023"/>
      <c r="K495" s="1025"/>
      <c r="L495" s="1025"/>
      <c r="M495" s="1049"/>
      <c r="N495" s="1049"/>
      <c r="O495" s="1049"/>
      <c r="P495" s="1049"/>
      <c r="Q495" s="1049"/>
      <c r="R495" s="1049"/>
      <c r="S495" s="1049"/>
      <c r="T495" s="1049"/>
      <c r="U495" s="1049"/>
      <c r="V495" s="1049"/>
      <c r="W495" s="1049"/>
      <c r="X495" s="1049"/>
      <c r="Y495" s="1049"/>
      <c r="Z495" s="1049"/>
      <c r="AA495" s="1049"/>
    </row>
    <row r="496" spans="1:27" s="1024" customFormat="1">
      <c r="A496" s="1020"/>
      <c r="B496" s="1021"/>
      <c r="C496" s="1021"/>
      <c r="D496" s="1021"/>
      <c r="E496" s="1021"/>
      <c r="F496" s="1021"/>
      <c r="G496" s="1021"/>
      <c r="H496" s="1023"/>
      <c r="K496" s="1025"/>
      <c r="L496" s="1025"/>
      <c r="M496" s="1049"/>
      <c r="N496" s="1049"/>
      <c r="O496" s="1049"/>
      <c r="P496" s="1049"/>
      <c r="Q496" s="1049"/>
      <c r="R496" s="1049"/>
      <c r="S496" s="1049"/>
      <c r="T496" s="1049"/>
      <c r="U496" s="1049"/>
      <c r="V496" s="1049"/>
      <c r="W496" s="1049"/>
      <c r="X496" s="1049"/>
      <c r="Y496" s="1049"/>
      <c r="Z496" s="1049"/>
      <c r="AA496" s="1049"/>
    </row>
    <row r="497" spans="1:27" s="1024" customFormat="1">
      <c r="A497" s="1020"/>
      <c r="B497" s="1021"/>
      <c r="C497" s="1021"/>
      <c r="D497" s="1021"/>
      <c r="E497" s="1021"/>
      <c r="F497" s="1021"/>
      <c r="G497" s="1021"/>
      <c r="H497" s="1023"/>
      <c r="K497" s="1025"/>
      <c r="L497" s="1025"/>
      <c r="M497" s="1049"/>
      <c r="N497" s="1049"/>
      <c r="O497" s="1049"/>
      <c r="P497" s="1049"/>
      <c r="Q497" s="1049"/>
      <c r="R497" s="1049"/>
      <c r="S497" s="1049"/>
      <c r="T497" s="1049"/>
      <c r="U497" s="1049"/>
      <c r="V497" s="1049"/>
      <c r="W497" s="1049"/>
      <c r="X497" s="1049"/>
      <c r="Y497" s="1049"/>
      <c r="Z497" s="1049"/>
      <c r="AA497" s="1049"/>
    </row>
    <row r="498" spans="1:27" s="1024" customFormat="1">
      <c r="A498" s="1020"/>
      <c r="B498" s="1021"/>
      <c r="C498" s="1021"/>
      <c r="D498" s="1021"/>
      <c r="E498" s="1021"/>
      <c r="F498" s="1021"/>
      <c r="G498" s="1021"/>
      <c r="H498" s="1023"/>
      <c r="K498" s="1025"/>
      <c r="L498" s="1025"/>
      <c r="M498" s="1049"/>
      <c r="N498" s="1049"/>
      <c r="O498" s="1049"/>
      <c r="P498" s="1049"/>
      <c r="Q498" s="1049"/>
      <c r="R498" s="1049"/>
      <c r="S498" s="1049"/>
      <c r="T498" s="1049"/>
      <c r="U498" s="1049"/>
      <c r="V498" s="1049"/>
      <c r="W498" s="1049"/>
      <c r="X498" s="1049"/>
      <c r="Y498" s="1049"/>
      <c r="Z498" s="1049"/>
      <c r="AA498" s="1049"/>
    </row>
    <row r="499" spans="1:27" s="1024" customFormat="1">
      <c r="A499" s="1020"/>
      <c r="B499" s="1021"/>
      <c r="C499" s="1021"/>
      <c r="D499" s="1021"/>
      <c r="E499" s="1021"/>
      <c r="F499" s="1021"/>
      <c r="G499" s="1021"/>
      <c r="H499" s="1023"/>
      <c r="K499" s="1025"/>
      <c r="L499" s="1025"/>
      <c r="M499" s="1049"/>
      <c r="N499" s="1049"/>
      <c r="O499" s="1049"/>
      <c r="P499" s="1049"/>
      <c r="Q499" s="1049"/>
      <c r="R499" s="1049"/>
      <c r="S499" s="1049"/>
      <c r="T499" s="1049"/>
      <c r="U499" s="1049"/>
      <c r="V499" s="1049"/>
      <c r="W499" s="1049"/>
      <c r="X499" s="1049"/>
      <c r="Y499" s="1049"/>
      <c r="Z499" s="1049"/>
      <c r="AA499" s="1049"/>
    </row>
    <row r="500" spans="1:27" s="1024" customFormat="1">
      <c r="A500" s="1020"/>
      <c r="B500" s="1021"/>
      <c r="C500" s="1021"/>
      <c r="D500" s="1021"/>
      <c r="E500" s="1021"/>
      <c r="F500" s="1021"/>
      <c r="G500" s="1021"/>
      <c r="H500" s="1023"/>
      <c r="K500" s="1025"/>
      <c r="L500" s="1025"/>
      <c r="M500" s="1049"/>
      <c r="N500" s="1049"/>
      <c r="O500" s="1049"/>
      <c r="P500" s="1049"/>
      <c r="Q500" s="1049"/>
      <c r="R500" s="1049"/>
      <c r="S500" s="1049"/>
      <c r="T500" s="1049"/>
      <c r="U500" s="1049"/>
      <c r="V500" s="1049"/>
      <c r="W500" s="1049"/>
      <c r="X500" s="1049"/>
      <c r="Y500" s="1049"/>
      <c r="Z500" s="1049"/>
      <c r="AA500" s="1049"/>
    </row>
    <row r="501" spans="1:27" s="1024" customFormat="1">
      <c r="A501" s="1020"/>
      <c r="B501" s="1021"/>
      <c r="C501" s="1021"/>
      <c r="D501" s="1021"/>
      <c r="E501" s="1021"/>
      <c r="F501" s="1021"/>
      <c r="G501" s="1021"/>
      <c r="H501" s="1023"/>
      <c r="K501" s="1025"/>
      <c r="L501" s="1025"/>
      <c r="M501" s="1049"/>
      <c r="N501" s="1049"/>
      <c r="O501" s="1049"/>
      <c r="P501" s="1049"/>
      <c r="Q501" s="1049"/>
      <c r="R501" s="1049"/>
      <c r="S501" s="1049"/>
      <c r="T501" s="1049"/>
      <c r="U501" s="1049"/>
      <c r="V501" s="1049"/>
      <c r="W501" s="1049"/>
      <c r="X501" s="1049"/>
      <c r="Y501" s="1049"/>
      <c r="Z501" s="1049"/>
      <c r="AA501" s="1049"/>
    </row>
    <row r="502" spans="1:27" s="1024" customFormat="1">
      <c r="A502" s="1020"/>
      <c r="B502" s="1021"/>
      <c r="C502" s="1021"/>
      <c r="D502" s="1021"/>
      <c r="E502" s="1021"/>
      <c r="F502" s="1021"/>
      <c r="G502" s="1021"/>
      <c r="H502" s="1023"/>
      <c r="K502" s="1025"/>
      <c r="L502" s="1025"/>
      <c r="M502" s="1049"/>
      <c r="N502" s="1049"/>
      <c r="O502" s="1049"/>
      <c r="P502" s="1049"/>
      <c r="Q502" s="1049"/>
      <c r="R502" s="1049"/>
      <c r="S502" s="1049"/>
      <c r="T502" s="1049"/>
      <c r="U502" s="1049"/>
      <c r="V502" s="1049"/>
      <c r="W502" s="1049"/>
      <c r="X502" s="1049"/>
      <c r="Y502" s="1049"/>
      <c r="Z502" s="1049"/>
      <c r="AA502" s="1049"/>
    </row>
    <row r="503" spans="1:27" s="1024" customFormat="1">
      <c r="A503" s="1020"/>
      <c r="B503" s="1021"/>
      <c r="C503" s="1021"/>
      <c r="D503" s="1021"/>
      <c r="E503" s="1021"/>
      <c r="F503" s="1021"/>
      <c r="G503" s="1021"/>
      <c r="H503" s="1023"/>
      <c r="K503" s="1025"/>
      <c r="L503" s="1025"/>
      <c r="M503" s="1049"/>
      <c r="N503" s="1049"/>
      <c r="O503" s="1049"/>
      <c r="P503" s="1049"/>
      <c r="Q503" s="1049"/>
      <c r="R503" s="1049"/>
      <c r="S503" s="1049"/>
      <c r="T503" s="1049"/>
      <c r="U503" s="1049"/>
      <c r="V503" s="1049"/>
      <c r="W503" s="1049"/>
      <c r="X503" s="1049"/>
      <c r="Y503" s="1049"/>
      <c r="Z503" s="1049"/>
      <c r="AA503" s="1049"/>
    </row>
    <row r="504" spans="1:27" s="1024" customFormat="1">
      <c r="A504" s="1020"/>
      <c r="B504" s="1021"/>
      <c r="C504" s="1021"/>
      <c r="D504" s="1021"/>
      <c r="E504" s="1021"/>
      <c r="F504" s="1021"/>
      <c r="G504" s="1021"/>
      <c r="H504" s="1023"/>
      <c r="K504" s="1025"/>
      <c r="L504" s="1025"/>
      <c r="M504" s="1049"/>
      <c r="N504" s="1049"/>
      <c r="O504" s="1049"/>
      <c r="P504" s="1049"/>
      <c r="Q504" s="1049"/>
      <c r="R504" s="1049"/>
      <c r="S504" s="1049"/>
      <c r="T504" s="1049"/>
      <c r="U504" s="1049"/>
      <c r="V504" s="1049"/>
      <c r="W504" s="1049"/>
      <c r="X504" s="1049"/>
      <c r="Y504" s="1049"/>
      <c r="Z504" s="1049"/>
      <c r="AA504" s="1049"/>
    </row>
    <row r="505" spans="1:27" s="1018" customFormat="1">
      <c r="A505" s="1015"/>
      <c r="B505" s="1016"/>
      <c r="C505" s="1016"/>
      <c r="D505" s="1016"/>
      <c r="E505" s="1016"/>
      <c r="F505" s="1016"/>
      <c r="G505" s="1016"/>
      <c r="H505" s="1017"/>
      <c r="K505" s="1019"/>
      <c r="L505" s="1019"/>
      <c r="M505" s="1049"/>
      <c r="N505" s="1049"/>
      <c r="O505" s="1049"/>
      <c r="P505" s="1049"/>
      <c r="Q505" s="1049"/>
      <c r="R505" s="1049"/>
      <c r="S505" s="1049"/>
      <c r="T505" s="1049"/>
      <c r="U505" s="1049"/>
      <c r="V505" s="1049"/>
      <c r="W505" s="1049"/>
      <c r="X505" s="1049"/>
      <c r="Y505" s="1049"/>
      <c r="Z505" s="1049"/>
      <c r="AA505" s="1049"/>
    </row>
    <row r="506" spans="1:27" s="1018" customFormat="1">
      <c r="A506" s="1015"/>
      <c r="B506" s="1016"/>
      <c r="C506" s="1016"/>
      <c r="D506" s="1016"/>
      <c r="E506" s="1016"/>
      <c r="F506" s="1016"/>
      <c r="G506" s="1016"/>
      <c r="H506" s="1017"/>
      <c r="K506" s="1019"/>
      <c r="L506" s="1019"/>
      <c r="M506" s="1049"/>
      <c r="N506" s="1049"/>
      <c r="O506" s="1049"/>
      <c r="P506" s="1049"/>
      <c r="Q506" s="1049"/>
      <c r="R506" s="1049"/>
      <c r="S506" s="1049"/>
      <c r="T506" s="1049"/>
      <c r="U506" s="1049"/>
      <c r="V506" s="1049"/>
      <c r="W506" s="1049"/>
      <c r="X506" s="1049"/>
      <c r="Y506" s="1049"/>
      <c r="Z506" s="1049"/>
      <c r="AA506" s="1049"/>
    </row>
    <row r="507" spans="1:27" s="1014" customFormat="1">
      <c r="A507" s="1009"/>
      <c r="B507" s="1010"/>
      <c r="C507" s="1010"/>
      <c r="D507" s="1010"/>
      <c r="E507" s="1010"/>
      <c r="F507" s="1010"/>
      <c r="G507" s="1010"/>
      <c r="H507" s="1011"/>
      <c r="I507" s="1012"/>
      <c r="J507" s="1012"/>
      <c r="K507" s="1013"/>
      <c r="L507" s="1013"/>
      <c r="M507" s="1049"/>
      <c r="N507" s="1049"/>
      <c r="O507" s="1049"/>
      <c r="P507" s="1049"/>
      <c r="Q507" s="1049"/>
      <c r="R507" s="1049"/>
      <c r="S507" s="1049"/>
      <c r="T507" s="1049"/>
      <c r="U507" s="1049"/>
      <c r="V507" s="1049"/>
      <c r="W507" s="1049"/>
      <c r="X507" s="1049"/>
      <c r="Y507" s="1049"/>
      <c r="Z507" s="1049"/>
      <c r="AA507" s="1049"/>
    </row>
    <row r="508" spans="1:27" s="1014" customFormat="1">
      <c r="A508" s="1009"/>
      <c r="B508" s="1010"/>
      <c r="C508" s="1010"/>
      <c r="D508" s="1010"/>
      <c r="E508" s="1010"/>
      <c r="F508" s="1010"/>
      <c r="G508" s="1010"/>
      <c r="H508" s="1011"/>
      <c r="I508" s="1012"/>
      <c r="J508" s="1012"/>
      <c r="K508" s="1013"/>
      <c r="L508" s="1013"/>
      <c r="M508" s="1049"/>
      <c r="N508" s="1049"/>
      <c r="O508" s="1049"/>
      <c r="P508" s="1049"/>
      <c r="Q508" s="1049"/>
      <c r="R508" s="1049"/>
      <c r="S508" s="1049"/>
      <c r="T508" s="1049"/>
      <c r="U508" s="1049"/>
      <c r="V508" s="1049"/>
      <c r="W508" s="1049"/>
      <c r="X508" s="1049"/>
      <c r="Y508" s="1049"/>
      <c r="Z508" s="1049"/>
      <c r="AA508" s="1049"/>
    </row>
    <row r="509" spans="1:27" s="1014" customFormat="1">
      <c r="A509" s="1009"/>
      <c r="B509" s="1010"/>
      <c r="C509" s="1010"/>
      <c r="D509" s="1010"/>
      <c r="E509" s="1010"/>
      <c r="F509" s="1010"/>
      <c r="G509" s="1010"/>
      <c r="H509" s="1011"/>
      <c r="I509" s="1012"/>
      <c r="J509" s="1012"/>
      <c r="K509" s="1013"/>
      <c r="L509" s="1013"/>
      <c r="M509" s="1049"/>
      <c r="N509" s="1049"/>
      <c r="O509" s="1049"/>
      <c r="P509" s="1049"/>
      <c r="Q509" s="1049"/>
      <c r="R509" s="1049"/>
      <c r="S509" s="1049"/>
      <c r="T509" s="1049"/>
      <c r="U509" s="1049"/>
      <c r="V509" s="1049"/>
      <c r="W509" s="1049"/>
      <c r="X509" s="1049"/>
      <c r="Y509" s="1049"/>
      <c r="Z509" s="1049"/>
      <c r="AA509" s="1049"/>
    </row>
    <row r="510" spans="1:27" s="1014" customFormat="1">
      <c r="A510" s="1009"/>
      <c r="B510" s="1010"/>
      <c r="C510" s="1010"/>
      <c r="D510" s="1010"/>
      <c r="E510" s="1010"/>
      <c r="F510" s="1010"/>
      <c r="G510" s="1010"/>
      <c r="H510" s="1011"/>
      <c r="I510" s="1012"/>
      <c r="J510" s="1012"/>
      <c r="K510" s="1013"/>
      <c r="L510" s="1013"/>
      <c r="M510" s="1049"/>
      <c r="N510" s="1049"/>
      <c r="O510" s="1049"/>
      <c r="P510" s="1049"/>
      <c r="Q510" s="1049"/>
      <c r="R510" s="1049"/>
      <c r="S510" s="1049"/>
      <c r="T510" s="1049"/>
      <c r="U510" s="1049"/>
      <c r="V510" s="1049"/>
      <c r="W510" s="1049"/>
      <c r="X510" s="1049"/>
      <c r="Y510" s="1049"/>
      <c r="Z510" s="1049"/>
      <c r="AA510" s="1049"/>
    </row>
    <row r="511" spans="1:27" s="1014" customFormat="1">
      <c r="A511" s="1009"/>
      <c r="B511" s="1010"/>
      <c r="C511" s="1010"/>
      <c r="D511" s="1010"/>
      <c r="E511" s="1010"/>
      <c r="F511" s="1010"/>
      <c r="G511" s="1010"/>
      <c r="H511" s="1011"/>
      <c r="I511" s="1012"/>
      <c r="J511" s="1012"/>
      <c r="K511" s="1013"/>
      <c r="L511" s="1013"/>
      <c r="M511" s="1049"/>
      <c r="N511" s="1049"/>
      <c r="O511" s="1049"/>
      <c r="P511" s="1049"/>
      <c r="Q511" s="1049"/>
      <c r="R511" s="1049"/>
      <c r="S511" s="1049"/>
      <c r="T511" s="1049"/>
      <c r="U511" s="1049"/>
      <c r="V511" s="1049"/>
      <c r="W511" s="1049"/>
      <c r="X511" s="1049"/>
      <c r="Y511" s="1049"/>
      <c r="Z511" s="1049"/>
      <c r="AA511" s="1049"/>
    </row>
    <row r="512" spans="1:27" s="1014" customFormat="1">
      <c r="A512" s="1009"/>
      <c r="B512" s="1010"/>
      <c r="C512" s="1010"/>
      <c r="D512" s="1010"/>
      <c r="E512" s="1010"/>
      <c r="F512" s="1010"/>
      <c r="G512" s="1010"/>
      <c r="H512" s="1011"/>
      <c r="I512" s="1012"/>
      <c r="J512" s="1012"/>
      <c r="K512" s="1013"/>
      <c r="L512" s="1013"/>
      <c r="M512" s="1049"/>
      <c r="N512" s="1049"/>
      <c r="O512" s="1049"/>
      <c r="P512" s="1049"/>
      <c r="Q512" s="1049"/>
      <c r="R512" s="1049"/>
      <c r="S512" s="1049"/>
      <c r="T512" s="1049"/>
      <c r="U512" s="1049"/>
      <c r="V512" s="1049"/>
      <c r="W512" s="1049"/>
      <c r="X512" s="1049"/>
      <c r="Y512" s="1049"/>
      <c r="Z512" s="1049"/>
      <c r="AA512" s="1049"/>
    </row>
    <row r="513" spans="1:27" s="1014" customFormat="1">
      <c r="A513" s="1009"/>
      <c r="B513" s="1010"/>
      <c r="C513" s="1010"/>
      <c r="D513" s="1010"/>
      <c r="E513" s="1010"/>
      <c r="F513" s="1010"/>
      <c r="G513" s="1010"/>
      <c r="H513" s="1011"/>
      <c r="I513" s="1012"/>
      <c r="J513" s="1012"/>
      <c r="K513" s="1013"/>
      <c r="L513" s="1013"/>
      <c r="M513" s="1049"/>
      <c r="N513" s="1049"/>
      <c r="O513" s="1049"/>
      <c r="P513" s="1049"/>
      <c r="Q513" s="1049"/>
      <c r="R513" s="1049"/>
      <c r="S513" s="1049"/>
      <c r="T513" s="1049"/>
      <c r="U513" s="1049"/>
      <c r="V513" s="1049"/>
      <c r="W513" s="1049"/>
      <c r="X513" s="1049"/>
      <c r="Y513" s="1049"/>
      <c r="Z513" s="1049"/>
      <c r="AA513" s="1049"/>
    </row>
    <row r="514" spans="1:27" s="1014" customFormat="1">
      <c r="A514" s="1009"/>
      <c r="B514" s="1010"/>
      <c r="C514" s="1010"/>
      <c r="D514" s="1010"/>
      <c r="E514" s="1010"/>
      <c r="F514" s="1010"/>
      <c r="G514" s="1010"/>
      <c r="H514" s="1011"/>
      <c r="I514" s="1012"/>
      <c r="J514" s="1012"/>
      <c r="K514" s="1013"/>
      <c r="L514" s="1013"/>
      <c r="M514" s="1049"/>
      <c r="N514" s="1049"/>
      <c r="O514" s="1049"/>
      <c r="P514" s="1049"/>
      <c r="Q514" s="1049"/>
      <c r="R514" s="1049"/>
      <c r="S514" s="1049"/>
      <c r="T514" s="1049"/>
      <c r="U514" s="1049"/>
      <c r="V514" s="1049"/>
      <c r="W514" s="1049"/>
      <c r="X514" s="1049"/>
      <c r="Y514" s="1049"/>
      <c r="Z514" s="1049"/>
      <c r="AA514" s="1049"/>
    </row>
    <row r="515" spans="1:27" s="1014" customFormat="1">
      <c r="A515" s="1009"/>
      <c r="B515" s="1010"/>
      <c r="C515" s="1010"/>
      <c r="D515" s="1010"/>
      <c r="E515" s="1010"/>
      <c r="F515" s="1010"/>
      <c r="G515" s="1010"/>
      <c r="H515" s="1011"/>
      <c r="I515" s="1012"/>
      <c r="J515" s="1012"/>
      <c r="K515" s="1013"/>
      <c r="L515" s="1013"/>
      <c r="M515" s="1049"/>
      <c r="N515" s="1049"/>
      <c r="O515" s="1049"/>
      <c r="P515" s="1049"/>
      <c r="Q515" s="1049"/>
      <c r="R515" s="1049"/>
      <c r="S515" s="1049"/>
      <c r="T515" s="1049"/>
      <c r="U515" s="1049"/>
      <c r="V515" s="1049"/>
      <c r="W515" s="1049"/>
      <c r="X515" s="1049"/>
      <c r="Y515" s="1049"/>
      <c r="Z515" s="1049"/>
      <c r="AA515" s="1049"/>
    </row>
    <row r="516" spans="1:27" s="1014" customFormat="1">
      <c r="A516" s="1009"/>
      <c r="B516" s="1010"/>
      <c r="C516" s="1010"/>
      <c r="D516" s="1010"/>
      <c r="E516" s="1010"/>
      <c r="F516" s="1010"/>
      <c r="G516" s="1010"/>
      <c r="H516" s="1011"/>
      <c r="I516" s="1012"/>
      <c r="J516" s="1012"/>
      <c r="K516" s="1013"/>
      <c r="L516" s="1013"/>
      <c r="M516" s="1049"/>
      <c r="N516" s="1049"/>
      <c r="O516" s="1049"/>
      <c r="P516" s="1049"/>
      <c r="Q516" s="1049"/>
      <c r="R516" s="1049"/>
      <c r="S516" s="1049"/>
      <c r="T516" s="1049"/>
      <c r="U516" s="1049"/>
      <c r="V516" s="1049"/>
      <c r="W516" s="1049"/>
      <c r="X516" s="1049"/>
      <c r="Y516" s="1049"/>
      <c r="Z516" s="1049"/>
      <c r="AA516" s="1049"/>
    </row>
    <row r="517" spans="1:27" s="1014" customFormat="1">
      <c r="A517" s="1009"/>
      <c r="B517" s="1010"/>
      <c r="C517" s="1010"/>
      <c r="D517" s="1010"/>
      <c r="E517" s="1010"/>
      <c r="F517" s="1010"/>
      <c r="G517" s="1010"/>
      <c r="H517" s="1011"/>
      <c r="I517" s="1012"/>
      <c r="J517" s="1012"/>
      <c r="K517" s="1013"/>
      <c r="L517" s="1013"/>
      <c r="M517" s="1049"/>
      <c r="N517" s="1049"/>
      <c r="O517" s="1049"/>
      <c r="P517" s="1049"/>
      <c r="Q517" s="1049"/>
      <c r="R517" s="1049"/>
      <c r="S517" s="1049"/>
      <c r="T517" s="1049"/>
      <c r="U517" s="1049"/>
      <c r="V517" s="1049"/>
      <c r="W517" s="1049"/>
      <c r="X517" s="1049"/>
      <c r="Y517" s="1049"/>
      <c r="Z517" s="1049"/>
      <c r="AA517" s="1049"/>
    </row>
    <row r="518" spans="1:27" s="1014" customFormat="1">
      <c r="A518" s="1009"/>
      <c r="B518" s="1010"/>
      <c r="C518" s="1010"/>
      <c r="D518" s="1010"/>
      <c r="E518" s="1010"/>
      <c r="F518" s="1010"/>
      <c r="G518" s="1010"/>
      <c r="H518" s="1011"/>
      <c r="I518" s="1012"/>
      <c r="J518" s="1012"/>
      <c r="K518" s="1013"/>
      <c r="L518" s="1013"/>
      <c r="M518" s="1049"/>
      <c r="N518" s="1049"/>
      <c r="O518" s="1049"/>
      <c r="P518" s="1049"/>
      <c r="Q518" s="1049"/>
      <c r="R518" s="1049"/>
      <c r="S518" s="1049"/>
      <c r="T518" s="1049"/>
      <c r="U518" s="1049"/>
      <c r="V518" s="1049"/>
      <c r="W518" s="1049"/>
      <c r="X518" s="1049"/>
      <c r="Y518" s="1049"/>
      <c r="Z518" s="1049"/>
      <c r="AA518" s="1049"/>
    </row>
    <row r="519" spans="1:27" s="1014" customFormat="1">
      <c r="A519" s="1009"/>
      <c r="B519" s="1010"/>
      <c r="C519" s="1010"/>
      <c r="D519" s="1010"/>
      <c r="E519" s="1010"/>
      <c r="F519" s="1010"/>
      <c r="G519" s="1010"/>
      <c r="H519" s="1011"/>
      <c r="I519" s="1012"/>
      <c r="J519" s="1012"/>
      <c r="K519" s="1013"/>
      <c r="L519" s="1013"/>
      <c r="M519" s="1049"/>
      <c r="N519" s="1049"/>
      <c r="O519" s="1049"/>
      <c r="P519" s="1049"/>
      <c r="Q519" s="1049"/>
      <c r="R519" s="1049"/>
      <c r="S519" s="1049"/>
      <c r="T519" s="1049"/>
      <c r="U519" s="1049"/>
      <c r="V519" s="1049"/>
      <c r="W519" s="1049"/>
      <c r="X519" s="1049"/>
      <c r="Y519" s="1049"/>
      <c r="Z519" s="1049"/>
      <c r="AA519" s="1049"/>
    </row>
    <row r="520" spans="1:27" s="1014" customFormat="1">
      <c r="A520" s="1009"/>
      <c r="B520" s="1010"/>
      <c r="C520" s="1010"/>
      <c r="D520" s="1010"/>
      <c r="E520" s="1010"/>
      <c r="F520" s="1010"/>
      <c r="G520" s="1010"/>
      <c r="H520" s="1011"/>
      <c r="I520" s="1012"/>
      <c r="J520" s="1012"/>
      <c r="K520" s="1013"/>
      <c r="L520" s="1013"/>
      <c r="M520" s="1049"/>
      <c r="N520" s="1049"/>
      <c r="O520" s="1049"/>
      <c r="P520" s="1049"/>
      <c r="Q520" s="1049"/>
      <c r="R520" s="1049"/>
      <c r="S520" s="1049"/>
      <c r="T520" s="1049"/>
      <c r="U520" s="1049"/>
      <c r="V520" s="1049"/>
      <c r="W520" s="1049"/>
      <c r="X520" s="1049"/>
      <c r="Y520" s="1049"/>
      <c r="Z520" s="1049"/>
      <c r="AA520" s="1049"/>
    </row>
  </sheetData>
  <mergeCells count="197">
    <mergeCell ref="C347:F347"/>
    <mergeCell ref="H347:H348"/>
    <mergeCell ref="D348:F348"/>
    <mergeCell ref="E349:F349"/>
    <mergeCell ref="L349:L350"/>
    <mergeCell ref="E351:F351"/>
    <mergeCell ref="L351:L352"/>
    <mergeCell ref="E337:F337"/>
    <mergeCell ref="L337:L338"/>
    <mergeCell ref="C341:F341"/>
    <mergeCell ref="D342:F342"/>
    <mergeCell ref="E343:F343"/>
    <mergeCell ref="L343:L346"/>
    <mergeCell ref="C329:F329"/>
    <mergeCell ref="D330:F330"/>
    <mergeCell ref="E331:F331"/>
    <mergeCell ref="L331:L332"/>
    <mergeCell ref="C335:F335"/>
    <mergeCell ref="D336:F336"/>
    <mergeCell ref="E319:F319"/>
    <mergeCell ref="L319:L320"/>
    <mergeCell ref="B322:F322"/>
    <mergeCell ref="C323:F323"/>
    <mergeCell ref="D324:F324"/>
    <mergeCell ref="E325:F325"/>
    <mergeCell ref="E301:F301"/>
    <mergeCell ref="C311:F311"/>
    <mergeCell ref="D312:F312"/>
    <mergeCell ref="E313:F313"/>
    <mergeCell ref="L313:L317"/>
    <mergeCell ref="D318:F318"/>
    <mergeCell ref="E290:F290"/>
    <mergeCell ref="L290:L294"/>
    <mergeCell ref="E295:F295"/>
    <mergeCell ref="L295:L296"/>
    <mergeCell ref="C299:F299"/>
    <mergeCell ref="D300:F300"/>
    <mergeCell ref="E278:F278"/>
    <mergeCell ref="L278:L279"/>
    <mergeCell ref="C282:F282"/>
    <mergeCell ref="D283:F283"/>
    <mergeCell ref="E284:F284"/>
    <mergeCell ref="C288:F288"/>
    <mergeCell ref="H288:H289"/>
    <mergeCell ref="D289:F289"/>
    <mergeCell ref="C270:F270"/>
    <mergeCell ref="D271:F271"/>
    <mergeCell ref="E272:F272"/>
    <mergeCell ref="C276:F276"/>
    <mergeCell ref="H276:H277"/>
    <mergeCell ref="D277:F277"/>
    <mergeCell ref="B263:F263"/>
    <mergeCell ref="C264:F264"/>
    <mergeCell ref="H264:H265"/>
    <mergeCell ref="D265:F265"/>
    <mergeCell ref="E266:F266"/>
    <mergeCell ref="L266:L267"/>
    <mergeCell ref="C241:F241"/>
    <mergeCell ref="D242:F242"/>
    <mergeCell ref="E243:F243"/>
    <mergeCell ref="C256:F256"/>
    <mergeCell ref="D257:F257"/>
    <mergeCell ref="E258:F258"/>
    <mergeCell ref="E230:F230"/>
    <mergeCell ref="L230:L232"/>
    <mergeCell ref="C235:F235"/>
    <mergeCell ref="H235:H236"/>
    <mergeCell ref="D236:F236"/>
    <mergeCell ref="E237:F237"/>
    <mergeCell ref="L237:L238"/>
    <mergeCell ref="L218:L220"/>
    <mergeCell ref="D221:F221"/>
    <mergeCell ref="E222:F222"/>
    <mergeCell ref="L222:L225"/>
    <mergeCell ref="C228:F228"/>
    <mergeCell ref="H228:H229"/>
    <mergeCell ref="D229:F229"/>
    <mergeCell ref="C210:F210"/>
    <mergeCell ref="D211:F211"/>
    <mergeCell ref="E212:F212"/>
    <mergeCell ref="C216:F216"/>
    <mergeCell ref="D217:F217"/>
    <mergeCell ref="E218:F218"/>
    <mergeCell ref="D196:F196"/>
    <mergeCell ref="E197:F197"/>
    <mergeCell ref="L197:L198"/>
    <mergeCell ref="C203:F203"/>
    <mergeCell ref="D204:F204"/>
    <mergeCell ref="E205:F205"/>
    <mergeCell ref="L205:L207"/>
    <mergeCell ref="E183:F183"/>
    <mergeCell ref="L183:L186"/>
    <mergeCell ref="D190:F190"/>
    <mergeCell ref="E191:F191"/>
    <mergeCell ref="L191:L192"/>
    <mergeCell ref="C195:F195"/>
    <mergeCell ref="C174:F174"/>
    <mergeCell ref="D175:F175"/>
    <mergeCell ref="E176:F176"/>
    <mergeCell ref="L176:L178"/>
    <mergeCell ref="C181:F181"/>
    <mergeCell ref="D182:F182"/>
    <mergeCell ref="C158:F158"/>
    <mergeCell ref="H158:H159"/>
    <mergeCell ref="D159:F159"/>
    <mergeCell ref="E160:F160"/>
    <mergeCell ref="L160:L164"/>
    <mergeCell ref="E166:F166"/>
    <mergeCell ref="L166:L170"/>
    <mergeCell ref="E143:F143"/>
    <mergeCell ref="L143:L144"/>
    <mergeCell ref="C149:F149"/>
    <mergeCell ref="H149:H150"/>
    <mergeCell ref="D150:F150"/>
    <mergeCell ref="E151:F151"/>
    <mergeCell ref="L151:L155"/>
    <mergeCell ref="E128:F128"/>
    <mergeCell ref="L128:L129"/>
    <mergeCell ref="C130:F130"/>
    <mergeCell ref="H130:H131"/>
    <mergeCell ref="D131:F131"/>
    <mergeCell ref="E132:F132"/>
    <mergeCell ref="L132:L140"/>
    <mergeCell ref="E118:F118"/>
    <mergeCell ref="L118:L121"/>
    <mergeCell ref="E122:F122"/>
    <mergeCell ref="L122:L123"/>
    <mergeCell ref="J125:J127"/>
    <mergeCell ref="C126:F126"/>
    <mergeCell ref="D127:F127"/>
    <mergeCell ref="D113:F113"/>
    <mergeCell ref="E114:F114"/>
    <mergeCell ref="L114:L115"/>
    <mergeCell ref="C116:F116"/>
    <mergeCell ref="H116:H117"/>
    <mergeCell ref="D117:F117"/>
    <mergeCell ref="E97:F97"/>
    <mergeCell ref="L97:L99"/>
    <mergeCell ref="C102:F102"/>
    <mergeCell ref="D103:F103"/>
    <mergeCell ref="E104:F104"/>
    <mergeCell ref="C112:F112"/>
    <mergeCell ref="E81:F81"/>
    <mergeCell ref="L81:L82"/>
    <mergeCell ref="C85:F85"/>
    <mergeCell ref="D86:F86"/>
    <mergeCell ref="E87:F87"/>
    <mergeCell ref="C95:F95"/>
    <mergeCell ref="H95:H96"/>
    <mergeCell ref="D96:F96"/>
    <mergeCell ref="E72:F72"/>
    <mergeCell ref="L72:L74"/>
    <mergeCell ref="E75:F75"/>
    <mergeCell ref="L75:L76"/>
    <mergeCell ref="C79:F79"/>
    <mergeCell ref="H79:H80"/>
    <mergeCell ref="D80:F80"/>
    <mergeCell ref="B57:F57"/>
    <mergeCell ref="B59:F59"/>
    <mergeCell ref="B63:F63"/>
    <mergeCell ref="C70:F70"/>
    <mergeCell ref="H70:H71"/>
    <mergeCell ref="D71:F71"/>
    <mergeCell ref="E39:F39"/>
    <mergeCell ref="L39:L42"/>
    <mergeCell ref="C47:F47"/>
    <mergeCell ref="D48:F48"/>
    <mergeCell ref="E49:F49"/>
    <mergeCell ref="L49:L53"/>
    <mergeCell ref="E29:F29"/>
    <mergeCell ref="L29:L30"/>
    <mergeCell ref="B32:F32"/>
    <mergeCell ref="C33:F33"/>
    <mergeCell ref="D34:F34"/>
    <mergeCell ref="E35:F35"/>
    <mergeCell ref="L35:L38"/>
    <mergeCell ref="B20:F20"/>
    <mergeCell ref="C21:F21"/>
    <mergeCell ref="D22:F22"/>
    <mergeCell ref="E23:F23"/>
    <mergeCell ref="L23:L25"/>
    <mergeCell ref="C27:F27"/>
    <mergeCell ref="H27:H28"/>
    <mergeCell ref="D28:F28"/>
    <mergeCell ref="A5:K5"/>
    <mergeCell ref="A6:K6"/>
    <mergeCell ref="A7:K7"/>
    <mergeCell ref="C12:F12"/>
    <mergeCell ref="D13:F13"/>
    <mergeCell ref="E14:F14"/>
    <mergeCell ref="L14:L15"/>
    <mergeCell ref="D16:F16"/>
    <mergeCell ref="E17:F17"/>
    <mergeCell ref="L17:L18"/>
    <mergeCell ref="B9:F9"/>
    <mergeCell ref="B10:F10"/>
    <mergeCell ref="B11:F11"/>
  </mergeCells>
  <printOptions horizontalCentered="1"/>
  <pageMargins left="0.55118110236220497" right="0.55118110236220497" top="0.98425196850393704" bottom="0.78740157480314998" header="0.511811023622047" footer="0.39370078740157499"/>
  <pageSetup paperSize="122" scale="65" orientation="portrait" r:id="rId1"/>
  <headerFooter alignWithMargins="0">
    <oddFooter>&amp;C- &amp;P -</oddFooter>
  </headerFooter>
  <rowBreaks count="3" manualBreakCount="3">
    <brk id="129" max="10" man="1"/>
    <brk id="220" max="10" man="1"/>
    <brk id="321" max="10" man="1"/>
  </rowBreaks>
  <drawing r:id="rId2"/>
</worksheet>
</file>

<file path=xl/worksheets/sheet23.xml><?xml version="1.0" encoding="utf-8"?>
<worksheet xmlns="http://schemas.openxmlformats.org/spreadsheetml/2006/main" xmlns:r="http://schemas.openxmlformats.org/officeDocument/2006/relationships">
  <sheetPr>
    <tabColor rgb="FFFF0000"/>
  </sheetPr>
  <dimension ref="A1:K169"/>
  <sheetViews>
    <sheetView view="pageBreakPreview" zoomScale="70" zoomScaleNormal="50" zoomScaleSheetLayoutView="70" workbookViewId="0">
      <selection activeCell="H145" sqref="H145"/>
    </sheetView>
  </sheetViews>
  <sheetFormatPr defaultRowHeight="15"/>
  <cols>
    <col min="1" max="1" width="7.28515625" style="61" customWidth="1"/>
    <col min="2" max="2" width="21.7109375" style="7" customWidth="1"/>
    <col min="3" max="3" width="33.28515625" style="291" hidden="1" customWidth="1"/>
    <col min="4" max="4" width="33.42578125" style="10" bestFit="1" customWidth="1"/>
    <col min="5" max="5" width="31.5703125" style="10" bestFit="1" customWidth="1"/>
    <col min="6" max="6" width="39.85546875" style="10" bestFit="1" customWidth="1"/>
    <col min="7" max="7" width="37" style="10" bestFit="1" customWidth="1"/>
    <col min="8" max="8" width="37" style="10" customWidth="1"/>
    <col min="9" max="9" width="22" style="10" customWidth="1"/>
    <col min="10" max="10" width="21.7109375" style="7" customWidth="1"/>
    <col min="11" max="11" width="20.5703125" style="2" bestFit="1" customWidth="1"/>
    <col min="12" max="16384" width="9.140625" style="2"/>
  </cols>
  <sheetData>
    <row r="1" spans="1:10" s="258" customFormat="1" ht="21">
      <c r="A1" s="1700" t="s">
        <v>190</v>
      </c>
      <c r="B1" s="1700"/>
      <c r="C1" s="1700"/>
      <c r="D1" s="1700"/>
      <c r="E1" s="1700"/>
      <c r="F1" s="1700"/>
      <c r="G1" s="1700"/>
      <c r="H1" s="1700"/>
      <c r="I1" s="1700"/>
      <c r="J1" s="1700"/>
    </row>
    <row r="2" spans="1:10" s="258" customFormat="1" ht="21">
      <c r="A2" s="1700" t="s">
        <v>191</v>
      </c>
      <c r="B2" s="1700"/>
      <c r="C2" s="1700"/>
      <c r="D2" s="1700"/>
      <c r="E2" s="1700"/>
      <c r="F2" s="1700"/>
      <c r="G2" s="1700"/>
      <c r="H2" s="1700"/>
      <c r="I2" s="1700"/>
      <c r="J2" s="1700"/>
    </row>
    <row r="3" spans="1:10" s="258" customFormat="1" ht="21">
      <c r="A3" s="1700" t="s">
        <v>0</v>
      </c>
      <c r="B3" s="1700"/>
      <c r="C3" s="1700"/>
      <c r="D3" s="1700"/>
      <c r="E3" s="1700"/>
      <c r="F3" s="1700"/>
      <c r="G3" s="1700"/>
      <c r="H3" s="1700"/>
      <c r="I3" s="1700"/>
      <c r="J3" s="1700"/>
    </row>
    <row r="4" spans="1:10" s="7" customFormat="1" ht="15.75">
      <c r="A4" s="1668"/>
      <c r="B4" s="1668"/>
      <c r="C4" s="1668"/>
      <c r="D4" s="1668"/>
      <c r="E4" s="1668"/>
      <c r="F4" s="1668"/>
      <c r="G4" s="1668"/>
      <c r="H4" s="1668"/>
      <c r="I4" s="1668"/>
      <c r="J4" s="1668"/>
    </row>
    <row r="5" spans="1:10" s="7" customFormat="1" ht="7.5" customHeight="1">
      <c r="A5" s="61"/>
      <c r="C5" s="291"/>
      <c r="D5" s="10"/>
      <c r="E5" s="10"/>
      <c r="F5" s="10"/>
      <c r="G5" s="10"/>
      <c r="H5" s="10"/>
      <c r="I5" s="10"/>
    </row>
    <row r="6" spans="1:10" s="259" customFormat="1" ht="42" customHeight="1">
      <c r="A6" s="1707" t="s">
        <v>188</v>
      </c>
      <c r="B6" s="1784"/>
      <c r="C6" s="1784"/>
      <c r="D6" s="1784"/>
      <c r="E6" s="1784"/>
      <c r="F6" s="1784"/>
      <c r="G6" s="1784"/>
      <c r="H6" s="1784"/>
      <c r="I6" s="1708"/>
      <c r="J6" s="1701" t="s">
        <v>208</v>
      </c>
    </row>
    <row r="7" spans="1:10" s="259" customFormat="1" ht="75" customHeight="1">
      <c r="A7" s="1704" t="s">
        <v>1</v>
      </c>
      <c r="B7" s="1701" t="s">
        <v>12</v>
      </c>
      <c r="C7" s="292" t="s">
        <v>492</v>
      </c>
      <c r="D7" s="112" t="s">
        <v>580</v>
      </c>
      <c r="E7" s="114"/>
      <c r="F7" s="385" t="s">
        <v>489</v>
      </c>
      <c r="G7" s="387"/>
      <c r="H7" s="388"/>
      <c r="I7" s="1785" t="s">
        <v>207</v>
      </c>
      <c r="J7" s="1702"/>
    </row>
    <row r="8" spans="1:10" s="259" customFormat="1" ht="69.75" customHeight="1">
      <c r="A8" s="1705"/>
      <c r="B8" s="1702"/>
      <c r="C8" s="293" t="s">
        <v>219</v>
      </c>
      <c r="D8" s="56" t="s">
        <v>509</v>
      </c>
      <c r="E8" s="56" t="s">
        <v>353</v>
      </c>
      <c r="F8" s="1369" t="s">
        <v>626</v>
      </c>
      <c r="G8" s="1370"/>
      <c r="H8" s="56" t="s">
        <v>956</v>
      </c>
      <c r="I8" s="1786"/>
      <c r="J8" s="1702"/>
    </row>
    <row r="9" spans="1:10" s="259" customFormat="1" ht="96.75" customHeight="1">
      <c r="A9" s="1705"/>
      <c r="B9" s="1702"/>
      <c r="C9" s="293" t="s">
        <v>321</v>
      </c>
      <c r="D9" s="56" t="s">
        <v>229</v>
      </c>
      <c r="E9" s="56" t="s">
        <v>355</v>
      </c>
      <c r="F9" s="56" t="s">
        <v>664</v>
      </c>
      <c r="G9" s="56" t="s">
        <v>671</v>
      </c>
      <c r="H9" s="56" t="s">
        <v>955</v>
      </c>
      <c r="I9" s="1786"/>
      <c r="J9" s="1702"/>
    </row>
    <row r="10" spans="1:10" s="259" customFormat="1" ht="90" customHeight="1">
      <c r="A10" s="1706"/>
      <c r="B10" s="1703"/>
      <c r="C10" s="292" t="s">
        <v>213</v>
      </c>
      <c r="D10" s="1368" t="s">
        <v>687</v>
      </c>
      <c r="E10" s="1368" t="s">
        <v>354</v>
      </c>
      <c r="F10" s="1368" t="s">
        <v>665</v>
      </c>
      <c r="G10" s="1368" t="s">
        <v>670</v>
      </c>
      <c r="H10" s="56" t="s">
        <v>957</v>
      </c>
      <c r="I10" s="1786"/>
      <c r="J10" s="1703"/>
    </row>
    <row r="11" spans="1:10" s="259" customFormat="1" ht="52.5" customHeight="1">
      <c r="A11" s="1366"/>
      <c r="B11" s="1365"/>
      <c r="C11" s="293" t="s">
        <v>516</v>
      </c>
      <c r="D11" s="1369" t="s">
        <v>517</v>
      </c>
      <c r="E11" s="1370"/>
      <c r="F11" s="1370" t="s">
        <v>515</v>
      </c>
      <c r="G11" s="1370"/>
      <c r="H11" s="1370"/>
      <c r="I11" s="56"/>
      <c r="J11" s="1365"/>
    </row>
    <row r="12" spans="1:10" s="259" customFormat="1">
      <c r="A12" s="137" t="s">
        <v>192</v>
      </c>
      <c r="B12" s="137" t="s">
        <v>193</v>
      </c>
      <c r="C12" s="294" t="s">
        <v>250</v>
      </c>
      <c r="D12" s="78" t="s">
        <v>194</v>
      </c>
      <c r="E12" s="78" t="s">
        <v>194</v>
      </c>
      <c r="F12" s="78" t="s">
        <v>194</v>
      </c>
      <c r="G12" s="78" t="s">
        <v>194</v>
      </c>
      <c r="H12" s="78"/>
      <c r="I12" s="78" t="s">
        <v>195</v>
      </c>
      <c r="J12" s="77" t="s">
        <v>196</v>
      </c>
    </row>
    <row r="13" spans="1:10" s="698" customFormat="1" ht="18" customHeight="1">
      <c r="A13" s="683">
        <v>1</v>
      </c>
      <c r="B13" s="684" t="s">
        <v>13</v>
      </c>
      <c r="C13" s="692"/>
      <c r="D13" s="696">
        <f>D14+D15</f>
        <v>2000000000</v>
      </c>
      <c r="E13" s="696">
        <f>SUM(E14:E15)</f>
        <v>1200000000</v>
      </c>
      <c r="F13" s="696">
        <f>SUM(F14:F15)</f>
        <v>0</v>
      </c>
      <c r="G13" s="696">
        <f>SUM(G14:G15)</f>
        <v>0</v>
      </c>
      <c r="H13" s="696"/>
      <c r="I13" s="696">
        <f>SUM(C13:G13)</f>
        <v>3200000000</v>
      </c>
      <c r="J13" s="697" t="e">
        <f>#REF!+I13</f>
        <v>#REF!</v>
      </c>
    </row>
    <row r="14" spans="1:10" s="7" customFormat="1" ht="18" customHeight="1">
      <c r="A14" s="38"/>
      <c r="B14" s="1388" t="s">
        <v>357</v>
      </c>
      <c r="C14" s="1353"/>
      <c r="D14" s="45"/>
      <c r="E14" s="948">
        <v>1200000000</v>
      </c>
      <c r="F14" s="397">
        <v>0</v>
      </c>
      <c r="G14" s="397">
        <v>0</v>
      </c>
      <c r="H14" s="397"/>
      <c r="I14" s="17">
        <f>C14+D14+E14</f>
        <v>1200000000</v>
      </c>
      <c r="J14" s="59"/>
    </row>
    <row r="15" spans="1:10" s="7" customFormat="1" ht="18" customHeight="1">
      <c r="A15" s="38"/>
      <c r="B15" s="1388" t="s">
        <v>367</v>
      </c>
      <c r="C15" s="1353"/>
      <c r="D15" s="941">
        <v>2000000000</v>
      </c>
      <c r="E15" s="45"/>
      <c r="F15" s="45"/>
      <c r="G15" s="45"/>
      <c r="H15" s="45"/>
      <c r="I15" s="17">
        <f>C15+D15+E15</f>
        <v>2000000000</v>
      </c>
      <c r="J15" s="59"/>
    </row>
    <row r="16" spans="1:10" s="698" customFormat="1" ht="18" customHeight="1">
      <c r="A16" s="683">
        <v>2</v>
      </c>
      <c r="B16" s="699" t="s">
        <v>14</v>
      </c>
      <c r="C16" s="692"/>
      <c r="D16" s="700">
        <f>D17+D18</f>
        <v>0</v>
      </c>
      <c r="E16" s="696">
        <f>E17+E18+E19+E20</f>
        <v>3600000000</v>
      </c>
      <c r="F16" s="696">
        <f>SUM(F17:F19)</f>
        <v>300000000</v>
      </c>
      <c r="G16" s="696">
        <f>SUM(G17:G19)</f>
        <v>0</v>
      </c>
      <c r="H16" s="696"/>
      <c r="I16" s="696">
        <f>SUM(C16:G16)</f>
        <v>3900000000</v>
      </c>
      <c r="J16" s="697" t="e">
        <f>#REF!+I16</f>
        <v>#REF!</v>
      </c>
    </row>
    <row r="17" spans="1:10" s="7" customFormat="1" ht="18" customHeight="1">
      <c r="A17" s="38"/>
      <c r="B17" s="1388" t="s">
        <v>358</v>
      </c>
      <c r="C17" s="1353"/>
      <c r="D17" s="45"/>
      <c r="E17" s="948">
        <v>1200000000</v>
      </c>
      <c r="F17" s="397">
        <v>0</v>
      </c>
      <c r="G17" s="397">
        <v>0</v>
      </c>
      <c r="H17" s="397"/>
      <c r="I17" s="17">
        <f>C17+D17+E17</f>
        <v>1200000000</v>
      </c>
      <c r="J17" s="59"/>
    </row>
    <row r="18" spans="1:10" s="7" customFormat="1" ht="18" customHeight="1">
      <c r="A18" s="38"/>
      <c r="B18" s="1388" t="s">
        <v>359</v>
      </c>
      <c r="C18" s="1353"/>
      <c r="D18" s="45"/>
      <c r="E18" s="948">
        <v>1200000000</v>
      </c>
      <c r="F18" s="397">
        <v>0</v>
      </c>
      <c r="G18" s="397">
        <v>0</v>
      </c>
      <c r="H18" s="397"/>
      <c r="I18" s="17">
        <f>C18+D18+E18</f>
        <v>1200000000</v>
      </c>
      <c r="J18" s="59"/>
    </row>
    <row r="19" spans="1:10" s="7" customFormat="1" ht="18" customHeight="1">
      <c r="A19" s="37"/>
      <c r="B19" s="718" t="s">
        <v>656</v>
      </c>
      <c r="C19" s="395"/>
      <c r="D19" s="396">
        <v>0</v>
      </c>
      <c r="E19" s="17"/>
      <c r="F19" s="913">
        <v>300000000</v>
      </c>
      <c r="G19" s="397">
        <v>0</v>
      </c>
      <c r="H19" s="397"/>
      <c r="I19" s="17">
        <f>C19+D19+E19</f>
        <v>0</v>
      </c>
      <c r="J19" s="59"/>
    </row>
    <row r="20" spans="1:10" s="7" customFormat="1" ht="18" customHeight="1">
      <c r="A20" s="37"/>
      <c r="B20" s="1388" t="s">
        <v>689</v>
      </c>
      <c r="C20" s="395"/>
      <c r="D20" s="396"/>
      <c r="E20" s="948">
        <v>1200000000</v>
      </c>
      <c r="F20" s="913"/>
      <c r="G20" s="397"/>
      <c r="H20" s="397"/>
      <c r="I20" s="17">
        <f>C20+D20+E20</f>
        <v>1200000000</v>
      </c>
      <c r="J20" s="59"/>
    </row>
    <row r="21" spans="1:10" s="698" customFormat="1" ht="18" customHeight="1">
      <c r="A21" s="683">
        <v>3</v>
      </c>
      <c r="B21" s="699" t="s">
        <v>15</v>
      </c>
      <c r="C21" s="692"/>
      <c r="D21" s="696">
        <f>D22</f>
        <v>0</v>
      </c>
      <c r="E21" s="696">
        <f>E22</f>
        <v>0</v>
      </c>
      <c r="F21" s="696">
        <f>SUM(F22:F25)</f>
        <v>2150000000</v>
      </c>
      <c r="G21" s="696">
        <f>SUM(G22:G26)</f>
        <v>1850000000</v>
      </c>
      <c r="H21" s="696"/>
      <c r="I21" s="696">
        <f>SUM(C21:G21)</f>
        <v>4000000000</v>
      </c>
      <c r="J21" s="697" t="e">
        <f>#REF!+I21</f>
        <v>#REF!</v>
      </c>
    </row>
    <row r="22" spans="1:10" s="7" customFormat="1" ht="18" customHeight="1">
      <c r="A22" s="38"/>
      <c r="B22" s="1388" t="s">
        <v>689</v>
      </c>
      <c r="C22" s="1353"/>
      <c r="D22" s="45"/>
      <c r="E22" s="948">
        <v>0</v>
      </c>
      <c r="F22" s="397">
        <v>0</v>
      </c>
      <c r="G22" s="397">
        <v>0</v>
      </c>
      <c r="H22" s="397"/>
      <c r="I22" s="17">
        <f>C22+D22+E22</f>
        <v>0</v>
      </c>
      <c r="J22" s="59"/>
    </row>
    <row r="23" spans="1:10" s="7" customFormat="1" ht="18" customHeight="1">
      <c r="A23" s="37"/>
      <c r="B23" s="977" t="s">
        <v>627</v>
      </c>
      <c r="C23" s="395"/>
      <c r="D23" s="396">
        <v>0</v>
      </c>
      <c r="E23" s="17"/>
      <c r="F23" s="913">
        <v>1000000000</v>
      </c>
      <c r="G23" s="397">
        <v>850000000</v>
      </c>
      <c r="H23" s="397"/>
      <c r="I23" s="17">
        <f>C23+D23+E23</f>
        <v>0</v>
      </c>
      <c r="J23" s="59"/>
    </row>
    <row r="24" spans="1:10" s="7" customFormat="1" ht="18" customHeight="1">
      <c r="A24" s="37"/>
      <c r="B24" s="977" t="s">
        <v>628</v>
      </c>
      <c r="C24" s="395"/>
      <c r="D24" s="396">
        <v>0</v>
      </c>
      <c r="E24" s="17"/>
      <c r="F24" s="914">
        <v>500000000</v>
      </c>
      <c r="G24" s="396">
        <v>0</v>
      </c>
      <c r="H24" s="396"/>
      <c r="I24" s="17">
        <f>C24+D24+E24</f>
        <v>0</v>
      </c>
      <c r="J24" s="59"/>
    </row>
    <row r="25" spans="1:10" s="7" customFormat="1" ht="18" customHeight="1">
      <c r="A25" s="38"/>
      <c r="B25" s="977" t="s">
        <v>629</v>
      </c>
      <c r="C25" s="395"/>
      <c r="D25" s="396">
        <v>0</v>
      </c>
      <c r="E25" s="17"/>
      <c r="F25" s="914">
        <v>650000000</v>
      </c>
      <c r="G25" s="396">
        <v>600000000</v>
      </c>
      <c r="H25" s="396"/>
      <c r="I25" s="17">
        <f>C25+D25+E25</f>
        <v>0</v>
      </c>
      <c r="J25" s="59"/>
    </row>
    <row r="26" spans="1:10" s="7" customFormat="1" ht="18" customHeight="1">
      <c r="A26" s="38"/>
      <c r="B26" s="977" t="s">
        <v>677</v>
      </c>
      <c r="C26" s="395"/>
      <c r="D26" s="396"/>
      <c r="E26" s="17"/>
      <c r="F26" s="914"/>
      <c r="G26" s="396">
        <v>400000000</v>
      </c>
      <c r="H26" s="396"/>
      <c r="I26" s="17"/>
      <c r="J26" s="59"/>
    </row>
    <row r="27" spans="1:10" s="698" customFormat="1" ht="18" customHeight="1">
      <c r="A27" s="683">
        <v>4</v>
      </c>
      <c r="B27" s="699" t="s">
        <v>16</v>
      </c>
      <c r="C27" s="692"/>
      <c r="D27" s="696">
        <f>D2</f>
        <v>0</v>
      </c>
      <c r="E27" s="696">
        <v>0</v>
      </c>
      <c r="F27" s="696">
        <v>0</v>
      </c>
      <c r="G27" s="696">
        <v>0</v>
      </c>
      <c r="H27" s="696"/>
      <c r="I27" s="696">
        <f>SUM(C27:G27)</f>
        <v>0</v>
      </c>
      <c r="J27" s="697" t="e">
        <f>#REF!+I27</f>
        <v>#REF!</v>
      </c>
    </row>
    <row r="28" spans="1:10" s="698" customFormat="1" ht="18" customHeight="1">
      <c r="A28" s="701">
        <v>5</v>
      </c>
      <c r="B28" s="699" t="s">
        <v>17</v>
      </c>
      <c r="C28" s="692"/>
      <c r="D28" s="703">
        <f>D29+D30+D31+D32</f>
        <v>8200000000</v>
      </c>
      <c r="E28" s="696">
        <f>E29+E30+E31</f>
        <v>0</v>
      </c>
      <c r="F28" s="696">
        <f>F29+F30+F31</f>
        <v>0</v>
      </c>
      <c r="G28" s="696">
        <f>G29+G30+G31</f>
        <v>0</v>
      </c>
      <c r="H28" s="696"/>
      <c r="I28" s="696">
        <f>SUM(C28:G28)</f>
        <v>8200000000</v>
      </c>
      <c r="J28" s="697" t="e">
        <f>#REF!+I28</f>
        <v>#REF!</v>
      </c>
    </row>
    <row r="29" spans="1:10" s="7" customFormat="1" ht="18" customHeight="1">
      <c r="A29" s="37"/>
      <c r="B29" s="977" t="s">
        <v>172</v>
      </c>
      <c r="C29" s="395"/>
      <c r="D29" s="946">
        <v>2200000000</v>
      </c>
      <c r="E29" s="17"/>
      <c r="F29" s="17"/>
      <c r="G29" s="17"/>
      <c r="H29" s="17"/>
      <c r="I29" s="17">
        <f>C29+D29+E29</f>
        <v>2200000000</v>
      </c>
      <c r="J29" s="59"/>
    </row>
    <row r="30" spans="1:10" s="7" customFormat="1" ht="18" customHeight="1">
      <c r="A30" s="37"/>
      <c r="B30" s="977" t="s">
        <v>120</v>
      </c>
      <c r="C30" s="395"/>
      <c r="D30" s="946">
        <v>1500000000</v>
      </c>
      <c r="E30" s="17"/>
      <c r="F30" s="17"/>
      <c r="G30" s="17"/>
      <c r="H30" s="17"/>
      <c r="I30" s="17">
        <f>C30+D30+E30</f>
        <v>1500000000</v>
      </c>
      <c r="J30" s="59"/>
    </row>
    <row r="31" spans="1:10" s="7" customFormat="1" ht="18" customHeight="1">
      <c r="A31" s="38"/>
      <c r="B31" s="977" t="s">
        <v>121</v>
      </c>
      <c r="C31" s="395"/>
      <c r="D31" s="994">
        <v>2000000000</v>
      </c>
      <c r="E31" s="17"/>
      <c r="F31" s="17"/>
      <c r="G31" s="17"/>
      <c r="H31" s="17"/>
      <c r="I31" s="17">
        <f>C31+D31+E31</f>
        <v>2000000000</v>
      </c>
      <c r="J31" s="59"/>
    </row>
    <row r="32" spans="1:10" s="7" customFormat="1" ht="18" customHeight="1">
      <c r="A32" s="38"/>
      <c r="B32" s="977" t="s">
        <v>691</v>
      </c>
      <c r="C32" s="395"/>
      <c r="D32" s="994">
        <v>2500000000</v>
      </c>
      <c r="E32" s="17"/>
      <c r="F32" s="17"/>
      <c r="G32" s="17"/>
      <c r="H32" s="17"/>
      <c r="I32" s="17">
        <f>C32+D32+E32</f>
        <v>2500000000</v>
      </c>
      <c r="J32" s="59"/>
    </row>
    <row r="33" spans="1:10" s="698" customFormat="1" ht="18" customHeight="1">
      <c r="A33" s="683">
        <v>6</v>
      </c>
      <c r="B33" s="699" t="s">
        <v>18</v>
      </c>
      <c r="C33" s="692"/>
      <c r="D33" s="696">
        <v>0</v>
      </c>
      <c r="E33" s="696">
        <v>0</v>
      </c>
      <c r="F33" s="696">
        <f>SUM(D34)</f>
        <v>0</v>
      </c>
      <c r="G33" s="696">
        <f>SUM(E34)</f>
        <v>0</v>
      </c>
      <c r="H33" s="696"/>
      <c r="I33" s="696">
        <f>SUM(C33:G33)</f>
        <v>0</v>
      </c>
      <c r="J33" s="697" t="e">
        <f>#REF!+I33</f>
        <v>#REF!</v>
      </c>
    </row>
    <row r="34" spans="1:10" s="698" customFormat="1" ht="18" customHeight="1">
      <c r="A34" s="683">
        <v>7</v>
      </c>
      <c r="B34" s="699" t="s">
        <v>19</v>
      </c>
      <c r="C34" s="692"/>
      <c r="D34" s="696">
        <v>0</v>
      </c>
      <c r="E34" s="696">
        <v>0</v>
      </c>
      <c r="F34" s="696">
        <v>0</v>
      </c>
      <c r="G34" s="696">
        <v>0</v>
      </c>
      <c r="H34" s="696"/>
      <c r="I34" s="696">
        <f>SUM(C34:G34)</f>
        <v>0</v>
      </c>
      <c r="J34" s="697" t="e">
        <f>#REF!+I34</f>
        <v>#REF!</v>
      </c>
    </row>
    <row r="35" spans="1:10" s="698" customFormat="1" ht="18" customHeight="1">
      <c r="A35" s="683">
        <v>8</v>
      </c>
      <c r="B35" s="699" t="s">
        <v>20</v>
      </c>
      <c r="C35" s="692"/>
      <c r="D35" s="696">
        <v>0</v>
      </c>
      <c r="E35" s="696">
        <v>0</v>
      </c>
      <c r="F35" s="696">
        <v>0</v>
      </c>
      <c r="G35" s="696">
        <v>0</v>
      </c>
      <c r="H35" s="696"/>
      <c r="I35" s="696">
        <f>SUM(C35:G35)</f>
        <v>0</v>
      </c>
      <c r="J35" s="697" t="e">
        <f>#REF!+I35</f>
        <v>#REF!</v>
      </c>
    </row>
    <row r="36" spans="1:10" s="698" customFormat="1" ht="18" customHeight="1">
      <c r="A36" s="683">
        <v>9</v>
      </c>
      <c r="B36" s="699" t="s">
        <v>21</v>
      </c>
      <c r="C36" s="692"/>
      <c r="D36" s="696">
        <v>0</v>
      </c>
      <c r="E36" s="696">
        <v>0</v>
      </c>
      <c r="F36" s="696">
        <f>SUM(F37:F38)</f>
        <v>600000000</v>
      </c>
      <c r="G36" s="696">
        <f>SUM(G37:G38)</f>
        <v>260000000</v>
      </c>
      <c r="H36" s="696"/>
      <c r="I36" s="696">
        <f>SUM(C36:G36)</f>
        <v>860000000</v>
      </c>
      <c r="J36" s="697" t="e">
        <f>#REF!+I36</f>
        <v>#REF!</v>
      </c>
    </row>
    <row r="37" spans="1:10" s="7" customFormat="1" ht="18" customHeight="1">
      <c r="A37" s="37"/>
      <c r="B37" s="718" t="s">
        <v>630</v>
      </c>
      <c r="C37" s="30"/>
      <c r="D37" s="396">
        <v>0</v>
      </c>
      <c r="E37" s="17"/>
      <c r="F37" s="913">
        <v>300000000</v>
      </c>
      <c r="G37" s="397">
        <v>0</v>
      </c>
      <c r="H37" s="397"/>
      <c r="I37" s="17">
        <f t="shared" ref="I37:I54" si="0">C37+D37+E37</f>
        <v>0</v>
      </c>
      <c r="J37" s="59"/>
    </row>
    <row r="38" spans="1:10" s="7" customFormat="1" ht="18" customHeight="1">
      <c r="A38" s="37"/>
      <c r="B38" s="718" t="s">
        <v>666</v>
      </c>
      <c r="C38" s="30"/>
      <c r="D38" s="396">
        <v>0</v>
      </c>
      <c r="E38" s="17"/>
      <c r="F38" s="913">
        <v>300000000</v>
      </c>
      <c r="G38" s="1372">
        <v>260000000</v>
      </c>
      <c r="H38" s="397"/>
      <c r="I38" s="17">
        <f>C38+D38+E38</f>
        <v>0</v>
      </c>
      <c r="J38" s="59"/>
    </row>
    <row r="39" spans="1:10" s="698" customFormat="1" ht="18" customHeight="1">
      <c r="A39" s="683">
        <v>10</v>
      </c>
      <c r="B39" s="699" t="s">
        <v>22</v>
      </c>
      <c r="C39" s="692"/>
      <c r="D39" s="696">
        <v>0</v>
      </c>
      <c r="E39" s="696">
        <v>0</v>
      </c>
      <c r="F39" s="696">
        <f>SUM(F40)</f>
        <v>350000000</v>
      </c>
      <c r="G39" s="696">
        <f>SUM(G40)</f>
        <v>0</v>
      </c>
      <c r="H39" s="696"/>
      <c r="I39" s="696">
        <f>SUM(C39:G39)</f>
        <v>350000000</v>
      </c>
      <c r="J39" s="697" t="e">
        <f>#REF!+I39</f>
        <v>#REF!</v>
      </c>
    </row>
    <row r="40" spans="1:10" s="7" customFormat="1" ht="18" customHeight="1">
      <c r="A40" s="37"/>
      <c r="B40" s="718" t="s">
        <v>631</v>
      </c>
      <c r="C40" s="30"/>
      <c r="D40" s="396">
        <v>0</v>
      </c>
      <c r="E40" s="17"/>
      <c r="F40" s="913">
        <v>350000000</v>
      </c>
      <c r="G40" s="397">
        <v>0</v>
      </c>
      <c r="H40" s="397"/>
      <c r="I40" s="17">
        <f>C40+D40+E40</f>
        <v>0</v>
      </c>
      <c r="J40" s="59"/>
    </row>
    <row r="41" spans="1:10" s="976" customFormat="1" ht="18" customHeight="1">
      <c r="A41" s="964">
        <v>11</v>
      </c>
      <c r="B41" s="977" t="s">
        <v>23</v>
      </c>
      <c r="C41" s="970"/>
      <c r="D41" s="974">
        <v>0</v>
      </c>
      <c r="E41" s="974">
        <v>0</v>
      </c>
      <c r="F41" s="974">
        <v>0</v>
      </c>
      <c r="G41" s="974">
        <f>SUM(G42:G43)</f>
        <v>1700000000</v>
      </c>
      <c r="H41" s="974"/>
      <c r="I41" s="974">
        <f>SUM(C41:G41)</f>
        <v>1700000000</v>
      </c>
      <c r="J41" s="975" t="e">
        <f>#REF!+I41</f>
        <v>#REF!</v>
      </c>
    </row>
    <row r="42" spans="1:10" s="7" customFormat="1" ht="18" customHeight="1">
      <c r="A42" s="14"/>
      <c r="B42" s="718" t="s">
        <v>674</v>
      </c>
      <c r="C42" s="30"/>
      <c r="D42" s="17"/>
      <c r="E42" s="17"/>
      <c r="F42" s="17"/>
      <c r="G42" s="396">
        <v>850000000</v>
      </c>
      <c r="H42" s="396"/>
      <c r="I42" s="17"/>
      <c r="J42" s="59"/>
    </row>
    <row r="43" spans="1:10" s="7" customFormat="1" ht="18" customHeight="1">
      <c r="A43" s="14"/>
      <c r="B43" s="977" t="s">
        <v>675</v>
      </c>
      <c r="C43" s="30"/>
      <c r="D43" s="17"/>
      <c r="E43" s="17"/>
      <c r="F43" s="17"/>
      <c r="G43" s="396">
        <v>850000000</v>
      </c>
      <c r="H43" s="396"/>
      <c r="I43" s="17"/>
      <c r="J43" s="59"/>
    </row>
    <row r="44" spans="1:10" s="7" customFormat="1" ht="18" customHeight="1">
      <c r="A44" s="14">
        <v>12</v>
      </c>
      <c r="B44" s="18" t="s">
        <v>24</v>
      </c>
      <c r="C44" s="30"/>
      <c r="D44" s="17">
        <v>0</v>
      </c>
      <c r="E44" s="17">
        <v>0</v>
      </c>
      <c r="F44" s="17">
        <v>0</v>
      </c>
      <c r="G44" s="17">
        <v>0</v>
      </c>
      <c r="H44" s="17"/>
      <c r="I44" s="696">
        <f>SUM(C44:G44)</f>
        <v>0</v>
      </c>
      <c r="J44" s="59" t="e">
        <f>#REF!+I44</f>
        <v>#REF!</v>
      </c>
    </row>
    <row r="45" spans="1:10" s="698" customFormat="1" ht="18" customHeight="1">
      <c r="A45" s="701">
        <v>13</v>
      </c>
      <c r="B45" s="699" t="s">
        <v>25</v>
      </c>
      <c r="C45" s="704">
        <f>SUM(C46:C52)</f>
        <v>65415853000</v>
      </c>
      <c r="D45" s="705">
        <f>D46+D47+D48+D49+D50+D51+D52+D53</f>
        <v>0</v>
      </c>
      <c r="E45" s="696">
        <f>E46+E47+E48+E49+E50+E51+E52+E53</f>
        <v>1100000000</v>
      </c>
      <c r="F45" s="696">
        <f>SUM(F46:F54)</f>
        <v>5000000000</v>
      </c>
      <c r="G45" s="696">
        <f>SUM(G46:G54)</f>
        <v>850000000</v>
      </c>
      <c r="H45" s="696"/>
      <c r="I45" s="696">
        <f>SUM(C45:G45)</f>
        <v>72365853000</v>
      </c>
      <c r="J45" s="697" t="e">
        <f>#REF!+I45</f>
        <v>#REF!</v>
      </c>
    </row>
    <row r="46" spans="1:10" s="7" customFormat="1" ht="18" customHeight="1">
      <c r="A46" s="37"/>
      <c r="B46" s="718" t="s">
        <v>133</v>
      </c>
      <c r="C46" s="395">
        <v>18073539000</v>
      </c>
      <c r="D46" s="17"/>
      <c r="E46" s="948">
        <v>1100000000</v>
      </c>
      <c r="F46" s="397">
        <v>0</v>
      </c>
      <c r="G46" s="397">
        <v>0</v>
      </c>
      <c r="H46" s="397"/>
      <c r="I46" s="17">
        <f t="shared" si="0"/>
        <v>19173539000</v>
      </c>
      <c r="J46" s="59"/>
    </row>
    <row r="47" spans="1:10" s="7" customFormat="1" ht="18" customHeight="1">
      <c r="A47" s="37"/>
      <c r="B47" s="18" t="s">
        <v>134</v>
      </c>
      <c r="C47" s="1354">
        <v>10318839000</v>
      </c>
      <c r="D47" s="17"/>
      <c r="E47" s="17"/>
      <c r="F47" s="17"/>
      <c r="G47" s="17"/>
      <c r="H47" s="17"/>
      <c r="I47" s="17">
        <f t="shared" si="0"/>
        <v>10318839000</v>
      </c>
      <c r="J47" s="59"/>
    </row>
    <row r="48" spans="1:10" s="7" customFormat="1" ht="18" customHeight="1">
      <c r="A48" s="37"/>
      <c r="B48" s="18" t="s">
        <v>135</v>
      </c>
      <c r="C48" s="1354">
        <v>8082839000</v>
      </c>
      <c r="D48" s="17"/>
      <c r="E48" s="17"/>
      <c r="F48" s="17"/>
      <c r="G48" s="17"/>
      <c r="H48" s="17"/>
      <c r="I48" s="17">
        <f t="shared" si="0"/>
        <v>8082839000</v>
      </c>
      <c r="J48" s="59"/>
    </row>
    <row r="49" spans="1:10" s="7" customFormat="1" ht="18" customHeight="1">
      <c r="A49" s="37"/>
      <c r="B49" s="718" t="s">
        <v>530</v>
      </c>
      <c r="C49" s="1354">
        <v>6907079000</v>
      </c>
      <c r="D49" s="17"/>
      <c r="E49" s="17"/>
      <c r="F49" s="914">
        <v>2000000000</v>
      </c>
      <c r="G49" s="396">
        <v>0</v>
      </c>
      <c r="H49" s="396"/>
      <c r="I49" s="17">
        <f t="shared" si="0"/>
        <v>6907079000</v>
      </c>
      <c r="J49" s="59"/>
    </row>
    <row r="50" spans="1:10" s="7" customFormat="1" ht="18" customHeight="1">
      <c r="A50" s="37"/>
      <c r="B50" s="18" t="s">
        <v>137</v>
      </c>
      <c r="C50" s="1354">
        <v>3052439000</v>
      </c>
      <c r="D50" s="17"/>
      <c r="E50" s="17"/>
      <c r="F50" s="396"/>
      <c r="G50" s="396"/>
      <c r="H50" s="396"/>
      <c r="I50" s="17">
        <f t="shared" si="0"/>
        <v>3052439000</v>
      </c>
      <c r="J50" s="59"/>
    </row>
    <row r="51" spans="1:10" s="7" customFormat="1" ht="18" customHeight="1">
      <c r="A51" s="37"/>
      <c r="B51" s="18" t="s">
        <v>138</v>
      </c>
      <c r="C51" s="1354">
        <v>4652999000</v>
      </c>
      <c r="D51" s="17"/>
      <c r="E51" s="17"/>
      <c r="F51" s="396"/>
      <c r="G51" s="396"/>
      <c r="H51" s="396"/>
      <c r="I51" s="17">
        <f t="shared" si="0"/>
        <v>4652999000</v>
      </c>
      <c r="J51" s="59"/>
    </row>
    <row r="52" spans="1:10" s="7" customFormat="1" ht="18" customHeight="1">
      <c r="A52" s="37"/>
      <c r="B52" s="977" t="s">
        <v>139</v>
      </c>
      <c r="C52" s="1354">
        <v>14328119000</v>
      </c>
      <c r="D52" s="17"/>
      <c r="E52" s="17"/>
      <c r="F52" s="914">
        <v>2000000000</v>
      </c>
      <c r="G52" s="396">
        <v>850000000</v>
      </c>
      <c r="H52" s="396"/>
      <c r="I52" s="17">
        <f t="shared" si="0"/>
        <v>14328119000</v>
      </c>
      <c r="J52" s="59"/>
    </row>
    <row r="53" spans="1:10" s="7" customFormat="1" ht="18" customHeight="1">
      <c r="A53" s="38"/>
      <c r="B53" s="39" t="s">
        <v>133</v>
      </c>
      <c r="C53" s="43"/>
      <c r="D53" s="45"/>
      <c r="E53" s="45"/>
      <c r="F53" s="45"/>
      <c r="G53" s="45"/>
      <c r="H53" s="45"/>
      <c r="I53" s="17">
        <f t="shared" si="0"/>
        <v>0</v>
      </c>
      <c r="J53" s="59"/>
    </row>
    <row r="54" spans="1:10" s="7" customFormat="1" ht="18" customHeight="1">
      <c r="A54" s="37"/>
      <c r="B54" s="718" t="s">
        <v>632</v>
      </c>
      <c r="C54" s="30"/>
      <c r="D54" s="396">
        <v>0</v>
      </c>
      <c r="E54" s="17"/>
      <c r="F54" s="913">
        <v>1000000000</v>
      </c>
      <c r="G54" s="397">
        <v>0</v>
      </c>
      <c r="H54" s="397"/>
      <c r="I54" s="17">
        <f t="shared" si="0"/>
        <v>0</v>
      </c>
      <c r="J54" s="59"/>
    </row>
    <row r="55" spans="1:10" s="706" customFormat="1" ht="18" customHeight="1">
      <c r="A55" s="701">
        <v>14</v>
      </c>
      <c r="B55" s="699" t="s">
        <v>26</v>
      </c>
      <c r="C55" s="692"/>
      <c r="D55" s="700">
        <f>D56</f>
        <v>0</v>
      </c>
      <c r="E55" s="703">
        <f>E56</f>
        <v>1100000000</v>
      </c>
      <c r="F55" s="703">
        <f>SUM(F56:F66)</f>
        <v>8700000000</v>
      </c>
      <c r="G55" s="703">
        <f>SUM(G56:G66)</f>
        <v>300000000</v>
      </c>
      <c r="H55" s="703"/>
      <c r="I55" s="696">
        <f>SUM(C55:G55)</f>
        <v>10100000000</v>
      </c>
      <c r="J55" s="697" t="e">
        <f>#REF!+I55</f>
        <v>#REF!</v>
      </c>
    </row>
    <row r="56" spans="1:10" s="7" customFormat="1" ht="18" customHeight="1">
      <c r="A56" s="38"/>
      <c r="B56" s="1392" t="s">
        <v>356</v>
      </c>
      <c r="C56" s="43"/>
      <c r="D56" s="45"/>
      <c r="E56" s="948">
        <v>1100000000</v>
      </c>
      <c r="F56" s="397">
        <v>0</v>
      </c>
      <c r="G56" s="397">
        <v>0</v>
      </c>
      <c r="H56" s="397"/>
      <c r="I56" s="17">
        <f t="shared" ref="I56:I66" si="1">C56+D56+E56</f>
        <v>1100000000</v>
      </c>
      <c r="J56" s="59"/>
    </row>
    <row r="57" spans="1:10" s="7" customFormat="1" ht="18" customHeight="1">
      <c r="A57" s="37"/>
      <c r="B57" s="977" t="s">
        <v>633</v>
      </c>
      <c r="C57" s="30"/>
      <c r="D57" s="396">
        <v>0</v>
      </c>
      <c r="E57" s="17"/>
      <c r="F57" s="913">
        <v>750000000</v>
      </c>
      <c r="G57" s="397">
        <v>0</v>
      </c>
      <c r="H57" s="397"/>
      <c r="I57" s="17">
        <f t="shared" si="1"/>
        <v>0</v>
      </c>
      <c r="J57" s="59"/>
    </row>
    <row r="58" spans="1:10" s="7" customFormat="1" ht="18" customHeight="1">
      <c r="A58" s="37"/>
      <c r="B58" s="977" t="s">
        <v>634</v>
      </c>
      <c r="C58" s="30"/>
      <c r="D58" s="396">
        <v>0</v>
      </c>
      <c r="E58" s="17"/>
      <c r="F58" s="914">
        <v>1500000000</v>
      </c>
      <c r="G58" s="396">
        <v>0</v>
      </c>
      <c r="H58" s="396"/>
      <c r="I58" s="17">
        <f t="shared" si="1"/>
        <v>0</v>
      </c>
      <c r="J58" s="59"/>
    </row>
    <row r="59" spans="1:10" s="7" customFormat="1" ht="18" customHeight="1">
      <c r="A59" s="38"/>
      <c r="B59" s="977" t="s">
        <v>635</v>
      </c>
      <c r="C59" s="30"/>
      <c r="D59" s="396">
        <v>0</v>
      </c>
      <c r="E59" s="17"/>
      <c r="F59" s="914">
        <v>1000000000</v>
      </c>
      <c r="G59" s="396">
        <v>0</v>
      </c>
      <c r="H59" s="396"/>
      <c r="I59" s="17">
        <f t="shared" si="1"/>
        <v>0</v>
      </c>
      <c r="J59" s="59"/>
    </row>
    <row r="60" spans="1:10" s="7" customFormat="1" ht="18" customHeight="1">
      <c r="A60" s="37"/>
      <c r="B60" s="977" t="s">
        <v>636</v>
      </c>
      <c r="C60" s="30"/>
      <c r="D60" s="396">
        <v>0</v>
      </c>
      <c r="E60" s="17"/>
      <c r="F60" s="914">
        <v>1000000000</v>
      </c>
      <c r="G60" s="396">
        <v>0</v>
      </c>
      <c r="H60" s="396"/>
      <c r="I60" s="17">
        <f t="shared" si="1"/>
        <v>0</v>
      </c>
      <c r="J60" s="59"/>
    </row>
    <row r="61" spans="1:10" s="7" customFormat="1" ht="18" customHeight="1">
      <c r="A61" s="37"/>
      <c r="B61" s="977" t="s">
        <v>637</v>
      </c>
      <c r="C61" s="30"/>
      <c r="D61" s="396">
        <v>0</v>
      </c>
      <c r="E61" s="17"/>
      <c r="F61" s="914">
        <v>1000000000</v>
      </c>
      <c r="G61" s="396">
        <v>0</v>
      </c>
      <c r="H61" s="396"/>
      <c r="I61" s="17">
        <f t="shared" si="1"/>
        <v>0</v>
      </c>
      <c r="J61" s="59"/>
    </row>
    <row r="62" spans="1:10" s="7" customFormat="1" ht="18" customHeight="1">
      <c r="A62" s="38"/>
      <c r="B62" s="977" t="s">
        <v>638</v>
      </c>
      <c r="C62" s="30"/>
      <c r="D62" s="396">
        <v>0</v>
      </c>
      <c r="E62" s="17"/>
      <c r="F62" s="914">
        <v>300000000</v>
      </c>
      <c r="G62" s="396">
        <v>0</v>
      </c>
      <c r="H62" s="396"/>
      <c r="I62" s="17">
        <f t="shared" si="1"/>
        <v>0</v>
      </c>
      <c r="J62" s="59"/>
    </row>
    <row r="63" spans="1:10" s="7" customFormat="1" ht="18" customHeight="1">
      <c r="A63" s="37"/>
      <c r="B63" s="977" t="s">
        <v>639</v>
      </c>
      <c r="C63" s="30"/>
      <c r="D63" s="396">
        <v>0</v>
      </c>
      <c r="E63" s="17"/>
      <c r="F63" s="913">
        <v>800000000</v>
      </c>
      <c r="G63" s="397">
        <v>0</v>
      </c>
      <c r="H63" s="397"/>
      <c r="I63" s="17">
        <f t="shared" si="1"/>
        <v>0</v>
      </c>
      <c r="J63" s="59"/>
    </row>
    <row r="64" spans="1:10" s="7" customFormat="1" ht="18" customHeight="1">
      <c r="A64" s="37"/>
      <c r="B64" s="977" t="s">
        <v>640</v>
      </c>
      <c r="C64" s="30"/>
      <c r="D64" s="396">
        <v>0</v>
      </c>
      <c r="E64" s="17"/>
      <c r="F64" s="914">
        <v>650000000</v>
      </c>
      <c r="G64" s="396">
        <v>300000000</v>
      </c>
      <c r="H64" s="396"/>
      <c r="I64" s="17">
        <f t="shared" si="1"/>
        <v>0</v>
      </c>
      <c r="J64" s="59"/>
    </row>
    <row r="65" spans="1:10" s="7" customFormat="1" ht="18" customHeight="1">
      <c r="A65" s="38"/>
      <c r="B65" s="977" t="s">
        <v>641</v>
      </c>
      <c r="C65" s="30"/>
      <c r="D65" s="396">
        <v>0</v>
      </c>
      <c r="E65" s="17"/>
      <c r="F65" s="914">
        <v>700000000</v>
      </c>
      <c r="G65" s="396">
        <v>0</v>
      </c>
      <c r="H65" s="396"/>
      <c r="I65" s="17">
        <f t="shared" si="1"/>
        <v>0</v>
      </c>
      <c r="J65" s="59"/>
    </row>
    <row r="66" spans="1:10" s="7" customFormat="1" ht="18" customHeight="1">
      <c r="A66" s="38"/>
      <c r="B66" s="977" t="s">
        <v>657</v>
      </c>
      <c r="C66" s="30"/>
      <c r="D66" s="396">
        <v>0</v>
      </c>
      <c r="E66" s="17"/>
      <c r="F66" s="911">
        <v>1000000000</v>
      </c>
      <c r="G66" s="396">
        <v>0</v>
      </c>
      <c r="H66" s="396"/>
      <c r="I66" s="17">
        <f t="shared" si="1"/>
        <v>0</v>
      </c>
      <c r="J66" s="59"/>
    </row>
    <row r="67" spans="1:10" s="698" customFormat="1" ht="18" customHeight="1">
      <c r="A67" s="707">
        <v>15</v>
      </c>
      <c r="B67" s="708" t="s">
        <v>27</v>
      </c>
      <c r="C67" s="714"/>
      <c r="D67" s="716">
        <v>0</v>
      </c>
      <c r="E67" s="716">
        <v>0</v>
      </c>
      <c r="F67" s="716">
        <f>SUM(F68:F71)</f>
        <v>2921900000</v>
      </c>
      <c r="G67" s="716">
        <f>SUM(G68:G71)</f>
        <v>0</v>
      </c>
      <c r="H67" s="716"/>
      <c r="I67" s="696">
        <f>SUM(C67:G67)</f>
        <v>2921900000</v>
      </c>
      <c r="J67" s="697" t="e">
        <f>#REF!+I67</f>
        <v>#REF!</v>
      </c>
    </row>
    <row r="68" spans="1:10" s="7" customFormat="1" ht="18" customHeight="1">
      <c r="A68" s="38"/>
      <c r="B68" s="718" t="s">
        <v>642</v>
      </c>
      <c r="C68" s="30"/>
      <c r="D68" s="396">
        <v>0</v>
      </c>
      <c r="E68" s="17"/>
      <c r="F68" s="914">
        <v>600000000</v>
      </c>
      <c r="G68" s="396">
        <v>0</v>
      </c>
      <c r="H68" s="396"/>
      <c r="I68" s="17">
        <f>C68+D68+E68</f>
        <v>0</v>
      </c>
      <c r="J68" s="59"/>
    </row>
    <row r="69" spans="1:10" s="7" customFormat="1" ht="18" customHeight="1">
      <c r="A69" s="37"/>
      <c r="B69" s="718" t="s">
        <v>643</v>
      </c>
      <c r="C69" s="30"/>
      <c r="D69" s="396">
        <v>0</v>
      </c>
      <c r="E69" s="17"/>
      <c r="F69" s="913">
        <v>821900000</v>
      </c>
      <c r="G69" s="397">
        <v>0</v>
      </c>
      <c r="H69" s="397"/>
      <c r="I69" s="17">
        <f>C69+D69+E69</f>
        <v>0</v>
      </c>
      <c r="J69" s="59"/>
    </row>
    <row r="70" spans="1:10" s="7" customFormat="1" ht="18" customHeight="1">
      <c r="A70" s="37"/>
      <c r="B70" s="718" t="s">
        <v>644</v>
      </c>
      <c r="C70" s="30"/>
      <c r="D70" s="396">
        <v>0</v>
      </c>
      <c r="E70" s="17"/>
      <c r="F70" s="914">
        <v>500000000</v>
      </c>
      <c r="G70" s="396">
        <v>0</v>
      </c>
      <c r="H70" s="396"/>
      <c r="I70" s="17">
        <f>C70+D70+E70</f>
        <v>0</v>
      </c>
      <c r="J70" s="59"/>
    </row>
    <row r="71" spans="1:10" s="7" customFormat="1" ht="18" customHeight="1">
      <c r="A71" s="38"/>
      <c r="B71" s="718" t="s">
        <v>645</v>
      </c>
      <c r="C71" s="30"/>
      <c r="D71" s="396">
        <v>0</v>
      </c>
      <c r="E71" s="17"/>
      <c r="F71" s="914">
        <v>1000000000</v>
      </c>
      <c r="G71" s="396">
        <v>0</v>
      </c>
      <c r="H71" s="396"/>
      <c r="I71" s="17">
        <f>C71+D71+E71</f>
        <v>0</v>
      </c>
      <c r="J71" s="59"/>
    </row>
    <row r="72" spans="1:10" s="698" customFormat="1" ht="18" customHeight="1">
      <c r="A72" s="701">
        <v>16</v>
      </c>
      <c r="B72" s="699" t="s">
        <v>28</v>
      </c>
      <c r="C72" s="704">
        <f>SUM(C73:C77)</f>
        <v>42115787000</v>
      </c>
      <c r="D72" s="696">
        <f>D73+D74+D75+D76+D77</f>
        <v>0</v>
      </c>
      <c r="E72" s="696">
        <v>0</v>
      </c>
      <c r="F72" s="696">
        <f>SUM(F73:F82)</f>
        <v>2650000000</v>
      </c>
      <c r="G72" s="696">
        <f>SUM(G73:G84)</f>
        <v>2400000000</v>
      </c>
      <c r="H72" s="696"/>
      <c r="I72" s="696">
        <f>SUM(C72:G72)</f>
        <v>47165787000</v>
      </c>
      <c r="J72" s="697" t="e">
        <f>#REF!+I72</f>
        <v>#REF!</v>
      </c>
    </row>
    <row r="73" spans="1:10" s="7" customFormat="1" ht="18" customHeight="1">
      <c r="A73" s="37"/>
      <c r="B73" s="18" t="s">
        <v>140</v>
      </c>
      <c r="C73" s="1354">
        <v>6504231000</v>
      </c>
      <c r="D73" s="17"/>
      <c r="E73" s="17"/>
      <c r="F73" s="17"/>
      <c r="G73" s="17"/>
      <c r="H73" s="17"/>
      <c r="I73" s="17">
        <f t="shared" ref="I73:I81" si="2">C73+D73+E73</f>
        <v>6504231000</v>
      </c>
      <c r="J73" s="59"/>
    </row>
    <row r="74" spans="1:10" s="7" customFormat="1" ht="18" customHeight="1">
      <c r="A74" s="37"/>
      <c r="B74" s="18" t="s">
        <v>141</v>
      </c>
      <c r="C74" s="1354">
        <v>7256299000</v>
      </c>
      <c r="D74" s="17"/>
      <c r="E74" s="17"/>
      <c r="F74" s="17"/>
      <c r="G74" s="17"/>
      <c r="H74" s="17"/>
      <c r="I74" s="17">
        <f t="shared" si="2"/>
        <v>7256299000</v>
      </c>
      <c r="J74" s="59"/>
    </row>
    <row r="75" spans="1:10" s="7" customFormat="1" ht="18" customHeight="1">
      <c r="A75" s="37"/>
      <c r="B75" s="18" t="s">
        <v>142</v>
      </c>
      <c r="C75" s="1354">
        <v>7763897000</v>
      </c>
      <c r="D75" s="17"/>
      <c r="E75" s="17"/>
      <c r="F75" s="17"/>
      <c r="G75" s="17"/>
      <c r="H75" s="17"/>
      <c r="I75" s="17">
        <f t="shared" si="2"/>
        <v>7763897000</v>
      </c>
      <c r="J75" s="59"/>
    </row>
    <row r="76" spans="1:10" s="7" customFormat="1" ht="18" customHeight="1">
      <c r="A76" s="37"/>
      <c r="B76" s="977" t="s">
        <v>143</v>
      </c>
      <c r="C76" s="1354">
        <v>11315807000</v>
      </c>
      <c r="D76" s="17"/>
      <c r="E76" s="17"/>
      <c r="F76" s="17"/>
      <c r="G76" s="396">
        <v>850000000</v>
      </c>
      <c r="H76" s="17"/>
      <c r="I76" s="17">
        <f t="shared" si="2"/>
        <v>11315807000</v>
      </c>
      <c r="J76" s="59"/>
    </row>
    <row r="77" spans="1:10" s="7" customFormat="1" ht="18" customHeight="1">
      <c r="A77" s="38"/>
      <c r="B77" s="18" t="s">
        <v>144</v>
      </c>
      <c r="C77" s="1354">
        <v>9275553000</v>
      </c>
      <c r="D77" s="17"/>
      <c r="E77" s="17"/>
      <c r="F77" s="17"/>
      <c r="G77" s="17"/>
      <c r="H77" s="17"/>
      <c r="I77" s="17">
        <f t="shared" si="2"/>
        <v>9275553000</v>
      </c>
      <c r="J77" s="59"/>
    </row>
    <row r="78" spans="1:10" s="7" customFormat="1" ht="18" customHeight="1">
      <c r="A78" s="38"/>
      <c r="B78" s="977" t="s">
        <v>646</v>
      </c>
      <c r="C78" s="30"/>
      <c r="D78" s="396">
        <v>0</v>
      </c>
      <c r="E78" s="17"/>
      <c r="F78" s="914">
        <v>500000000</v>
      </c>
      <c r="G78" s="396">
        <v>0</v>
      </c>
      <c r="H78" s="396"/>
      <c r="I78" s="17">
        <f t="shared" si="2"/>
        <v>0</v>
      </c>
      <c r="J78" s="59"/>
    </row>
    <row r="79" spans="1:10" s="7" customFormat="1" ht="18" customHeight="1">
      <c r="A79" s="37"/>
      <c r="B79" s="977" t="s">
        <v>647</v>
      </c>
      <c r="C79" s="30"/>
      <c r="D79" s="396">
        <v>0</v>
      </c>
      <c r="E79" s="17"/>
      <c r="F79" s="914">
        <v>500000000</v>
      </c>
      <c r="G79" s="396">
        <v>0</v>
      </c>
      <c r="H79" s="396"/>
      <c r="I79" s="17">
        <f t="shared" si="2"/>
        <v>0</v>
      </c>
      <c r="J79" s="59"/>
    </row>
    <row r="80" spans="1:10" s="7" customFormat="1" ht="18" customHeight="1">
      <c r="A80" s="37"/>
      <c r="B80" s="977" t="s">
        <v>648</v>
      </c>
      <c r="C80" s="30"/>
      <c r="D80" s="396">
        <v>0</v>
      </c>
      <c r="E80" s="17"/>
      <c r="F80" s="914">
        <v>600000000</v>
      </c>
      <c r="G80" s="396">
        <v>300000000</v>
      </c>
      <c r="H80" s="396"/>
      <c r="I80" s="17">
        <f t="shared" si="2"/>
        <v>0</v>
      </c>
      <c r="J80" s="59"/>
    </row>
    <row r="81" spans="1:10" s="7" customFormat="1" ht="18" customHeight="1">
      <c r="A81" s="38"/>
      <c r="B81" s="977" t="s">
        <v>649</v>
      </c>
      <c r="C81" s="30"/>
      <c r="D81" s="396">
        <v>0</v>
      </c>
      <c r="E81" s="17"/>
      <c r="F81" s="914">
        <v>650000000</v>
      </c>
      <c r="G81" s="396">
        <v>0</v>
      </c>
      <c r="H81" s="396"/>
      <c r="I81" s="17">
        <f t="shared" si="2"/>
        <v>0</v>
      </c>
      <c r="J81" s="59"/>
    </row>
    <row r="82" spans="1:10" s="7" customFormat="1" ht="18" customHeight="1">
      <c r="A82" s="38"/>
      <c r="B82" s="977" t="s">
        <v>658</v>
      </c>
      <c r="C82" s="30"/>
      <c r="D82" s="396">
        <v>0</v>
      </c>
      <c r="E82" s="17"/>
      <c r="F82" s="914">
        <v>400000000</v>
      </c>
      <c r="G82" s="396">
        <v>0</v>
      </c>
      <c r="H82" s="396"/>
      <c r="I82" s="17">
        <f>C82+D82+E82</f>
        <v>0</v>
      </c>
      <c r="J82" s="59"/>
    </row>
    <row r="83" spans="1:10" s="7" customFormat="1" ht="18" customHeight="1">
      <c r="A83" s="38"/>
      <c r="B83" s="977" t="s">
        <v>672</v>
      </c>
      <c r="C83" s="30"/>
      <c r="D83" s="396"/>
      <c r="E83" s="17"/>
      <c r="F83" s="914"/>
      <c r="G83" s="396">
        <v>400000000</v>
      </c>
      <c r="H83" s="396"/>
      <c r="I83" s="17"/>
      <c r="J83" s="59"/>
    </row>
    <row r="84" spans="1:10" s="7" customFormat="1" ht="18" customHeight="1">
      <c r="A84" s="38"/>
      <c r="B84" s="977" t="s">
        <v>673</v>
      </c>
      <c r="C84" s="30"/>
      <c r="D84" s="396"/>
      <c r="E84" s="17"/>
      <c r="F84" s="914"/>
      <c r="G84" s="396">
        <v>850000000</v>
      </c>
      <c r="H84" s="396"/>
      <c r="I84" s="17"/>
      <c r="J84" s="59"/>
    </row>
    <row r="85" spans="1:10" s="698" customFormat="1" ht="18" customHeight="1">
      <c r="A85" s="683">
        <v>17</v>
      </c>
      <c r="B85" s="699" t="s">
        <v>29</v>
      </c>
      <c r="C85" s="692"/>
      <c r="D85" s="696">
        <f>D86+D87</f>
        <v>0</v>
      </c>
      <c r="E85" s="703">
        <f>E86+E87</f>
        <v>2650000000</v>
      </c>
      <c r="F85" s="703">
        <f>F86+F87</f>
        <v>0</v>
      </c>
      <c r="G85" s="703">
        <f>G86+G87</f>
        <v>0</v>
      </c>
      <c r="H85" s="703"/>
      <c r="I85" s="696">
        <f>SUM(C85:G85)</f>
        <v>2650000000</v>
      </c>
      <c r="J85" s="697" t="e">
        <f>#REF!+I85</f>
        <v>#REF!</v>
      </c>
    </row>
    <row r="86" spans="1:10" s="7" customFormat="1" ht="18" customHeight="1">
      <c r="A86" s="38"/>
      <c r="B86" s="1388" t="s">
        <v>364</v>
      </c>
      <c r="C86" s="43"/>
      <c r="D86" s="45"/>
      <c r="E86" s="949">
        <v>1450000000</v>
      </c>
      <c r="F86" s="397">
        <v>0</v>
      </c>
      <c r="G86" s="397">
        <v>0</v>
      </c>
      <c r="H86" s="397"/>
      <c r="I86" s="17">
        <f>C86+D86+E86</f>
        <v>1450000000</v>
      </c>
      <c r="J86" s="59"/>
    </row>
    <row r="87" spans="1:10" s="7" customFormat="1" ht="18" customHeight="1">
      <c r="A87" s="38"/>
      <c r="B87" s="1388" t="s">
        <v>365</v>
      </c>
      <c r="C87" s="43"/>
      <c r="D87" s="45"/>
      <c r="E87" s="947">
        <v>1200000000</v>
      </c>
      <c r="F87" s="397">
        <v>0</v>
      </c>
      <c r="G87" s="397">
        <v>0</v>
      </c>
      <c r="H87" s="397"/>
      <c r="I87" s="17">
        <f>C87+D87+E87</f>
        <v>1200000000</v>
      </c>
      <c r="J87" s="59"/>
    </row>
    <row r="88" spans="1:10" s="698" customFormat="1" ht="18" customHeight="1">
      <c r="A88" s="701">
        <v>18</v>
      </c>
      <c r="B88" s="699" t="s">
        <v>30</v>
      </c>
      <c r="C88" s="692"/>
      <c r="D88" s="696">
        <f>D89+D90+D91+D92+D93+D94+D95</f>
        <v>12600000000</v>
      </c>
      <c r="E88" s="703">
        <f>SUM(E89:E95)</f>
        <v>1200000000</v>
      </c>
      <c r="F88" s="703">
        <f>SUM(F89:F95)</f>
        <v>0</v>
      </c>
      <c r="G88" s="703">
        <f>SUM(G89:G95)</f>
        <v>0</v>
      </c>
      <c r="H88" s="703"/>
      <c r="I88" s="696">
        <f>SUM(C88:G88)</f>
        <v>13800000000</v>
      </c>
      <c r="J88" s="697" t="e">
        <f>#REF!+I88</f>
        <v>#REF!</v>
      </c>
    </row>
    <row r="89" spans="1:10" s="7" customFormat="1" ht="18" customHeight="1">
      <c r="A89" s="37"/>
      <c r="B89" s="977" t="s">
        <v>173</v>
      </c>
      <c r="C89" s="30"/>
      <c r="D89" s="946">
        <v>2200000000</v>
      </c>
      <c r="E89" s="17"/>
      <c r="F89" s="17"/>
      <c r="G89" s="17"/>
      <c r="H89" s="17"/>
      <c r="I89" s="1007">
        <f t="shared" ref="I89:I95" si="3">C89+D89+E89</f>
        <v>2200000000</v>
      </c>
      <c r="J89" s="59"/>
    </row>
    <row r="90" spans="1:10" s="7" customFormat="1" ht="18" customHeight="1">
      <c r="A90" s="37"/>
      <c r="B90" s="718" t="s">
        <v>122</v>
      </c>
      <c r="C90" s="30"/>
      <c r="D90" s="946">
        <v>2200000000</v>
      </c>
      <c r="E90" s="17"/>
      <c r="F90" s="17"/>
      <c r="G90" s="17"/>
      <c r="H90" s="17"/>
      <c r="I90" s="1007">
        <f t="shared" si="3"/>
        <v>2200000000</v>
      </c>
      <c r="J90" s="59"/>
    </row>
    <row r="91" spans="1:10" s="7" customFormat="1" ht="18" customHeight="1">
      <c r="A91" s="37"/>
      <c r="B91" s="718" t="s">
        <v>685</v>
      </c>
      <c r="C91" s="30"/>
      <c r="D91" s="946">
        <v>2200000000</v>
      </c>
      <c r="E91" s="17"/>
      <c r="F91" s="17"/>
      <c r="G91" s="17"/>
      <c r="H91" s="17"/>
      <c r="I91" s="1007">
        <f t="shared" si="3"/>
        <v>2200000000</v>
      </c>
      <c r="J91" s="59"/>
    </row>
    <row r="92" spans="1:10" s="7" customFormat="1" ht="18" customHeight="1">
      <c r="A92" s="37"/>
      <c r="B92" s="718" t="s">
        <v>124</v>
      </c>
      <c r="C92" s="30"/>
      <c r="D92" s="946">
        <v>2000000000</v>
      </c>
      <c r="E92" s="17"/>
      <c r="F92" s="17"/>
      <c r="G92" s="17"/>
      <c r="H92" s="17"/>
      <c r="I92" s="1007">
        <f t="shared" si="3"/>
        <v>2000000000</v>
      </c>
      <c r="J92" s="59"/>
    </row>
    <row r="93" spans="1:10" s="7" customFormat="1" ht="18" customHeight="1">
      <c r="A93" s="37"/>
      <c r="B93" s="718" t="s">
        <v>125</v>
      </c>
      <c r="C93" s="30"/>
      <c r="D93" s="946">
        <v>2000000000</v>
      </c>
      <c r="E93" s="17"/>
      <c r="F93" s="17"/>
      <c r="G93" s="17"/>
      <c r="H93" s="17"/>
      <c r="I93" s="1007">
        <f t="shared" si="3"/>
        <v>2000000000</v>
      </c>
      <c r="J93" s="59"/>
    </row>
    <row r="94" spans="1:10" s="7" customFormat="1" ht="18" customHeight="1">
      <c r="A94" s="38"/>
      <c r="B94" s="718" t="s">
        <v>126</v>
      </c>
      <c r="C94" s="30"/>
      <c r="D94" s="946">
        <v>2000000000</v>
      </c>
      <c r="E94" s="17"/>
      <c r="F94" s="17"/>
      <c r="G94" s="17"/>
      <c r="H94" s="17"/>
      <c r="I94" s="1007">
        <f t="shared" si="3"/>
        <v>2000000000</v>
      </c>
      <c r="J94" s="59"/>
    </row>
    <row r="95" spans="1:10" s="7" customFormat="1" ht="18" customHeight="1">
      <c r="A95" s="38"/>
      <c r="B95" s="1388" t="s">
        <v>361</v>
      </c>
      <c r="C95" s="43"/>
      <c r="D95" s="45"/>
      <c r="E95" s="947">
        <v>1200000000</v>
      </c>
      <c r="F95" s="397">
        <v>0</v>
      </c>
      <c r="G95" s="397">
        <v>0</v>
      </c>
      <c r="H95" s="397"/>
      <c r="I95" s="1007">
        <f t="shared" si="3"/>
        <v>1200000000</v>
      </c>
      <c r="J95" s="59"/>
    </row>
    <row r="96" spans="1:10" s="698" customFormat="1" ht="18" customHeight="1">
      <c r="A96" s="683">
        <v>19</v>
      </c>
      <c r="B96" s="699" t="s">
        <v>31</v>
      </c>
      <c r="C96" s="692"/>
      <c r="D96" s="696">
        <v>0</v>
      </c>
      <c r="E96" s="696">
        <v>0</v>
      </c>
      <c r="F96" s="696">
        <v>0</v>
      </c>
      <c r="G96" s="696">
        <v>0</v>
      </c>
      <c r="H96" s="696"/>
      <c r="I96" s="696">
        <f>SUM(C96:G96)</f>
        <v>0</v>
      </c>
      <c r="J96" s="697" t="e">
        <f>#REF!+I96</f>
        <v>#REF!</v>
      </c>
    </row>
    <row r="97" spans="1:10" s="698" customFormat="1" ht="18" customHeight="1">
      <c r="A97" s="683">
        <v>20</v>
      </c>
      <c r="B97" s="699" t="s">
        <v>32</v>
      </c>
      <c r="C97" s="692"/>
      <c r="D97" s="696">
        <f>D98</f>
        <v>0</v>
      </c>
      <c r="E97" s="703">
        <f>E98</f>
        <v>1200000000</v>
      </c>
      <c r="F97" s="703">
        <f>F98</f>
        <v>0</v>
      </c>
      <c r="G97" s="703">
        <f>G98</f>
        <v>0</v>
      </c>
      <c r="H97" s="703"/>
      <c r="I97" s="696">
        <f>SUM(C97:G97)</f>
        <v>1200000000</v>
      </c>
      <c r="J97" s="697" t="e">
        <f>#REF!+I97</f>
        <v>#REF!</v>
      </c>
    </row>
    <row r="98" spans="1:10" s="7" customFormat="1" ht="18" customHeight="1">
      <c r="A98" s="38"/>
      <c r="B98" s="1388" t="s">
        <v>362</v>
      </c>
      <c r="C98" s="43"/>
      <c r="D98" s="45"/>
      <c r="E98" s="947">
        <v>1200000000</v>
      </c>
      <c r="F98" s="397">
        <v>0</v>
      </c>
      <c r="G98" s="397">
        <v>0</v>
      </c>
      <c r="H98" s="397"/>
      <c r="I98" s="17">
        <f>C98+D98+E98</f>
        <v>1200000000</v>
      </c>
      <c r="J98" s="59"/>
    </row>
    <row r="99" spans="1:10" s="698" customFormat="1" ht="18" customHeight="1">
      <c r="A99" s="683">
        <v>21</v>
      </c>
      <c r="B99" s="699" t="s">
        <v>33</v>
      </c>
      <c r="C99" s="692"/>
      <c r="D99" s="696">
        <f>D100+D101</f>
        <v>4000000000</v>
      </c>
      <c r="E99" s="696">
        <f>E100+E101</f>
        <v>0</v>
      </c>
      <c r="F99" s="696">
        <f>F100+F101</f>
        <v>0</v>
      </c>
      <c r="G99" s="696">
        <f>G100+G101</f>
        <v>0</v>
      </c>
      <c r="H99" s="696"/>
      <c r="I99" s="696">
        <f>SUM(C99:G99)</f>
        <v>4000000000</v>
      </c>
      <c r="J99" s="697" t="e">
        <f>#REF!+I99</f>
        <v>#REF!</v>
      </c>
    </row>
    <row r="100" spans="1:10" s="7" customFormat="1" ht="18" customHeight="1">
      <c r="A100" s="38"/>
      <c r="B100" s="1388" t="s">
        <v>368</v>
      </c>
      <c r="C100" s="43"/>
      <c r="D100" s="995">
        <v>2000000000</v>
      </c>
      <c r="E100" s="45"/>
      <c r="F100" s="45"/>
      <c r="G100" s="45"/>
      <c r="H100" s="45"/>
      <c r="I100" s="17">
        <f>C100+D100+E100</f>
        <v>2000000000</v>
      </c>
      <c r="J100" s="59"/>
    </row>
    <row r="101" spans="1:10" s="7" customFormat="1" ht="18" customHeight="1">
      <c r="A101" s="38"/>
      <c r="B101" s="1388" t="s">
        <v>369</v>
      </c>
      <c r="C101" s="43"/>
      <c r="D101" s="995">
        <v>2000000000</v>
      </c>
      <c r="E101" s="45"/>
      <c r="F101" s="45"/>
      <c r="G101" s="45"/>
      <c r="H101" s="45"/>
      <c r="I101" s="17">
        <f>C101+D101+E101</f>
        <v>2000000000</v>
      </c>
      <c r="J101" s="59"/>
    </row>
    <row r="102" spans="1:10" s="698" customFormat="1" ht="18" customHeight="1">
      <c r="A102" s="701">
        <v>22</v>
      </c>
      <c r="B102" s="699" t="s">
        <v>34</v>
      </c>
      <c r="C102" s="692">
        <f>SUM(C104:C106)</f>
        <v>18814619000</v>
      </c>
      <c r="D102" s="696">
        <f>D103+D104+D105+D106+D107</f>
        <v>3000000000</v>
      </c>
      <c r="E102" s="696">
        <f>E103+E105+E104+E106+E107+E108</f>
        <v>3900000000</v>
      </c>
      <c r="F102" s="696">
        <f>F103+F105+F104+F106+F107</f>
        <v>0</v>
      </c>
      <c r="G102" s="696">
        <f>G103+G105+G104+G106+G107</f>
        <v>0</v>
      </c>
      <c r="H102" s="696"/>
      <c r="I102" s="696">
        <f>SUM(C102:G102)</f>
        <v>25714619000</v>
      </c>
      <c r="J102" s="697" t="e">
        <f>#REF!+I102</f>
        <v>#REF!</v>
      </c>
    </row>
    <row r="103" spans="1:10" s="7" customFormat="1" ht="18" customHeight="1">
      <c r="A103" s="37"/>
      <c r="B103" s="977" t="s">
        <v>174</v>
      </c>
      <c r="C103" s="395"/>
      <c r="D103" s="994">
        <v>2000000000</v>
      </c>
      <c r="E103" s="943">
        <v>1500000000</v>
      </c>
      <c r="F103" s="396">
        <v>0</v>
      </c>
      <c r="G103" s="396">
        <v>0</v>
      </c>
      <c r="H103" s="396"/>
      <c r="I103" s="17">
        <f>C103+D103+E103</f>
        <v>3500000000</v>
      </c>
      <c r="J103" s="59"/>
    </row>
    <row r="104" spans="1:10" s="7" customFormat="1" ht="18" customHeight="1">
      <c r="A104" s="37"/>
      <c r="B104" s="18" t="s">
        <v>160</v>
      </c>
      <c r="C104" s="1354">
        <v>3848173000</v>
      </c>
      <c r="D104" s="396"/>
      <c r="E104" s="943">
        <v>0</v>
      </c>
      <c r="F104" s="396"/>
      <c r="G104" s="396"/>
      <c r="H104" s="396"/>
      <c r="I104" s="17">
        <f>C104+D104+E104</f>
        <v>3848173000</v>
      </c>
      <c r="J104" s="59"/>
    </row>
    <row r="105" spans="1:10" s="7" customFormat="1" ht="18" customHeight="1">
      <c r="A105" s="37"/>
      <c r="B105" s="18" t="s">
        <v>161</v>
      </c>
      <c r="C105" s="1354">
        <v>6195393000</v>
      </c>
      <c r="D105" s="396"/>
      <c r="E105" s="396"/>
      <c r="F105" s="396"/>
      <c r="G105" s="396"/>
      <c r="H105" s="396"/>
      <c r="I105" s="17">
        <f>C105+D105+E105</f>
        <v>6195393000</v>
      </c>
      <c r="J105" s="59"/>
    </row>
    <row r="106" spans="1:10" s="7" customFormat="1" ht="18" customHeight="1">
      <c r="A106" s="38"/>
      <c r="B106" s="977" t="s">
        <v>370</v>
      </c>
      <c r="C106" s="1354">
        <v>8771053000</v>
      </c>
      <c r="D106" s="994">
        <v>1000000000</v>
      </c>
      <c r="E106" s="396"/>
      <c r="F106" s="396"/>
      <c r="G106" s="396"/>
      <c r="H106" s="396"/>
      <c r="I106" s="17">
        <f>C106+D106+E106</f>
        <v>9771053000</v>
      </c>
      <c r="J106" s="59"/>
    </row>
    <row r="107" spans="1:10" s="7" customFormat="1" ht="18" customHeight="1">
      <c r="A107" s="38"/>
      <c r="B107" s="1392" t="s">
        <v>363</v>
      </c>
      <c r="C107" s="1353"/>
      <c r="D107" s="397"/>
      <c r="E107" s="949">
        <v>1200000000</v>
      </c>
      <c r="F107" s="397">
        <v>0</v>
      </c>
      <c r="G107" s="397">
        <v>0</v>
      </c>
      <c r="H107" s="397"/>
      <c r="I107" s="17">
        <f>C107+D107+E107</f>
        <v>1200000000</v>
      </c>
      <c r="J107" s="59"/>
    </row>
    <row r="108" spans="1:10" s="7" customFormat="1" ht="18" customHeight="1">
      <c r="A108" s="37"/>
      <c r="B108" s="1392" t="s">
        <v>690</v>
      </c>
      <c r="C108" s="1353"/>
      <c r="D108" s="397"/>
      <c r="E108" s="949">
        <v>1200000000</v>
      </c>
      <c r="F108" s="397"/>
      <c r="G108" s="397"/>
      <c r="H108" s="397"/>
      <c r="I108" s="17"/>
      <c r="J108" s="59"/>
    </row>
    <row r="109" spans="1:10" s="698" customFormat="1" ht="18" customHeight="1">
      <c r="A109" s="701">
        <v>23</v>
      </c>
      <c r="B109" s="699" t="s">
        <v>35</v>
      </c>
      <c r="C109" s="692">
        <f>SUM(C110:C113)</f>
        <v>18483618000</v>
      </c>
      <c r="D109" s="696">
        <v>0</v>
      </c>
      <c r="E109" s="696">
        <v>0</v>
      </c>
      <c r="F109" s="696">
        <f>SUM(F110:F113)</f>
        <v>2000000000</v>
      </c>
      <c r="G109" s="696">
        <f>SUM(G110:G113)</f>
        <v>0</v>
      </c>
      <c r="H109" s="696"/>
      <c r="I109" s="696">
        <f>SUM(C109:G109)</f>
        <v>20483618000</v>
      </c>
      <c r="J109" s="697" t="e">
        <f>#REF!+I109</f>
        <v>#REF!</v>
      </c>
    </row>
    <row r="110" spans="1:10" s="7" customFormat="1" ht="18" customHeight="1">
      <c r="A110" s="37"/>
      <c r="B110" s="718" t="s">
        <v>165</v>
      </c>
      <c r="C110" s="1356">
        <v>4358458000</v>
      </c>
      <c r="D110" s="17"/>
      <c r="E110" s="17"/>
      <c r="F110" s="914">
        <v>500000000</v>
      </c>
      <c r="G110" s="396">
        <v>0</v>
      </c>
      <c r="H110" s="396"/>
      <c r="I110" s="17">
        <f>C110+D110+E110</f>
        <v>4358458000</v>
      </c>
      <c r="J110" s="59"/>
    </row>
    <row r="111" spans="1:10" s="46" customFormat="1" ht="18" customHeight="1">
      <c r="A111" s="37"/>
      <c r="B111" s="18" t="s">
        <v>166</v>
      </c>
      <c r="C111" s="1356">
        <v>7195226000</v>
      </c>
      <c r="D111" s="17"/>
      <c r="E111" s="17"/>
      <c r="F111" s="396"/>
      <c r="G111" s="396"/>
      <c r="H111" s="396"/>
      <c r="I111" s="17">
        <f>C111+D111+E111</f>
        <v>7195226000</v>
      </c>
      <c r="J111" s="59"/>
    </row>
    <row r="112" spans="1:10" s="7" customFormat="1" ht="18" customHeight="1">
      <c r="A112" s="37"/>
      <c r="B112" s="39" t="s">
        <v>167</v>
      </c>
      <c r="C112" s="1356">
        <v>3360556000</v>
      </c>
      <c r="D112" s="45"/>
      <c r="E112" s="45"/>
      <c r="F112" s="397"/>
      <c r="G112" s="397"/>
      <c r="H112" s="397"/>
      <c r="I112" s="17">
        <f>C112+D112+E112</f>
        <v>3360556000</v>
      </c>
      <c r="J112" s="59"/>
    </row>
    <row r="113" spans="1:10" s="7" customFormat="1" ht="18" customHeight="1">
      <c r="A113" s="38"/>
      <c r="B113" s="718" t="s">
        <v>168</v>
      </c>
      <c r="C113" s="1356">
        <v>3569378000</v>
      </c>
      <c r="D113" s="17"/>
      <c r="E113" s="17"/>
      <c r="F113" s="914">
        <v>1500000000</v>
      </c>
      <c r="G113" s="396">
        <v>0</v>
      </c>
      <c r="H113" s="396"/>
      <c r="I113" s="17">
        <f>C113+D113+E113</f>
        <v>3569378000</v>
      </c>
      <c r="J113" s="59"/>
    </row>
    <row r="114" spans="1:10" s="698" customFormat="1" ht="18" customHeight="1">
      <c r="A114" s="683">
        <v>24</v>
      </c>
      <c r="B114" s="699" t="s">
        <v>36</v>
      </c>
      <c r="C114" s="692"/>
      <c r="D114" s="696">
        <v>0</v>
      </c>
      <c r="E114" s="696">
        <v>0</v>
      </c>
      <c r="F114" s="696">
        <f>SUM(F115)</f>
        <v>350000000</v>
      </c>
      <c r="G114" s="696">
        <f>SUM(G115)</f>
        <v>0</v>
      </c>
      <c r="H114" s="696"/>
      <c r="I114" s="696">
        <f>SUM(C114:G114)</f>
        <v>350000000</v>
      </c>
      <c r="J114" s="697" t="e">
        <f>#REF!+I114</f>
        <v>#REF!</v>
      </c>
    </row>
    <row r="115" spans="1:10" s="698" customFormat="1" ht="18" customHeight="1">
      <c r="A115" s="1389"/>
      <c r="B115" s="718" t="s">
        <v>654</v>
      </c>
      <c r="C115" s="1390">
        <v>0</v>
      </c>
      <c r="D115" s="696"/>
      <c r="E115" s="696"/>
      <c r="F115" s="705">
        <v>350000000</v>
      </c>
      <c r="G115" s="705">
        <v>0</v>
      </c>
      <c r="H115" s="705"/>
      <c r="I115" s="696">
        <f>C115+D115+E115</f>
        <v>0</v>
      </c>
      <c r="J115" s="697"/>
    </row>
    <row r="116" spans="1:10" s="698" customFormat="1" ht="18" customHeight="1">
      <c r="A116" s="701">
        <v>25</v>
      </c>
      <c r="B116" s="699" t="s">
        <v>37</v>
      </c>
      <c r="C116" s="692">
        <f>SUM(C117:C119)</f>
        <v>17382406000</v>
      </c>
      <c r="D116" s="696">
        <v>0</v>
      </c>
      <c r="E116" s="696">
        <v>0</v>
      </c>
      <c r="F116" s="696">
        <f>SUM(F117:F119)</f>
        <v>2000000000</v>
      </c>
      <c r="G116" s="696">
        <f>SUM(G117:G119)</f>
        <v>0</v>
      </c>
      <c r="H116" s="696"/>
      <c r="I116" s="696">
        <f>SUM(C116:G116)</f>
        <v>19382406000</v>
      </c>
      <c r="J116" s="697" t="e">
        <f>#REF!+I116</f>
        <v>#REF!</v>
      </c>
    </row>
    <row r="117" spans="1:10" s="732" customFormat="1" ht="18" customHeight="1">
      <c r="A117" s="733"/>
      <c r="B117" s="718" t="s">
        <v>162</v>
      </c>
      <c r="C117" s="1354">
        <v>5546002000</v>
      </c>
      <c r="D117" s="730"/>
      <c r="E117" s="730"/>
      <c r="F117" s="914">
        <v>2000000000</v>
      </c>
      <c r="G117" s="396">
        <v>0</v>
      </c>
      <c r="H117" s="396"/>
      <c r="I117" s="730">
        <f>C117+D117+E117</f>
        <v>5546002000</v>
      </c>
      <c r="J117" s="731"/>
    </row>
    <row r="118" spans="1:10" s="698" customFormat="1" ht="18" customHeight="1">
      <c r="A118" s="1389"/>
      <c r="B118" s="699" t="s">
        <v>163</v>
      </c>
      <c r="C118" s="1391">
        <v>4097922000</v>
      </c>
      <c r="D118" s="696"/>
      <c r="E118" s="696"/>
      <c r="F118" s="696"/>
      <c r="G118" s="696"/>
      <c r="H118" s="696"/>
      <c r="I118" s="696">
        <f>C118+D118+E118</f>
        <v>4097922000</v>
      </c>
      <c r="J118" s="697"/>
    </row>
    <row r="119" spans="1:10" s="698" customFormat="1" ht="18" customHeight="1">
      <c r="A119" s="707"/>
      <c r="B119" s="699" t="s">
        <v>164</v>
      </c>
      <c r="C119" s="1391">
        <v>7738482000</v>
      </c>
      <c r="D119" s="696"/>
      <c r="E119" s="696"/>
      <c r="F119" s="696"/>
      <c r="G119" s="696"/>
      <c r="H119" s="696"/>
      <c r="I119" s="696">
        <f>C119+D119+E119</f>
        <v>7738482000</v>
      </c>
      <c r="J119" s="697"/>
    </row>
    <row r="120" spans="1:10" s="698" customFormat="1" ht="16.5" customHeight="1">
      <c r="A120" s="683">
        <v>26</v>
      </c>
      <c r="B120" s="699" t="s">
        <v>38</v>
      </c>
      <c r="C120" s="692"/>
      <c r="D120" s="696">
        <v>0</v>
      </c>
      <c r="E120" s="696">
        <v>0</v>
      </c>
      <c r="F120" s="696">
        <f>SUM(F121)</f>
        <v>300000000</v>
      </c>
      <c r="G120" s="696">
        <f>SUM(G121)</f>
        <v>0</v>
      </c>
      <c r="H120" s="696"/>
      <c r="I120" s="696">
        <f>SUM(C120:G120)</f>
        <v>300000000</v>
      </c>
      <c r="J120" s="697" t="e">
        <f>#REF!+I120</f>
        <v>#REF!</v>
      </c>
    </row>
    <row r="121" spans="1:10" s="7" customFormat="1" ht="18" customHeight="1">
      <c r="A121" s="38"/>
      <c r="B121" s="718" t="s">
        <v>655</v>
      </c>
      <c r="C121" s="30"/>
      <c r="D121" s="396">
        <v>0</v>
      </c>
      <c r="E121" s="17"/>
      <c r="F121" s="914">
        <v>300000000</v>
      </c>
      <c r="G121" s="396">
        <v>0</v>
      </c>
      <c r="H121" s="396"/>
      <c r="I121" s="17">
        <f>C121+D121+E121</f>
        <v>0</v>
      </c>
      <c r="J121" s="59"/>
    </row>
    <row r="122" spans="1:10" s="698" customFormat="1" ht="18" customHeight="1">
      <c r="A122" s="683">
        <v>27</v>
      </c>
      <c r="B122" s="699" t="s">
        <v>39</v>
      </c>
      <c r="C122" s="692"/>
      <c r="D122" s="696">
        <v>0</v>
      </c>
      <c r="E122" s="696">
        <v>0</v>
      </c>
      <c r="F122" s="696">
        <f>SUM(F123:F126)</f>
        <v>4700000000</v>
      </c>
      <c r="G122" s="696">
        <f>SUM(G123:G127)</f>
        <v>850000000</v>
      </c>
      <c r="H122" s="696"/>
      <c r="I122" s="696">
        <f>SUM(C122:G122)</f>
        <v>5550000000</v>
      </c>
      <c r="J122" s="697" t="e">
        <f>#REF!+I122</f>
        <v>#REF!</v>
      </c>
    </row>
    <row r="123" spans="1:10" s="7" customFormat="1" ht="18" customHeight="1">
      <c r="A123" s="38"/>
      <c r="B123" s="718" t="s">
        <v>650</v>
      </c>
      <c r="C123" s="30"/>
      <c r="D123" s="396">
        <v>0</v>
      </c>
      <c r="E123" s="17"/>
      <c r="F123" s="911">
        <v>1700000000</v>
      </c>
      <c r="G123" s="396">
        <v>0</v>
      </c>
      <c r="H123" s="396"/>
      <c r="I123" s="17">
        <f>C123+D123+E123</f>
        <v>0</v>
      </c>
      <c r="J123" s="59"/>
    </row>
    <row r="124" spans="1:10" s="7" customFormat="1" ht="18" customHeight="1">
      <c r="A124" s="37"/>
      <c r="B124" s="718" t="s">
        <v>651</v>
      </c>
      <c r="C124" s="30"/>
      <c r="D124" s="396">
        <v>0</v>
      </c>
      <c r="E124" s="17"/>
      <c r="F124" s="914">
        <v>1000000000</v>
      </c>
      <c r="G124" s="396">
        <v>0</v>
      </c>
      <c r="H124" s="396"/>
      <c r="I124" s="17">
        <f>C124+D124+E124</f>
        <v>0</v>
      </c>
      <c r="J124" s="59"/>
    </row>
    <row r="125" spans="1:10" s="7" customFormat="1" ht="18" customHeight="1">
      <c r="A125" s="37"/>
      <c r="B125" s="718" t="s">
        <v>652</v>
      </c>
      <c r="C125" s="30"/>
      <c r="D125" s="396">
        <v>0</v>
      </c>
      <c r="E125" s="17"/>
      <c r="F125" s="914">
        <v>1000000000</v>
      </c>
      <c r="G125" s="396">
        <v>0</v>
      </c>
      <c r="H125" s="396"/>
      <c r="I125" s="17">
        <f>C125+D125+E125</f>
        <v>0</v>
      </c>
      <c r="J125" s="59"/>
    </row>
    <row r="126" spans="1:10" s="7" customFormat="1" ht="18" customHeight="1">
      <c r="A126" s="38"/>
      <c r="B126" s="718" t="s">
        <v>653</v>
      </c>
      <c r="C126" s="30"/>
      <c r="D126" s="396">
        <v>0</v>
      </c>
      <c r="E126" s="17"/>
      <c r="F126" s="914">
        <v>1000000000</v>
      </c>
      <c r="G126" s="396">
        <v>0</v>
      </c>
      <c r="H126" s="396"/>
      <c r="I126" s="17">
        <f>C126+D126+E126</f>
        <v>0</v>
      </c>
      <c r="J126" s="59"/>
    </row>
    <row r="127" spans="1:10" s="7" customFormat="1" ht="18" customHeight="1">
      <c r="A127" s="37"/>
      <c r="B127" s="18" t="s">
        <v>676</v>
      </c>
      <c r="C127" s="30"/>
      <c r="D127" s="396"/>
      <c r="E127" s="17"/>
      <c r="F127" s="914"/>
      <c r="G127" s="396">
        <v>850000000</v>
      </c>
      <c r="H127" s="396"/>
      <c r="I127" s="17"/>
      <c r="J127" s="59"/>
    </row>
    <row r="128" spans="1:10" s="698" customFormat="1" ht="18" customHeight="1">
      <c r="A128" s="701">
        <v>28</v>
      </c>
      <c r="B128" s="699" t="s">
        <v>40</v>
      </c>
      <c r="C128" s="692">
        <f>SUM(C129:C136)</f>
        <v>73950936000</v>
      </c>
      <c r="D128" s="696">
        <f>D129+D130+D131+D132+D133+D134+D135+D136+D137</f>
        <v>0</v>
      </c>
      <c r="E128" s="703">
        <f>SUM(E129:E137)</f>
        <v>0</v>
      </c>
      <c r="F128" s="703">
        <f>SUM(F129:F137)</f>
        <v>0</v>
      </c>
      <c r="G128" s="703">
        <f>SUM(G129:G137)</f>
        <v>0</v>
      </c>
      <c r="H128" s="703"/>
      <c r="I128" s="696">
        <f>SUM(C128:G128)</f>
        <v>73950936000</v>
      </c>
      <c r="J128" s="697" t="e">
        <f>#REF!+I128</f>
        <v>#REF!</v>
      </c>
    </row>
    <row r="129" spans="1:10" s="7" customFormat="1" ht="18" customHeight="1">
      <c r="A129" s="37"/>
      <c r="B129" s="18" t="s">
        <v>145</v>
      </c>
      <c r="C129" s="1354">
        <v>11077680000</v>
      </c>
      <c r="D129" s="17"/>
      <c r="E129" s="17"/>
      <c r="F129" s="17"/>
      <c r="G129" s="17"/>
      <c r="H129" s="17"/>
      <c r="I129" s="17">
        <f t="shared" ref="I129:I137" si="4">C129+D129+E129</f>
        <v>11077680000</v>
      </c>
      <c r="J129" s="59"/>
    </row>
    <row r="130" spans="1:10" s="7" customFormat="1" ht="18" customHeight="1">
      <c r="A130" s="37"/>
      <c r="B130" s="18" t="s">
        <v>146</v>
      </c>
      <c r="C130" s="1354">
        <v>10200948000</v>
      </c>
      <c r="D130" s="17"/>
      <c r="E130" s="17"/>
      <c r="F130" s="17"/>
      <c r="G130" s="17"/>
      <c r="H130" s="17"/>
      <c r="I130" s="17">
        <f t="shared" si="4"/>
        <v>10200948000</v>
      </c>
      <c r="J130" s="59"/>
    </row>
    <row r="131" spans="1:10" s="7" customFormat="1" ht="18" customHeight="1">
      <c r="A131" s="37"/>
      <c r="B131" s="18" t="s">
        <v>147</v>
      </c>
      <c r="C131" s="1354">
        <v>9018878000</v>
      </c>
      <c r="D131" s="17"/>
      <c r="E131" s="17"/>
      <c r="F131" s="17"/>
      <c r="G131" s="17"/>
      <c r="H131" s="17"/>
      <c r="I131" s="17">
        <f t="shared" si="4"/>
        <v>9018878000</v>
      </c>
      <c r="J131" s="59"/>
    </row>
    <row r="132" spans="1:10" s="7" customFormat="1" ht="18" customHeight="1">
      <c r="A132" s="37"/>
      <c r="B132" s="18" t="s">
        <v>148</v>
      </c>
      <c r="C132" s="1354">
        <v>3050084000</v>
      </c>
      <c r="D132" s="17"/>
      <c r="E132" s="17"/>
      <c r="F132" s="17"/>
      <c r="G132" s="17"/>
      <c r="H132" s="17"/>
      <c r="I132" s="17">
        <f t="shared" si="4"/>
        <v>3050084000</v>
      </c>
      <c r="J132" s="59"/>
    </row>
    <row r="133" spans="1:10" s="7" customFormat="1" ht="18" customHeight="1">
      <c r="A133" s="37"/>
      <c r="B133" s="18" t="s">
        <v>150</v>
      </c>
      <c r="C133" s="1354">
        <v>8141302000</v>
      </c>
      <c r="D133" s="17"/>
      <c r="E133" s="17"/>
      <c r="F133" s="17"/>
      <c r="G133" s="17"/>
      <c r="H133" s="17"/>
      <c r="I133" s="17">
        <f t="shared" si="4"/>
        <v>8141302000</v>
      </c>
      <c r="J133" s="59"/>
    </row>
    <row r="134" spans="1:10" s="7" customFormat="1" ht="18" customHeight="1">
      <c r="A134" s="37"/>
      <c r="B134" s="18" t="s">
        <v>149</v>
      </c>
      <c r="C134" s="1354">
        <v>5146080000</v>
      </c>
      <c r="D134" s="17"/>
      <c r="E134" s="17"/>
      <c r="F134" s="17"/>
      <c r="G134" s="17"/>
      <c r="H134" s="17"/>
      <c r="I134" s="17">
        <f t="shared" si="4"/>
        <v>5146080000</v>
      </c>
      <c r="J134" s="59"/>
    </row>
    <row r="135" spans="1:10" s="7" customFormat="1" ht="18" customHeight="1">
      <c r="A135" s="37"/>
      <c r="B135" s="18" t="s">
        <v>151</v>
      </c>
      <c r="C135" s="1354">
        <v>13072382000</v>
      </c>
      <c r="D135" s="17"/>
      <c r="E135" s="17"/>
      <c r="F135" s="17"/>
      <c r="G135" s="17"/>
      <c r="H135" s="17"/>
      <c r="I135" s="17">
        <f t="shared" si="4"/>
        <v>13072382000</v>
      </c>
      <c r="J135" s="59"/>
    </row>
    <row r="136" spans="1:10" s="7" customFormat="1" ht="18" customHeight="1">
      <c r="A136" s="38"/>
      <c r="B136" s="18" t="s">
        <v>152</v>
      </c>
      <c r="C136" s="1354">
        <v>14243582000</v>
      </c>
      <c r="D136" s="17"/>
      <c r="E136" s="17"/>
      <c r="F136" s="17"/>
      <c r="G136" s="17"/>
      <c r="H136" s="17"/>
      <c r="I136" s="17">
        <f t="shared" si="4"/>
        <v>14243582000</v>
      </c>
      <c r="J136" s="59"/>
    </row>
    <row r="137" spans="1:10" s="7" customFormat="1" ht="18" customHeight="1">
      <c r="A137" s="38"/>
      <c r="B137" s="39" t="s">
        <v>153</v>
      </c>
      <c r="C137" s="1353"/>
      <c r="D137" s="45"/>
      <c r="E137" s="947">
        <v>0</v>
      </c>
      <c r="F137" s="397">
        <v>0</v>
      </c>
      <c r="G137" s="397">
        <v>0</v>
      </c>
      <c r="H137" s="397"/>
      <c r="I137" s="17">
        <f t="shared" si="4"/>
        <v>0</v>
      </c>
      <c r="J137" s="59"/>
    </row>
    <row r="138" spans="1:10" s="940" customFormat="1" ht="18" customHeight="1">
      <c r="A138" s="927">
        <v>29</v>
      </c>
      <c r="B138" s="928" t="s">
        <v>41</v>
      </c>
      <c r="C138" s="934">
        <f>SUM(C140:C148)</f>
        <v>63149137000</v>
      </c>
      <c r="D138" s="938">
        <f>D139+D140+D141+D142+D143+D144+D145+D146+D147+D148</f>
        <v>7600000000</v>
      </c>
      <c r="E138" s="938">
        <f>E139+E140+E141+E142+E143+E144+E145+E146+E147+E148</f>
        <v>1250000000</v>
      </c>
      <c r="F138" s="938">
        <f>SUM(F139:F148)</f>
        <v>0</v>
      </c>
      <c r="G138" s="938">
        <f>SUM(G139:G148)</f>
        <v>0</v>
      </c>
      <c r="H138" s="938"/>
      <c r="I138" s="938">
        <f>SUM(C138:G138)</f>
        <v>71999137000</v>
      </c>
      <c r="J138" s="939" t="e">
        <f>#REF!+I138</f>
        <v>#REF!</v>
      </c>
    </row>
    <row r="139" spans="1:10" s="7" customFormat="1" ht="18" customHeight="1">
      <c r="A139" s="37"/>
      <c r="B139" s="977" t="s">
        <v>175</v>
      </c>
      <c r="C139" s="395"/>
      <c r="D139" s="994">
        <v>2400000000</v>
      </c>
      <c r="E139" s="17"/>
      <c r="F139" s="17"/>
      <c r="G139" s="17"/>
      <c r="H139" s="17"/>
      <c r="I139" s="17">
        <f t="shared" ref="I139:I148" si="5">C139+D139+E139</f>
        <v>2400000000</v>
      </c>
      <c r="J139" s="59"/>
    </row>
    <row r="140" spans="1:10" s="7" customFormat="1" ht="18" customHeight="1">
      <c r="A140" s="37"/>
      <c r="B140" s="718" t="s">
        <v>153</v>
      </c>
      <c r="C140" s="1355">
        <v>7255493000</v>
      </c>
      <c r="D140" s="396"/>
      <c r="E140" s="947">
        <v>1250000000</v>
      </c>
      <c r="F140" s="17"/>
      <c r="G140" s="17"/>
      <c r="H140" s="17"/>
      <c r="I140" s="17">
        <f t="shared" si="5"/>
        <v>8505493000</v>
      </c>
      <c r="J140" s="59"/>
    </row>
    <row r="141" spans="1:10" s="7" customFormat="1" ht="18" customHeight="1">
      <c r="A141" s="37"/>
      <c r="B141" s="18" t="s">
        <v>154</v>
      </c>
      <c r="C141" s="1355">
        <v>3596763000</v>
      </c>
      <c r="D141" s="396"/>
      <c r="E141" s="17"/>
      <c r="F141" s="17"/>
      <c r="G141" s="17"/>
      <c r="H141" s="17"/>
      <c r="I141" s="17">
        <f t="shared" si="5"/>
        <v>3596763000</v>
      </c>
      <c r="J141" s="59"/>
    </row>
    <row r="142" spans="1:10" s="7" customFormat="1" ht="18" customHeight="1">
      <c r="A142" s="37"/>
      <c r="B142" s="18" t="s">
        <v>922</v>
      </c>
      <c r="C142" s="1356">
        <v>3246443000</v>
      </c>
      <c r="D142" s="396"/>
      <c r="E142" s="17"/>
      <c r="F142" s="17"/>
      <c r="G142" s="17"/>
      <c r="H142" s="17"/>
      <c r="I142" s="17">
        <f t="shared" si="5"/>
        <v>3246443000</v>
      </c>
      <c r="J142" s="59"/>
    </row>
    <row r="143" spans="1:10" s="7" customFormat="1" ht="18" customHeight="1">
      <c r="A143" s="37"/>
      <c r="B143" s="18" t="s">
        <v>156</v>
      </c>
      <c r="C143" s="1356">
        <v>2019763000</v>
      </c>
      <c r="D143" s="396"/>
      <c r="E143" s="17"/>
      <c r="F143" s="17"/>
      <c r="G143" s="17"/>
      <c r="H143" s="17"/>
      <c r="I143" s="17">
        <f t="shared" si="5"/>
        <v>2019763000</v>
      </c>
      <c r="J143" s="59"/>
    </row>
    <row r="144" spans="1:10" s="7" customFormat="1" ht="18" customHeight="1">
      <c r="A144" s="37"/>
      <c r="B144" s="18" t="s">
        <v>157</v>
      </c>
      <c r="C144" s="1356">
        <v>3473643000</v>
      </c>
      <c r="D144" s="396"/>
      <c r="E144" s="17"/>
      <c r="F144" s="17"/>
      <c r="G144" s="17"/>
      <c r="H144" s="17"/>
      <c r="I144" s="17">
        <f t="shared" si="5"/>
        <v>3473643000</v>
      </c>
      <c r="J144" s="59"/>
    </row>
    <row r="145" spans="1:10" s="46" customFormat="1" ht="18" customHeight="1">
      <c r="A145" s="37"/>
      <c r="B145" s="18" t="s">
        <v>158</v>
      </c>
      <c r="C145" s="1356">
        <v>5553523000</v>
      </c>
      <c r="D145" s="396"/>
      <c r="E145" s="17"/>
      <c r="F145" s="17"/>
      <c r="G145" s="17"/>
      <c r="H145" s="17"/>
      <c r="I145" s="17">
        <f t="shared" si="5"/>
        <v>5553523000</v>
      </c>
      <c r="J145" s="59"/>
    </row>
    <row r="146" spans="1:10" s="7" customFormat="1" ht="18" customHeight="1">
      <c r="A146" s="37"/>
      <c r="B146" s="1388" t="s">
        <v>128</v>
      </c>
      <c r="C146" s="1356">
        <v>14900233000</v>
      </c>
      <c r="D146" s="941">
        <v>1800000000</v>
      </c>
      <c r="E146" s="45"/>
      <c r="F146" s="45"/>
      <c r="G146" s="45"/>
      <c r="H146" s="45"/>
      <c r="I146" s="17">
        <f t="shared" si="5"/>
        <v>16700233000</v>
      </c>
      <c r="J146" s="59"/>
    </row>
    <row r="147" spans="1:10" s="7" customFormat="1" ht="18" customHeight="1">
      <c r="A147" s="37"/>
      <c r="B147" s="718" t="s">
        <v>129</v>
      </c>
      <c r="C147" s="1356">
        <v>13173213000</v>
      </c>
      <c r="D147" s="941">
        <v>1700000000</v>
      </c>
      <c r="E147" s="17"/>
      <c r="F147" s="17"/>
      <c r="G147" s="17"/>
      <c r="H147" s="17"/>
      <c r="I147" s="17">
        <f t="shared" si="5"/>
        <v>14873213000</v>
      </c>
      <c r="J147" s="59"/>
    </row>
    <row r="148" spans="1:10" s="7" customFormat="1" ht="18" customHeight="1">
      <c r="A148" s="38"/>
      <c r="B148" s="718" t="s">
        <v>159</v>
      </c>
      <c r="C148" s="1356">
        <v>9930063000</v>
      </c>
      <c r="D148" s="941">
        <v>1700000000</v>
      </c>
      <c r="E148" s="17"/>
      <c r="F148" s="17"/>
      <c r="G148" s="17"/>
      <c r="H148" s="17"/>
      <c r="I148" s="17">
        <f t="shared" si="5"/>
        <v>11630063000</v>
      </c>
      <c r="J148" s="59"/>
    </row>
    <row r="149" spans="1:10" s="698" customFormat="1" ht="18" customHeight="1">
      <c r="A149" s="701">
        <v>30</v>
      </c>
      <c r="B149" s="699" t="s">
        <v>42</v>
      </c>
      <c r="C149" s="692">
        <f>SUM(C150:C152)</f>
        <v>20933597000</v>
      </c>
      <c r="D149" s="700">
        <f>D150+D151+D152</f>
        <v>0</v>
      </c>
      <c r="E149" s="696">
        <f>E150+E151+E152</f>
        <v>1300000000</v>
      </c>
      <c r="F149" s="696">
        <f>F150+F151+F152</f>
        <v>0</v>
      </c>
      <c r="G149" s="696">
        <f>G150+G151+G152</f>
        <v>0</v>
      </c>
      <c r="H149" s="696"/>
      <c r="I149" s="696">
        <f>SUM(C149:G149)</f>
        <v>22233597000</v>
      </c>
      <c r="J149" s="697" t="e">
        <f>#REF!+I149</f>
        <v>#REF!</v>
      </c>
    </row>
    <row r="150" spans="1:10" s="7" customFormat="1" ht="18" customHeight="1">
      <c r="A150" s="37"/>
      <c r="B150" s="18" t="s">
        <v>169</v>
      </c>
      <c r="C150" s="1356">
        <v>10205463000</v>
      </c>
      <c r="D150" s="17"/>
      <c r="E150" s="17"/>
      <c r="F150" s="17"/>
      <c r="G150" s="17"/>
      <c r="H150" s="17"/>
      <c r="I150" s="17">
        <f>C150+D150+E150</f>
        <v>10205463000</v>
      </c>
      <c r="J150" s="59"/>
    </row>
    <row r="151" spans="1:10" s="7" customFormat="1" ht="18" customHeight="1">
      <c r="A151" s="37"/>
      <c r="B151" s="718" t="s">
        <v>170</v>
      </c>
      <c r="C151" s="1356">
        <v>5419667000</v>
      </c>
      <c r="D151" s="17"/>
      <c r="E151" s="943">
        <v>1300000000</v>
      </c>
      <c r="F151" s="396">
        <v>0</v>
      </c>
      <c r="G151" s="396">
        <v>0</v>
      </c>
      <c r="H151" s="396"/>
      <c r="I151" s="17">
        <f>C151+D151+E151</f>
        <v>6719667000</v>
      </c>
      <c r="J151" s="59"/>
    </row>
    <row r="152" spans="1:10" s="7" customFormat="1" ht="18" customHeight="1">
      <c r="A152" s="38"/>
      <c r="B152" s="18" t="s">
        <v>171</v>
      </c>
      <c r="C152" s="1356">
        <v>5308467000</v>
      </c>
      <c r="D152" s="17"/>
      <c r="E152" s="17"/>
      <c r="F152" s="17"/>
      <c r="G152" s="17"/>
      <c r="H152" s="17"/>
      <c r="I152" s="17">
        <f>C152+D152+E152</f>
        <v>5308467000</v>
      </c>
      <c r="J152" s="59"/>
    </row>
    <row r="153" spans="1:10" s="698" customFormat="1" ht="18" customHeight="1">
      <c r="A153" s="683">
        <v>31</v>
      </c>
      <c r="B153" s="699" t="s">
        <v>43</v>
      </c>
      <c r="C153" s="692"/>
      <c r="D153" s="696">
        <f>D154</f>
        <v>0</v>
      </c>
      <c r="E153" s="696">
        <f>E154</f>
        <v>1500000000</v>
      </c>
      <c r="F153" s="696">
        <f>F154</f>
        <v>0</v>
      </c>
      <c r="G153" s="696">
        <f>G154</f>
        <v>0</v>
      </c>
      <c r="H153" s="696"/>
      <c r="I153" s="696">
        <f>SUM(C153:G153)</f>
        <v>1500000000</v>
      </c>
      <c r="J153" s="697" t="e">
        <f>#REF!+I153</f>
        <v>#REF!</v>
      </c>
    </row>
    <row r="154" spans="1:10" s="7" customFormat="1" ht="18" customHeight="1">
      <c r="A154" s="38"/>
      <c r="B154" s="1388" t="s">
        <v>366</v>
      </c>
      <c r="C154" s="43"/>
      <c r="D154" s="45"/>
      <c r="E154" s="947">
        <v>1500000000</v>
      </c>
      <c r="F154" s="397">
        <v>0</v>
      </c>
      <c r="G154" s="397">
        <v>0</v>
      </c>
      <c r="H154" s="397"/>
      <c r="I154" s="17"/>
      <c r="J154" s="59"/>
    </row>
    <row r="155" spans="1:10" s="698" customFormat="1" ht="18" customHeight="1">
      <c r="A155" s="701">
        <v>32</v>
      </c>
      <c r="B155" s="718" t="s">
        <v>44</v>
      </c>
      <c r="C155" s="692"/>
      <c r="D155" s="703">
        <f>D156+D157+D158+D159</f>
        <v>6000000000</v>
      </c>
      <c r="E155" s="696"/>
      <c r="F155" s="696">
        <f>SUM(F156:F160)</f>
        <v>2500000000</v>
      </c>
      <c r="G155" s="696">
        <f>SUM(G156:G160)</f>
        <v>600000000</v>
      </c>
      <c r="H155" s="696"/>
      <c r="I155" s="696">
        <f>SUM(C155:G155)</f>
        <v>9100000000</v>
      </c>
      <c r="J155" s="697" t="e">
        <f>#REF!+I155</f>
        <v>#REF!</v>
      </c>
    </row>
    <row r="156" spans="1:10" s="7" customFormat="1" ht="18" customHeight="1">
      <c r="A156" s="37"/>
      <c r="B156" s="18" t="s">
        <v>176</v>
      </c>
      <c r="C156" s="30"/>
      <c r="D156" s="17"/>
      <c r="E156" s="17"/>
      <c r="F156" s="17"/>
      <c r="G156" s="17"/>
      <c r="H156" s="17"/>
      <c r="I156" s="17">
        <f>C156+D156+E156</f>
        <v>0</v>
      </c>
      <c r="J156" s="59"/>
    </row>
    <row r="157" spans="1:10" s="7" customFormat="1" ht="18" customHeight="1">
      <c r="A157" s="37"/>
      <c r="B157" s="718" t="s">
        <v>130</v>
      </c>
      <c r="C157" s="30"/>
      <c r="D157" s="942">
        <v>2000000000</v>
      </c>
      <c r="E157" s="17"/>
      <c r="F157" s="914">
        <v>2500000000</v>
      </c>
      <c r="G157" s="396">
        <v>600000000</v>
      </c>
      <c r="H157" s="396"/>
      <c r="I157" s="17">
        <f>C157+D157+E157</f>
        <v>2000000000</v>
      </c>
      <c r="J157" s="59"/>
    </row>
    <row r="158" spans="1:10" s="7" customFormat="1" ht="18" customHeight="1">
      <c r="A158" s="38"/>
      <c r="B158" s="718" t="s">
        <v>131</v>
      </c>
      <c r="C158" s="30"/>
      <c r="D158" s="945">
        <v>2000000000</v>
      </c>
      <c r="E158" s="17"/>
      <c r="F158" s="17"/>
      <c r="G158" s="17"/>
      <c r="H158" s="17"/>
      <c r="I158" s="17">
        <f>C158+D158+E158</f>
        <v>2000000000</v>
      </c>
      <c r="J158" s="59"/>
    </row>
    <row r="159" spans="1:10" s="7" customFormat="1" ht="18" customHeight="1">
      <c r="A159" s="38"/>
      <c r="B159" s="718" t="s">
        <v>132</v>
      </c>
      <c r="C159" s="30"/>
      <c r="D159" s="942">
        <v>2000000000</v>
      </c>
      <c r="E159" s="17"/>
      <c r="F159" s="17"/>
      <c r="G159" s="17"/>
      <c r="H159" s="17"/>
      <c r="I159" s="17">
        <f>C159+D159+E159</f>
        <v>2000000000</v>
      </c>
      <c r="J159" s="59"/>
    </row>
    <row r="160" spans="1:10" s="7" customFormat="1" ht="18" customHeight="1">
      <c r="A160" s="36">
        <v>33</v>
      </c>
      <c r="B160" s="18" t="s">
        <v>45</v>
      </c>
      <c r="C160" s="30"/>
      <c r="D160" s="17">
        <v>0</v>
      </c>
      <c r="E160" s="17">
        <v>0</v>
      </c>
      <c r="F160" s="17">
        <v>0</v>
      </c>
      <c r="G160" s="696">
        <v>0</v>
      </c>
      <c r="H160" s="696"/>
      <c r="I160" s="696">
        <f>SUM(C160:G160)</f>
        <v>0</v>
      </c>
      <c r="J160" s="59" t="e">
        <f>#REF!+I160</f>
        <v>#REF!</v>
      </c>
    </row>
    <row r="161" spans="1:11" s="257" customFormat="1" ht="18" customHeight="1">
      <c r="A161" s="1663" t="s">
        <v>2</v>
      </c>
      <c r="B161" s="1664"/>
      <c r="C161" s="295">
        <f>C45+C72+C102+C109+C116+C128+C138+C149</f>
        <v>320245953000</v>
      </c>
      <c r="D161" s="15">
        <f>D13+D16+D21+D27+D28+D33+D34+D35+D36+D39+D41+D44+D45+D55+D67+D72+D85+D88+D96+D97+D99+D102+D109+D114+D116+D120+D122+D128+D138+D149+D153+D155+D160</f>
        <v>43400000000</v>
      </c>
      <c r="E161" s="15">
        <f>E13+E16+E21+E27+E28+E33+E34+E35+E36+E39+E41+E44+E45+E55+E67+E72+E85+E88+E96+E97+E99+E102+E109+E114+E116+E120+E122+E128+E138+E149+E153+E155+E160</f>
        <v>20000000000</v>
      </c>
      <c r="F161" s="15">
        <f>F13+F16+F21+F27+F28+F33+F34+F35+F36+F39+F41+F44+F45+F55+F67+F72+F85+F88+F96+F97+F99+F102+F109+F114+F116+F120+F122+F128+F138+F149+F153+F155+F160</f>
        <v>34521900000</v>
      </c>
      <c r="G161" s="15">
        <f>G13+G16+G21+G27+G28+G33+G34+G35+G36+G39+G41+G44+G45+G55+G67+G72+G85+G88+G96+G97+G99+G102+G109+G114+G116+G120+G122+G128+G138+G149+G153+G155+G160</f>
        <v>8810000000</v>
      </c>
      <c r="H161" s="1357">
        <v>0</v>
      </c>
      <c r="I161" s="961">
        <f>I13+I16+I21+I27+I28+I33+I34+I35+I36+I39+I41+I44+I45+I55+I67+I72+I85+I88+I96+I97+I99+I102+I109+I114+I116+I120+I122+I128+I138+I149+I153+I155+I160</f>
        <v>426977853000</v>
      </c>
      <c r="J161" s="962" t="e">
        <f>#REF!+I161</f>
        <v>#REF!</v>
      </c>
      <c r="K161" s="256" t="e">
        <f>J13+J16+J21+J27+J28+J33+J34+J35+J36+J39+J41+J44+J45+J55+J67+J72+J85+J88+J96+J97+J99+J102+J109+J114+J116+J120+J122+J128+J138+J149+J153+J155+J160</f>
        <v>#REF!</v>
      </c>
    </row>
    <row r="162" spans="1:11">
      <c r="D162" s="10" t="s">
        <v>371</v>
      </c>
      <c r="G162" s="125">
        <f>D161+E161+F161+G161</f>
        <v>106731900000</v>
      </c>
      <c r="H162" s="125"/>
      <c r="I162" s="125">
        <f>C161+D161+E161+F161+G161+H161</f>
        <v>426977853000</v>
      </c>
      <c r="J162" s="21" t="e">
        <f>#REF!+I162</f>
        <v>#REF!</v>
      </c>
    </row>
    <row r="163" spans="1:11" s="635" customFormat="1" ht="15.75">
      <c r="A163" s="636"/>
      <c r="B163" s="636"/>
      <c r="C163" s="642">
        <f>1258737748000+492267680000</f>
        <v>1751005428000</v>
      </c>
      <c r="D163" s="637">
        <v>33300000000</v>
      </c>
      <c r="E163" s="639"/>
      <c r="F163" s="639"/>
      <c r="G163" s="639"/>
      <c r="H163" s="639"/>
      <c r="I163" s="639"/>
      <c r="J163" s="641" t="e">
        <f>#REF!+#REF!+#REF!+#REF!</f>
        <v>#REF!</v>
      </c>
    </row>
    <row r="164" spans="1:11">
      <c r="I164" s="125">
        <f>C161+D161+E161+F161+G161</f>
        <v>426977853000</v>
      </c>
      <c r="J164" s="21" t="e">
        <f>#REF!+#REF!+#REF!+#REF!+#REF!+#REF!+#REF!+#REF!+#REF!+#REF!+#REF!+#REF!+#REF!+#REF!+#REF!+#REF!+#REF!+#REF!+#REF!+#REF!+#REF!+#REF!+#REF!+#REF!+#REF!+#REF!+#REF!+#REF!+#REF!+#REF!+#REF!+#REF!+#REF!+D161</f>
        <v>#REF!</v>
      </c>
    </row>
    <row r="165" spans="1:11">
      <c r="D165" s="125">
        <f>D161+E161</f>
        <v>63400000000</v>
      </c>
      <c r="F165" s="125">
        <f>D161+E161+F161</f>
        <v>97921900000</v>
      </c>
      <c r="G165" s="125">
        <f>E161+F161+G161</f>
        <v>63331900000</v>
      </c>
      <c r="H165" s="125"/>
    </row>
    <row r="169" spans="1:11">
      <c r="B169" s="49">
        <f>436592904000+107921900000</f>
        <v>544514804000</v>
      </c>
      <c r="I169" s="125">
        <f>D161+E161+F161+G161</f>
        <v>106731900000</v>
      </c>
    </row>
  </sheetData>
  <mergeCells count="10">
    <mergeCell ref="A1:J1"/>
    <mergeCell ref="A2:J2"/>
    <mergeCell ref="B7:B10"/>
    <mergeCell ref="I7:I10"/>
    <mergeCell ref="A161:B161"/>
    <mergeCell ref="A6:I6"/>
    <mergeCell ref="J6:J10"/>
    <mergeCell ref="A7:A10"/>
    <mergeCell ref="A3:J3"/>
    <mergeCell ref="A4:J4"/>
  </mergeCells>
  <printOptions horizontalCentered="1"/>
  <pageMargins left="0" right="0" top="0.19685039370078741" bottom="0.19685039370078741" header="0.31496062992125984" footer="0.31496062992125984"/>
  <pageSetup paperSize="122" scale="40" orientation="landscape" r:id="rId1"/>
</worksheet>
</file>

<file path=xl/worksheets/sheet24.xml><?xml version="1.0" encoding="utf-8"?>
<worksheet xmlns="http://schemas.openxmlformats.org/spreadsheetml/2006/main" xmlns:r="http://schemas.openxmlformats.org/officeDocument/2006/relationships">
  <sheetPr>
    <tabColor theme="6" tint="-0.499984740745262"/>
  </sheetPr>
  <dimension ref="A1:J1706"/>
  <sheetViews>
    <sheetView view="pageBreakPreview" topLeftCell="A1613" zoomScale="50" zoomScaleSheetLayoutView="50" workbookViewId="0">
      <selection activeCell="H1496" sqref="H1496"/>
    </sheetView>
  </sheetViews>
  <sheetFormatPr defaultRowHeight="15.75"/>
  <cols>
    <col min="1" max="1" width="6.28515625" style="375" customWidth="1"/>
    <col min="2" max="2" width="3.5703125" style="375" customWidth="1"/>
    <col min="3" max="3" width="4.140625" style="376" customWidth="1"/>
    <col min="4" max="4" width="3.28515625" style="376" customWidth="1"/>
    <col min="5" max="5" width="63.42578125" style="631" customWidth="1"/>
    <col min="6" max="6" width="27.7109375" style="377" customWidth="1"/>
    <col min="7" max="7" width="20.7109375" style="375" customWidth="1"/>
    <col min="8" max="9" width="23.7109375" style="625" customWidth="1"/>
    <col min="10" max="10" width="39" style="348" customWidth="1"/>
    <col min="11" max="16384" width="9.140625" style="348"/>
  </cols>
  <sheetData>
    <row r="1" spans="1:10" s="342" customFormat="1">
      <c r="A1" s="341"/>
      <c r="B1" s="341"/>
      <c r="E1" s="628"/>
      <c r="G1" s="343"/>
      <c r="H1" s="624"/>
      <c r="I1" s="624"/>
    </row>
    <row r="2" spans="1:10" s="342" customFormat="1">
      <c r="A2" s="341"/>
      <c r="B2" s="341"/>
      <c r="E2" s="628"/>
      <c r="G2" s="343"/>
      <c r="H2" s="624"/>
      <c r="I2" s="624"/>
    </row>
    <row r="3" spans="1:10" s="342" customFormat="1">
      <c r="A3" s="341"/>
      <c r="B3" s="341"/>
      <c r="E3" s="628"/>
      <c r="G3" s="343"/>
      <c r="H3" s="624"/>
      <c r="I3" s="624"/>
    </row>
    <row r="4" spans="1:10" s="342" customFormat="1">
      <c r="A4" s="341"/>
      <c r="B4" s="341"/>
      <c r="E4" s="628"/>
      <c r="G4" s="343"/>
      <c r="H4" s="624"/>
      <c r="I4" s="624"/>
    </row>
    <row r="5" spans="1:10" s="345" customFormat="1" ht="18.75">
      <c r="A5" s="1788" t="s">
        <v>372</v>
      </c>
      <c r="B5" s="1788"/>
      <c r="C5" s="1788"/>
      <c r="D5" s="1788"/>
      <c r="E5" s="1788"/>
      <c r="F5" s="1788"/>
      <c r="G5" s="1788"/>
      <c r="H5" s="1788"/>
      <c r="I5" s="347"/>
    </row>
    <row r="6" spans="1:10" s="345" customFormat="1" ht="18.75">
      <c r="A6" s="1788" t="s">
        <v>523</v>
      </c>
      <c r="B6" s="1788"/>
      <c r="C6" s="1788"/>
      <c r="D6" s="1788"/>
      <c r="E6" s="1788"/>
      <c r="F6" s="1788"/>
      <c r="G6" s="1788"/>
      <c r="H6" s="1788"/>
      <c r="I6" s="347"/>
    </row>
    <row r="7" spans="1:10" ht="16.5" hidden="1" customHeight="1">
      <c r="A7" s="1119" t="s">
        <v>373</v>
      </c>
      <c r="B7" s="1119"/>
      <c r="C7" s="347"/>
      <c r="D7" s="347"/>
      <c r="E7" s="629"/>
      <c r="F7" s="347"/>
      <c r="G7" s="347"/>
      <c r="H7" s="1099"/>
      <c r="I7" s="618"/>
    </row>
    <row r="8" spans="1:10" ht="17.25">
      <c r="A8" s="1788" t="s">
        <v>374</v>
      </c>
      <c r="B8" s="1788"/>
      <c r="C8" s="1788"/>
      <c r="D8" s="1788"/>
      <c r="E8" s="1788"/>
      <c r="F8" s="1788"/>
      <c r="G8" s="1788"/>
      <c r="H8" s="1788"/>
      <c r="I8" s="347"/>
    </row>
    <row r="9" spans="1:10" ht="12" customHeight="1">
      <c r="A9" s="349"/>
      <c r="B9" s="349"/>
      <c r="C9" s="350"/>
      <c r="D9" s="350"/>
      <c r="E9" s="630"/>
      <c r="F9" s="351"/>
      <c r="G9" s="349"/>
      <c r="H9" s="619"/>
      <c r="I9" s="619"/>
    </row>
    <row r="10" spans="1:10" s="352" customFormat="1" ht="39" customHeight="1">
      <c r="A10" s="743" t="s">
        <v>1</v>
      </c>
      <c r="B10" s="1816" t="s">
        <v>375</v>
      </c>
      <c r="C10" s="1817"/>
      <c r="D10" s="1817"/>
      <c r="E10" s="1818"/>
      <c r="F10" s="744" t="s">
        <v>376</v>
      </c>
      <c r="G10" s="743" t="s">
        <v>377</v>
      </c>
      <c r="H10" s="743" t="s">
        <v>593</v>
      </c>
      <c r="I10" s="743" t="s">
        <v>692</v>
      </c>
    </row>
    <row r="11" spans="1:10" s="352" customFormat="1" ht="16.5" customHeight="1">
      <c r="A11" s="743">
        <v>1</v>
      </c>
      <c r="B11" s="1816">
        <v>2</v>
      </c>
      <c r="C11" s="1817"/>
      <c r="D11" s="1817"/>
      <c r="E11" s="1818"/>
      <c r="F11" s="743">
        <v>3</v>
      </c>
      <c r="G11" s="743">
        <v>4</v>
      </c>
      <c r="H11" s="743">
        <v>5</v>
      </c>
      <c r="I11" s="743">
        <v>6</v>
      </c>
    </row>
    <row r="12" spans="1:10" s="353" customFormat="1" ht="21" hidden="1" customHeight="1">
      <c r="A12" s="745" t="s">
        <v>378</v>
      </c>
      <c r="B12" s="1855" t="s">
        <v>379</v>
      </c>
      <c r="C12" s="1856"/>
      <c r="D12" s="1856"/>
      <c r="E12" s="1856"/>
      <c r="F12" s="746">
        <f>SUM(F13:F57)</f>
        <v>91149352000</v>
      </c>
      <c r="G12" s="747"/>
      <c r="H12" s="1100"/>
      <c r="I12" s="748"/>
      <c r="J12" s="620">
        <f>'Rekap Panjang Per Prog Per Prov'!AV13</f>
        <v>91149352000</v>
      </c>
    </row>
    <row r="13" spans="1:10" s="354" customFormat="1" ht="16.5" hidden="1" customHeight="1">
      <c r="A13" s="749"/>
      <c r="B13" s="824" t="s">
        <v>380</v>
      </c>
      <c r="C13" s="1857" t="str">
        <f>'Rekap Panjang Per Prog Per Prov'!C7</f>
        <v xml:space="preserve">PROGRAM PENATAAN ADMINISTRASI KEPENDUDUKAN </v>
      </c>
      <c r="D13" s="1857"/>
      <c r="E13" s="1857"/>
      <c r="F13" s="751"/>
      <c r="G13" s="752" t="str">
        <f>'Rekap Panjang Per Prog Per Prov'!C11</f>
        <v>DITJEN DUKCAPIL</v>
      </c>
      <c r="H13" s="753"/>
      <c r="I13" s="753"/>
    </row>
    <row r="14" spans="1:10" s="355" customFormat="1" ht="30.75" hidden="1" customHeight="1">
      <c r="A14" s="754"/>
      <c r="B14" s="825"/>
      <c r="C14" s="393" t="s">
        <v>381</v>
      </c>
      <c r="D14" s="1858" t="str">
        <f>'Rekap Panjang Per Prog Per Prov'!C8</f>
        <v>Kegiatan Dukungan Manajemen dan Dukungan Teknis Lainnya Ditjen Kependudukan dan Pencatatan Sipil</v>
      </c>
      <c r="E14" s="1858"/>
      <c r="F14" s="755"/>
      <c r="G14" s="749"/>
      <c r="H14" s="753"/>
      <c r="I14" s="753"/>
    </row>
    <row r="15" spans="1:10" s="356" customFormat="1" ht="43.5" hidden="1" customHeight="1">
      <c r="A15" s="1118"/>
      <c r="B15" s="826"/>
      <c r="C15" s="1120"/>
      <c r="D15" s="1120" t="s">
        <v>382</v>
      </c>
      <c r="E15" s="839" t="str">
        <f>'Rekap Panjang Per Prog Per Prov'!C10</f>
        <v xml:space="preserve">Fasilitasi Koordinasi Penyelenggaraan Kependudukan dan Pencatatan Sipil </v>
      </c>
      <c r="F15" s="755">
        <f>'Rekap Panjang Per Prog Per Prov'!C13</f>
        <v>384251000</v>
      </c>
      <c r="G15" s="756"/>
      <c r="H15" s="753"/>
      <c r="I15" s="753" t="s">
        <v>600</v>
      </c>
    </row>
    <row r="16" spans="1:10" s="357" customFormat="1" ht="16.5" hidden="1" customHeight="1">
      <c r="A16" s="1124"/>
      <c r="B16" s="827" t="s">
        <v>383</v>
      </c>
      <c r="C16" s="1795" t="str">
        <f>'Rekap Panjang Per Prog Per Prov'!E7</f>
        <v xml:space="preserve">PROGRAM PEMBINAAN KESATUAN BANGSA DAN POLITIK </v>
      </c>
      <c r="D16" s="1795"/>
      <c r="E16" s="1795"/>
      <c r="F16" s="751"/>
      <c r="G16" s="1822" t="str">
        <f>'Rekap Panjang Per Prog Per Prov'!E11</f>
        <v>DITJEN KESBANGPOL</v>
      </c>
      <c r="H16" s="753"/>
      <c r="I16" s="758"/>
    </row>
    <row r="17" spans="1:9" s="356" customFormat="1" ht="19.5" hidden="1" customHeight="1">
      <c r="A17" s="759"/>
      <c r="B17" s="828"/>
      <c r="C17" s="358" t="s">
        <v>381</v>
      </c>
      <c r="D17" s="1789" t="str">
        <f>'Rekap Panjang Per Prog Per Prov'!E8</f>
        <v>Kegiatan Fasilitasi Kewaspadaan Nasional</v>
      </c>
      <c r="E17" s="1789"/>
      <c r="F17" s="755"/>
      <c r="G17" s="1823"/>
      <c r="H17" s="753"/>
      <c r="I17" s="753"/>
    </row>
    <row r="18" spans="1:9" s="356" customFormat="1" ht="86.25" hidden="1" customHeight="1">
      <c r="A18" s="1118"/>
      <c r="B18" s="828"/>
      <c r="C18" s="358"/>
      <c r="D18" s="358" t="s">
        <v>382</v>
      </c>
      <c r="E18" s="839" t="str">
        <f>'Rekap Panjang Per Prog Per Prov'!E10</f>
        <v xml:space="preserve">Penguatan dan Pemberdayaan Forum Kewaspadaan Dini Masyarakat (FKDM) </v>
      </c>
      <c r="F18" s="755">
        <f>'Rekap Panjang Per Prog Per Prov'!E13</f>
        <v>1860355000</v>
      </c>
      <c r="G18" s="756"/>
      <c r="H18" s="753"/>
      <c r="I18" s="753" t="s">
        <v>601</v>
      </c>
    </row>
    <row r="19" spans="1:9" s="357" customFormat="1" hidden="1">
      <c r="A19" s="1124"/>
      <c r="B19" s="827" t="s">
        <v>384</v>
      </c>
      <c r="C19" s="1795" t="str">
        <f>'Rekap Panjang Per Prog Per Prov'!G7</f>
        <v xml:space="preserve">PROGRAM PENGELOLAAN DESENTRALISASI DAN OTONOMI DAERAH </v>
      </c>
      <c r="D19" s="1795"/>
      <c r="E19" s="1795"/>
      <c r="F19" s="751"/>
      <c r="G19" s="1123" t="str">
        <f>'Rekap Panjang Per Prog Per Prov'!G11</f>
        <v>DITJEN OTDA</v>
      </c>
      <c r="H19" s="753"/>
      <c r="I19" s="753"/>
    </row>
    <row r="20" spans="1:9" s="356" customFormat="1" ht="17.25" hidden="1" customHeight="1">
      <c r="A20" s="759"/>
      <c r="B20" s="828"/>
      <c r="C20" s="358" t="s">
        <v>381</v>
      </c>
      <c r="D20" s="1789" t="str">
        <f>'Rekap Panjang Per Prog Per Prov'!G8</f>
        <v>Kegiatan Penataan Urusan Pemerintahan Daerah Lingkup I</v>
      </c>
      <c r="E20" s="1789"/>
      <c r="F20" s="755"/>
      <c r="G20" s="1124"/>
      <c r="H20" s="753"/>
      <c r="I20" s="753"/>
    </row>
    <row r="21" spans="1:9" s="356" customFormat="1" ht="84" hidden="1" customHeight="1">
      <c r="A21" s="1118"/>
      <c r="B21" s="828"/>
      <c r="C21" s="358"/>
      <c r="D21" s="358" t="s">
        <v>382</v>
      </c>
      <c r="E21" s="839" t="str">
        <f>'Rekap Panjang Per Prog Per Prov'!G10</f>
        <v xml:space="preserve">Fasilitasi Percepatan Penerapan Standar Pelayanan Minimal (SPM) di Daerah </v>
      </c>
      <c r="F21" s="755">
        <f>'Rekap Panjang Per Prog Per Prov'!G13</f>
        <v>950100000</v>
      </c>
      <c r="G21" s="760"/>
      <c r="H21" s="753"/>
      <c r="I21" s="761" t="s">
        <v>662</v>
      </c>
    </row>
    <row r="22" spans="1:9" s="357" customFormat="1" ht="15.75" hidden="1" customHeight="1">
      <c r="A22" s="1124"/>
      <c r="B22" s="827" t="s">
        <v>385</v>
      </c>
      <c r="C22" s="1821" t="str">
        <f>'Rekap Panjang Per Prog Per Prov'!J7</f>
        <v xml:space="preserve">PROGRAM BINA PEMBANGUNAN DAERAH </v>
      </c>
      <c r="D22" s="1821"/>
      <c r="E22" s="1821"/>
      <c r="F22" s="751"/>
      <c r="G22" s="762" t="str">
        <f>'Rekap Panjang Per Prog Per Prov'!J11</f>
        <v>DITJEN BINA BANGDA</v>
      </c>
      <c r="H22" s="753"/>
      <c r="I22" s="763"/>
    </row>
    <row r="23" spans="1:9" s="356" customFormat="1" ht="32.25" hidden="1" customHeight="1">
      <c r="A23" s="759"/>
      <c r="B23" s="828"/>
      <c r="C23" s="358" t="s">
        <v>381</v>
      </c>
      <c r="D23" s="1789" t="str">
        <f>'Rekap Panjang Per Prog Per Prov'!J8</f>
        <v>Kegiatan Dukungan Manajemen dan Pelaksanaan Tugas Teknis Lainnya Ditjen Bina Bangda</v>
      </c>
      <c r="E23" s="1789"/>
      <c r="F23" s="755"/>
      <c r="G23" s="1124"/>
      <c r="H23" s="753"/>
      <c r="I23" s="1793" t="s">
        <v>594</v>
      </c>
    </row>
    <row r="24" spans="1:9" s="356" customFormat="1" ht="33.75" hidden="1" customHeight="1">
      <c r="A24" s="1118"/>
      <c r="B24" s="828"/>
      <c r="C24" s="358"/>
      <c r="D24" s="358" t="s">
        <v>382</v>
      </c>
      <c r="E24" s="839" t="str">
        <f>'Rekap Panjang Per Prog Per Prov'!J10</f>
        <v>Penyusunan, Pengkajian dan Pengembangan Data dan Informasi SIPD di Daerah</v>
      </c>
      <c r="F24" s="755">
        <f>'Rekap Panjang Per Prog Per Prov'!J13</f>
        <v>757000000</v>
      </c>
      <c r="G24" s="764"/>
      <c r="H24" s="753"/>
      <c r="I24" s="1803"/>
    </row>
    <row r="25" spans="1:9" s="356" customFormat="1" ht="33.75" hidden="1" customHeight="1">
      <c r="A25" s="1118"/>
      <c r="B25" s="828"/>
      <c r="C25" s="358"/>
      <c r="D25" s="358" t="s">
        <v>386</v>
      </c>
      <c r="E25" s="839" t="str">
        <f>'Rekap Panjang Per Prog Per Prov'!K10</f>
        <v xml:space="preserve">Penguatan Peran Provinsi dalam Pengendalian, Pelaporan dan Evaluasi Pemanfaatan Program Dana Alokasi Khusus (DAK) </v>
      </c>
      <c r="F25" s="755">
        <f>'Rekap Panjang Per Prog Per Prov'!K13</f>
        <v>900000000</v>
      </c>
      <c r="G25" s="764"/>
      <c r="H25" s="753"/>
      <c r="I25" s="1803"/>
    </row>
    <row r="26" spans="1:9" s="356" customFormat="1" ht="17.25" hidden="1" customHeight="1">
      <c r="A26" s="759"/>
      <c r="B26" s="828"/>
      <c r="C26" s="358" t="s">
        <v>387</v>
      </c>
      <c r="D26" s="1792" t="str">
        <f>'Rekap Panjang Per Prog Per Prov'!O8</f>
        <v>Kegiatan Fasilitasi Peningkatan Pertumbuhan Ekonomi Daerah</v>
      </c>
      <c r="E26" s="1789"/>
      <c r="F26" s="755"/>
      <c r="G26" s="764"/>
      <c r="H26" s="753"/>
      <c r="I26" s="765"/>
    </row>
    <row r="27" spans="1:9" s="356" customFormat="1" ht="81.75" hidden="1" customHeight="1">
      <c r="A27" s="1118"/>
      <c r="B27" s="828"/>
      <c r="C27" s="358"/>
      <c r="D27" s="358" t="s">
        <v>382</v>
      </c>
      <c r="E27" s="1122" t="str">
        <f>'Rekap Panjang Per Prog Per Prov'!O10</f>
        <v xml:space="preserve">Dukungan Operasional  Penyelenggaraan PTSP  </v>
      </c>
      <c r="F27" s="755">
        <f>'Rekap Panjang Per Prog Per Prov'!O13</f>
        <v>500000000</v>
      </c>
      <c r="G27" s="760"/>
      <c r="H27" s="753"/>
      <c r="I27" s="753" t="s">
        <v>602</v>
      </c>
    </row>
    <row r="28" spans="1:9" s="357" customFormat="1" ht="16.5" hidden="1" customHeight="1">
      <c r="A28" s="1124"/>
      <c r="B28" s="827" t="s">
        <v>393</v>
      </c>
      <c r="C28" s="1795" t="str">
        <f>'Rekap Panjang Per Prog Per Prov'!U7</f>
        <v xml:space="preserve">PROGRAM PEMBERDAYAAN MASYARAKAT DAN PEMERINTAHAN DESA </v>
      </c>
      <c r="D28" s="1795"/>
      <c r="E28" s="1795"/>
      <c r="F28" s="751"/>
      <c r="G28" s="766" t="str">
        <f>'Rekap Panjang Per Prog Per Prov'!U11</f>
        <v>DITJEN PMD</v>
      </c>
      <c r="H28" s="753"/>
      <c r="I28" s="753"/>
    </row>
    <row r="29" spans="1:9" s="356" customFormat="1" ht="15.75" hidden="1" customHeight="1">
      <c r="A29" s="759"/>
      <c r="B29" s="828"/>
      <c r="C29" s="358" t="s">
        <v>381</v>
      </c>
      <c r="D29" s="1789" t="str">
        <f>'Rekap Panjang Per Prog Per Prov'!U8</f>
        <v>Kegiatan Dukungan Manajemen dan Dukungan Teknis Lainnya Ditjen PMD</v>
      </c>
      <c r="E29" s="1789"/>
      <c r="F29" s="755"/>
      <c r="G29" s="766"/>
      <c r="H29" s="753"/>
      <c r="I29" s="753"/>
    </row>
    <row r="30" spans="1:9" s="356" customFormat="1" ht="31.5" hidden="1" customHeight="1">
      <c r="A30" s="1118"/>
      <c r="B30" s="828"/>
      <c r="C30" s="358"/>
      <c r="D30" s="358" t="s">
        <v>382</v>
      </c>
      <c r="E30" s="839" t="str">
        <f>'Rekap Panjang Per Prog Per Prov'!U10</f>
        <v>Penguatan Program dan Kelembagaan Pemberdayaan Masyarakat dan Pemerintahan Desa</v>
      </c>
      <c r="F30" s="755">
        <f>'Rekap Panjang Per Prog Per Prov'!U13</f>
        <v>159040000</v>
      </c>
      <c r="G30" s="767"/>
      <c r="H30" s="753"/>
      <c r="I30" s="761"/>
    </row>
    <row r="31" spans="1:9" s="356" customFormat="1" ht="15.75" hidden="1" customHeight="1">
      <c r="A31" s="759"/>
      <c r="B31" s="828"/>
      <c r="C31" s="358" t="s">
        <v>387</v>
      </c>
      <c r="D31" s="1789" t="str">
        <f>'Rekap Panjang Per Prog Per Prov'!V8</f>
        <v>Kegiatan Peningkatan Kapasitas Penyelenggaraan Pemerintahan Desa dan Kelurahan</v>
      </c>
      <c r="E31" s="1789"/>
      <c r="F31" s="755"/>
      <c r="G31" s="766"/>
      <c r="H31" s="753"/>
      <c r="I31" s="753"/>
    </row>
    <row r="32" spans="1:9" s="356" customFormat="1" ht="15.75" hidden="1" customHeight="1">
      <c r="A32" s="1118"/>
      <c r="B32" s="828"/>
      <c r="C32" s="358"/>
      <c r="D32" s="358" t="s">
        <v>382</v>
      </c>
      <c r="E32" s="839" t="str">
        <f>'Rekap Panjang Per Prog Per Prov'!V10</f>
        <v>Pelatihan Manajemen Pemerintahan Desa bagi Kepala Desa</v>
      </c>
      <c r="F32" s="755">
        <f>'Rekap Panjang Per Prog Per Prov'!V13</f>
        <v>200839000</v>
      </c>
      <c r="G32" s="767"/>
      <c r="H32" s="753"/>
      <c r="I32" s="761"/>
    </row>
    <row r="33" spans="1:9" s="356" customFormat="1" ht="30" hidden="1" customHeight="1">
      <c r="A33" s="759"/>
      <c r="B33" s="828"/>
      <c r="C33" s="358" t="s">
        <v>388</v>
      </c>
      <c r="D33" s="1789" t="str">
        <f>'Rekap Panjang Per Prog Per Prov'!W8</f>
        <v>Kegiatan Peningkatan Kapasitas Kelembagaan dan Pelatihan Masyarakat</v>
      </c>
      <c r="E33" s="1789"/>
      <c r="F33" s="755"/>
      <c r="G33" s="766"/>
      <c r="H33" s="753"/>
      <c r="I33" s="753"/>
    </row>
    <row r="34" spans="1:9" s="356" customFormat="1" ht="15.75" hidden="1" customHeight="1">
      <c r="A34" s="1118"/>
      <c r="B34" s="828"/>
      <c r="C34" s="358"/>
      <c r="D34" s="358" t="s">
        <v>382</v>
      </c>
      <c r="E34" s="839" t="str">
        <f>'Rekap Panjang Per Prog Per Prov'!W10</f>
        <v>Fasilitasi Penyusunan Profil Desa dan Kelurahan</v>
      </c>
      <c r="F34" s="755">
        <f>'Rekap Panjang Per Prog Per Prov'!W13</f>
        <v>220850000</v>
      </c>
      <c r="G34" s="767"/>
      <c r="H34" s="753"/>
      <c r="I34" s="761"/>
    </row>
    <row r="35" spans="1:9" s="356" customFormat="1" ht="15.75" hidden="1" customHeight="1">
      <c r="A35" s="759"/>
      <c r="B35" s="828"/>
      <c r="C35" s="358" t="s">
        <v>389</v>
      </c>
      <c r="D35" s="1789" t="str">
        <f>'Rekap Panjang Per Prog Per Prov'!X8</f>
        <v>Kegiatan Peningkatan Kemandirian Masyarakat Perdesaan</v>
      </c>
      <c r="E35" s="1789"/>
      <c r="F35" s="755"/>
      <c r="G35" s="766"/>
      <c r="H35" s="753"/>
      <c r="I35" s="753"/>
    </row>
    <row r="36" spans="1:9" s="356" customFormat="1" ht="15.75" hidden="1" customHeight="1">
      <c r="A36" s="1118"/>
      <c r="B36" s="828"/>
      <c r="C36" s="358"/>
      <c r="D36" s="358" t="s">
        <v>382</v>
      </c>
      <c r="E36" s="839" t="str">
        <f>'Rekap Panjang Per Prog Per Prov'!X10</f>
        <v>PNPM-Mandiri Perdesaan</v>
      </c>
      <c r="F36" s="755">
        <f>'Rekap Panjang Per Prog Per Prov'!X13</f>
        <v>78706104000</v>
      </c>
      <c r="G36" s="767"/>
      <c r="H36" s="753"/>
      <c r="I36" s="761"/>
    </row>
    <row r="37" spans="1:9" s="356" customFormat="1" ht="15.75" hidden="1" customHeight="1">
      <c r="A37" s="759"/>
      <c r="B37" s="828"/>
      <c r="C37" s="358" t="s">
        <v>391</v>
      </c>
      <c r="D37" s="1789" t="str">
        <f>'Rekap Panjang Per Prog Per Prov'!Y8</f>
        <v>Kegiatan Fasilitasi Pemberdayaan Adat dan Sosial Budaya Masyarakat</v>
      </c>
      <c r="E37" s="1789"/>
      <c r="F37" s="755"/>
      <c r="G37" s="766"/>
      <c r="H37" s="753"/>
      <c r="I37" s="753"/>
    </row>
    <row r="38" spans="1:9" s="356" customFormat="1" ht="31.5" hidden="1" customHeight="1">
      <c r="A38" s="1118"/>
      <c r="B38" s="828"/>
      <c r="C38" s="358"/>
      <c r="D38" s="358" t="s">
        <v>382</v>
      </c>
      <c r="E38" s="839" t="str">
        <f>'Rekap Panjang Per Prog Per Prov'!Y10</f>
        <v>Fasilitasi Penguatan Kelembagaan Komisi Penanggulangan HIV/AIDS di daerah</v>
      </c>
      <c r="F38" s="755">
        <f>'Rekap Panjang Per Prog Per Prov'!Y13</f>
        <v>72450000</v>
      </c>
      <c r="G38" s="767"/>
      <c r="H38" s="753"/>
      <c r="I38" s="761"/>
    </row>
    <row r="39" spans="1:9" s="356" customFormat="1" ht="31.5" hidden="1" customHeight="1">
      <c r="A39" s="1118"/>
      <c r="B39" s="828"/>
      <c r="C39" s="358"/>
      <c r="D39" s="358" t="s">
        <v>386</v>
      </c>
      <c r="E39" s="839" t="str">
        <f>'Rekap Panjang Per Prog Per Prov'!AA10</f>
        <v xml:space="preserve">Fasilitasi Penguatan Sistem Informasi Posyandu di Daerah melalui Koordinasi dan Pelatihan Ulang </v>
      </c>
      <c r="F39" s="755">
        <f>'Rekap Panjang Per Prog Per Prov'!AA13</f>
        <v>92160000</v>
      </c>
      <c r="G39" s="767"/>
      <c r="H39" s="753"/>
      <c r="I39" s="761"/>
    </row>
    <row r="40" spans="1:9" s="356" customFormat="1" ht="15.75" hidden="1" customHeight="1">
      <c r="A40" s="759"/>
      <c r="B40" s="828"/>
      <c r="C40" s="358" t="s">
        <v>392</v>
      </c>
      <c r="D40" s="1789" t="str">
        <f>'Rekap Panjang Per Prog Per Prov'!AB8</f>
        <v>Kegiatan Pengembangan Usaha Ekonomi Masyarakat</v>
      </c>
      <c r="E40" s="1789"/>
      <c r="F40" s="755"/>
      <c r="G40" s="766"/>
      <c r="H40" s="753"/>
      <c r="I40" s="753"/>
    </row>
    <row r="41" spans="1:9" s="356" customFormat="1" ht="15.75" hidden="1" customHeight="1">
      <c r="A41" s="1118"/>
      <c r="B41" s="828"/>
      <c r="C41" s="358"/>
      <c r="D41" s="358" t="s">
        <v>382</v>
      </c>
      <c r="E41" s="839" t="str">
        <f>'Rekap Panjang Per Prog Per Prov'!AB10</f>
        <v xml:space="preserve">Pelatihan Kapasitas Kelembagaan UED SP/BUMDesa </v>
      </c>
      <c r="F41" s="755">
        <f>'Rekap Panjang Per Prog Per Prov'!AB13</f>
        <v>0</v>
      </c>
      <c r="G41" s="767"/>
      <c r="H41" s="753"/>
      <c r="I41" s="761"/>
    </row>
    <row r="42" spans="1:9" s="356" customFormat="1" ht="31.5" hidden="1" customHeight="1">
      <c r="A42" s="1118"/>
      <c r="B42" s="828"/>
      <c r="C42" s="358"/>
      <c r="D42" s="358" t="s">
        <v>386</v>
      </c>
      <c r="E42" s="839" t="str">
        <f>'Rekap Panjang Per Prog Per Prov'!AC10</f>
        <v xml:space="preserve">Penguatan Kelembagaan Tim Koordinasi Penanggulangan Kemiskinan Daerah (TKPKD) </v>
      </c>
      <c r="F42" s="755">
        <f>'Rekap Panjang Per Prog Per Prov'!AC13</f>
        <v>104730000</v>
      </c>
      <c r="G42" s="767"/>
      <c r="H42" s="753"/>
      <c r="I42" s="761"/>
    </row>
    <row r="43" spans="1:9" s="356" customFormat="1" ht="15.75" hidden="1" customHeight="1">
      <c r="A43" s="1118"/>
      <c r="B43" s="828"/>
      <c r="C43" s="358"/>
      <c r="D43" s="358" t="s">
        <v>390</v>
      </c>
      <c r="E43" s="839" t="str">
        <f>'Rekap Panjang Per Prog Per Prov'!AD10</f>
        <v>Fasilitasi Penguatan Kelembagaan Pasar Desa</v>
      </c>
      <c r="F43" s="755">
        <f>'Rekap Panjang Per Prog Per Prov'!AD13</f>
        <v>150000000</v>
      </c>
      <c r="G43" s="767"/>
      <c r="H43" s="753"/>
      <c r="I43" s="761"/>
    </row>
    <row r="44" spans="1:9" s="357" customFormat="1" ht="31.5" hidden="1" customHeight="1">
      <c r="A44" s="1124"/>
      <c r="B44" s="827" t="s">
        <v>393</v>
      </c>
      <c r="C44" s="1795" t="str">
        <f>'Rekap Panjang Per Prog Per Prov'!AH7</f>
        <v xml:space="preserve">PROGRAM PENGUATAN PENYELENGGARAAN PEMERINTAHAN UMUM </v>
      </c>
      <c r="D44" s="1795"/>
      <c r="E44" s="1795"/>
      <c r="F44" s="751"/>
      <c r="G44" s="1123" t="str">
        <f>'Rekap Panjang Per Prog Per Prov'!AH11</f>
        <v>DITJEN PUM</v>
      </c>
      <c r="H44" s="753"/>
      <c r="I44" s="753"/>
    </row>
    <row r="45" spans="1:9" s="356" customFormat="1" ht="30.75" hidden="1" customHeight="1">
      <c r="A45" s="759"/>
      <c r="B45" s="828"/>
      <c r="C45" s="358" t="s">
        <v>381</v>
      </c>
      <c r="D45" s="1789" t="str">
        <f>'Rekap Panjang Per Prog Per Prov'!AH8</f>
        <v>Kegiatan Penyelenggaraan Hubungan Pusat dan Daerah Serta Kerjasama Daerah</v>
      </c>
      <c r="E45" s="1789"/>
      <c r="F45" s="755"/>
      <c r="G45" s="1124"/>
      <c r="H45" s="753"/>
      <c r="I45" s="753"/>
    </row>
    <row r="46" spans="1:9" s="356" customFormat="1" ht="65.25" hidden="1" customHeight="1">
      <c r="A46" s="1118"/>
      <c r="B46" s="828"/>
      <c r="C46" s="358"/>
      <c r="D46" s="358" t="s">
        <v>382</v>
      </c>
      <c r="E46" s="839" t="str">
        <f>'Rekap Panjang Per Prog Per Prov'!AI10</f>
        <v>Peningkatan Peran Gubernur sebagai Wakil Pemerintah Pusat di Wilayah Provinsi</v>
      </c>
      <c r="F46" s="755">
        <f>'Rekap Panjang Per Prog Per Prov'!AI13</f>
        <v>3841473000</v>
      </c>
      <c r="G46" s="764"/>
      <c r="H46" s="753"/>
      <c r="I46" s="761" t="s">
        <v>595</v>
      </c>
    </row>
    <row r="47" spans="1:9" s="356" customFormat="1" ht="30.75" hidden="1" customHeight="1">
      <c r="A47" s="759"/>
      <c r="B47" s="828"/>
      <c r="C47" s="358" t="s">
        <v>387</v>
      </c>
      <c r="D47" s="1789" t="str">
        <f>'Rekap Panjang Per Prog Per Prov'!AJ8</f>
        <v>Kegiatan Pengembangan dan Penataan Wilayah Administrasi dan Perbatasan</v>
      </c>
      <c r="E47" s="1789"/>
      <c r="F47" s="755"/>
      <c r="G47" s="1124"/>
      <c r="H47" s="753"/>
      <c r="I47" s="753"/>
    </row>
    <row r="48" spans="1:9" s="356" customFormat="1" ht="60" hidden="1" customHeight="1">
      <c r="A48" s="1118"/>
      <c r="B48" s="828"/>
      <c r="C48" s="358"/>
      <c r="D48" s="358" t="s">
        <v>382</v>
      </c>
      <c r="E48" s="839" t="str">
        <f>'Rekap Panjang Per Prog Per Prov'!AJ10</f>
        <v>Koordinasi dan Fasilitasi Penegasan Batas Daerah secara Pasti di Lapangan antar Daerah Provinsi, Kab/Kota</v>
      </c>
      <c r="F48" s="755">
        <f>'Rekap Panjang Per Prog Per Prov'!AJ13</f>
        <v>350000000</v>
      </c>
      <c r="G48" s="764"/>
      <c r="H48" s="753"/>
      <c r="I48" s="753" t="s">
        <v>596</v>
      </c>
    </row>
    <row r="49" spans="1:10" s="356" customFormat="1" ht="29.25" hidden="1" customHeight="1">
      <c r="A49" s="759"/>
      <c r="B49" s="828"/>
      <c r="C49" s="358" t="s">
        <v>388</v>
      </c>
      <c r="D49" s="1789" t="str">
        <f>'Rekap Panjang Per Prog Per Prov'!AN8</f>
        <v>Kegiatan Pembinaan Ketenteraman, Ketertiban dan Perlindungan Masyarakat</v>
      </c>
      <c r="E49" s="1789"/>
      <c r="F49" s="755"/>
      <c r="G49" s="1124"/>
      <c r="H49" s="753"/>
      <c r="I49" s="753"/>
    </row>
    <row r="50" spans="1:10" s="356" customFormat="1" ht="72" hidden="1" customHeight="1">
      <c r="A50" s="1118"/>
      <c r="B50" s="828"/>
      <c r="C50" s="358"/>
      <c r="D50" s="358" t="s">
        <v>382</v>
      </c>
      <c r="E50" s="839" t="str">
        <f>'Rekap Panjang Per Prog Per Prov'!AN10</f>
        <v>Fasilitasi Pencitraan Satpol PP di Daerah</v>
      </c>
      <c r="F50" s="755">
        <f>'Rekap Panjang Per Prog Per Prov'!AN13</f>
        <v>350000000</v>
      </c>
      <c r="G50" s="764"/>
      <c r="H50" s="753"/>
      <c r="I50" s="761" t="s">
        <v>597</v>
      </c>
    </row>
    <row r="51" spans="1:10" s="356" customFormat="1" ht="19.5" hidden="1" customHeight="1">
      <c r="A51" s="759"/>
      <c r="B51" s="828"/>
      <c r="C51" s="358" t="s">
        <v>389</v>
      </c>
      <c r="D51" s="1789" t="str">
        <f>'Rekap Panjang Per Prog Per Prov'!AP8</f>
        <v>Kegiatan Pembinaan dan Pengembangan Kawasan dan Pertanahan</v>
      </c>
      <c r="E51" s="1789"/>
      <c r="F51" s="755"/>
      <c r="G51" s="1124"/>
      <c r="H51" s="753"/>
      <c r="I51" s="753"/>
    </row>
    <row r="52" spans="1:10" s="356" customFormat="1" ht="49.5" hidden="1" customHeight="1">
      <c r="A52" s="1118"/>
      <c r="B52" s="828"/>
      <c r="C52" s="358"/>
      <c r="D52" s="358" t="s">
        <v>382</v>
      </c>
      <c r="E52" s="839" t="str">
        <f>'Rekap Panjang Per Prog Per Prov'!AP10</f>
        <v xml:space="preserve">Peningkatan Kapasitas Aparat Pemerintah Daerah dalam Pengelolaan Kawasan Sumber Daya Alam </v>
      </c>
      <c r="F52" s="755">
        <f>'Rekap Panjang Per Prog Per Prov'!AP13</f>
        <v>400000000</v>
      </c>
      <c r="G52" s="764"/>
      <c r="H52" s="753"/>
      <c r="I52" s="1790" t="s">
        <v>598</v>
      </c>
    </row>
    <row r="53" spans="1:10" s="356" customFormat="1" ht="45" hidden="1" customHeight="1">
      <c r="A53" s="1118"/>
      <c r="B53" s="828"/>
      <c r="C53" s="358"/>
      <c r="D53" s="358" t="s">
        <v>386</v>
      </c>
      <c r="E53" s="839" t="str">
        <f>'Rekap Panjang Per Prog Per Prov'!AQ10</f>
        <v>Fasilitasi Gubernur terhadap Kabupaten/Kota di Bidang Ekonomi, Industri dan Perdagangan Bebas</v>
      </c>
      <c r="F53" s="755">
        <f>'Rekap Panjang Per Prog Per Prov'!AQ13</f>
        <v>400000000</v>
      </c>
      <c r="G53" s="764"/>
      <c r="H53" s="753"/>
      <c r="I53" s="1791"/>
    </row>
    <row r="54" spans="1:10" s="356" customFormat="1" ht="21" hidden="1" customHeight="1">
      <c r="A54" s="759"/>
      <c r="B54" s="828"/>
      <c r="C54" s="358" t="s">
        <v>391</v>
      </c>
      <c r="D54" s="1789" t="str">
        <f>'Rekap Panjang Per Prog Per Prov'!AR8</f>
        <v>Kegiatan Fasilitasi Pencegahan dan Penanggulangan Bencana</v>
      </c>
      <c r="E54" s="1789"/>
      <c r="F54" s="755"/>
      <c r="G54" s="1124"/>
      <c r="H54" s="753"/>
      <c r="I54" s="753"/>
    </row>
    <row r="55" spans="1:10" s="356" customFormat="1" ht="51" hidden="1" customHeight="1">
      <c r="A55" s="1118"/>
      <c r="B55" s="828"/>
      <c r="C55" s="358"/>
      <c r="D55" s="358" t="s">
        <v>382</v>
      </c>
      <c r="E55" s="839" t="str">
        <f>'Rekap Panjang Per Prog Per Prov'!AR10</f>
        <v>Fasilitasi Peningkatan Kapasitas Pemerintahan Kabupaten/Kota dalam Penyelenggaraan Pencegahan dan Penanggulangan Kebakaran untuk Mendukung Pengurangan Resiko Kebakaran</v>
      </c>
      <c r="F55" s="755">
        <f>'Rekap Panjang Per Prog Per Prov'!AR13</f>
        <v>350000000</v>
      </c>
      <c r="G55" s="764"/>
      <c r="H55" s="753"/>
      <c r="I55" s="1790" t="s">
        <v>599</v>
      </c>
    </row>
    <row r="56" spans="1:10" s="356" customFormat="1" ht="39" hidden="1" customHeight="1">
      <c r="A56" s="1118"/>
      <c r="B56" s="862"/>
      <c r="C56" s="863"/>
      <c r="D56" s="863" t="s">
        <v>386</v>
      </c>
      <c r="E56" s="864" t="str">
        <f>'Rekap Panjang Per Prog Per Prov'!AT10</f>
        <v>Peningkatan Kapasitas Aparat dalam Pengurangan Resiko Bencana di Daerah</v>
      </c>
      <c r="F56" s="865">
        <f>'Rekap Panjang Per Prog Per Prov'!AT13</f>
        <v>400000000</v>
      </c>
      <c r="G56" s="764"/>
      <c r="H56" s="753"/>
      <c r="I56" s="1815"/>
    </row>
    <row r="57" spans="1:10" s="356" customFormat="1" hidden="1">
      <c r="A57" s="1117"/>
      <c r="B57" s="874"/>
      <c r="C57" s="875"/>
      <c r="D57" s="875"/>
      <c r="E57" s="876"/>
      <c r="F57" s="877"/>
      <c r="G57" s="878"/>
      <c r="H57" s="753"/>
      <c r="I57" s="1117"/>
    </row>
    <row r="58" spans="1:10" s="359" customFormat="1" ht="21" customHeight="1">
      <c r="A58" s="770">
        <v>1</v>
      </c>
      <c r="B58" s="1864" t="s">
        <v>395</v>
      </c>
      <c r="C58" s="1864"/>
      <c r="D58" s="1864"/>
      <c r="E58" s="1864"/>
      <c r="F58" s="771">
        <f>SUM(F59:F105)</f>
        <v>64506059000</v>
      </c>
      <c r="G58" s="772"/>
      <c r="H58" s="753"/>
      <c r="I58" s="773"/>
      <c r="J58" s="621">
        <f>'Rekap Panjang Per Prog Per Prov'!AV19</f>
        <v>64506059000</v>
      </c>
    </row>
    <row r="59" spans="1:10" s="360" customFormat="1">
      <c r="A59" s="774"/>
      <c r="B59" s="827" t="s">
        <v>380</v>
      </c>
      <c r="C59" s="1795" t="str">
        <f>'Rekap Panjang Per Prog Per Prov'!C7</f>
        <v xml:space="preserve">PROGRAM PENATAAN ADMINISTRASI KEPENDUDUKAN </v>
      </c>
      <c r="D59" s="1795"/>
      <c r="E59" s="1795"/>
      <c r="F59" s="775"/>
      <c r="G59" s="757" t="str">
        <f>'Rekap Panjang Per Prog Per Prov'!C11</f>
        <v>DITJEN DUKCAPIL</v>
      </c>
      <c r="H59" s="753"/>
      <c r="I59" s="758"/>
    </row>
    <row r="60" spans="1:10" s="361" customFormat="1" ht="32.25" customHeight="1">
      <c r="A60" s="774"/>
      <c r="B60" s="827"/>
      <c r="C60" s="1120" t="s">
        <v>381</v>
      </c>
      <c r="D60" s="1789" t="str">
        <f>'Rekap Panjang Per Prog Per Prov'!C8</f>
        <v>Kegiatan Dukungan Manajemen dan Dukungan Teknis Lainnya Ditjen Kependudukan dan Pencatatan Sipil</v>
      </c>
      <c r="E60" s="1789"/>
      <c r="F60" s="775"/>
      <c r="G60" s="774"/>
      <c r="H60" s="753"/>
      <c r="I60" s="758"/>
    </row>
    <row r="61" spans="1:10" s="361" customFormat="1" ht="35.25" customHeight="1">
      <c r="A61" s="774"/>
      <c r="B61" s="827"/>
      <c r="C61" s="1121"/>
      <c r="D61" s="1120" t="s">
        <v>382</v>
      </c>
      <c r="E61" s="840" t="str">
        <f>'Rekap Panjang Per Prog Per Prov'!C10</f>
        <v xml:space="preserve">Fasilitasi Koordinasi Penyelenggaraan Kependudukan dan Pencatatan Sipil </v>
      </c>
      <c r="F61" s="776">
        <f>'Rekap Panjang Per Prog Per Prov'!C19</f>
        <v>486741000</v>
      </c>
      <c r="G61" s="780"/>
      <c r="H61" s="753" t="s">
        <v>706</v>
      </c>
      <c r="I61" s="753" t="s">
        <v>600</v>
      </c>
    </row>
    <row r="62" spans="1:10" s="362" customFormat="1">
      <c r="A62" s="777"/>
      <c r="B62" s="829" t="s">
        <v>383</v>
      </c>
      <c r="C62" s="1859" t="str">
        <f>'Rekap Panjang Per Prog Per Prov'!E7</f>
        <v xml:space="preserve">PROGRAM PEMBINAAN KESATUAN BANGSA DAN POLITIK </v>
      </c>
      <c r="D62" s="1859"/>
      <c r="E62" s="1859"/>
      <c r="F62" s="779"/>
      <c r="G62" s="1860" t="str">
        <f>'Rekap Panjang Per Prog Per Prov'!E11</f>
        <v>DITJEN KESBANGPOL</v>
      </c>
      <c r="H62" s="753"/>
      <c r="I62" s="781"/>
    </row>
    <row r="63" spans="1:10">
      <c r="A63" s="777"/>
      <c r="B63" s="830"/>
      <c r="C63" s="1111" t="s">
        <v>381</v>
      </c>
      <c r="D63" s="1862" t="str">
        <f>'Rekap Panjang Per Prog Per Prov'!E8</f>
        <v>Kegiatan Fasilitasi Kewaspadaan Nasional</v>
      </c>
      <c r="E63" s="1862"/>
      <c r="F63" s="776"/>
      <c r="G63" s="1861"/>
      <c r="H63" s="753"/>
      <c r="I63" s="758"/>
    </row>
    <row r="64" spans="1:10" ht="36.75" customHeight="1">
      <c r="A64" s="777"/>
      <c r="B64" s="830"/>
      <c r="C64" s="1111"/>
      <c r="D64" s="1111" t="s">
        <v>382</v>
      </c>
      <c r="E64" s="841" t="str">
        <f>'Rekap Panjang Per Prog Per Prov'!E10</f>
        <v xml:space="preserve">Penguatan dan Pemberdayaan Forum Kewaspadaan Dini Masyarakat (FKDM) </v>
      </c>
      <c r="F64" s="776">
        <f>'Rekap Panjang Per Prog Per Prov'!E19</f>
        <v>1800888000</v>
      </c>
      <c r="G64" s="778"/>
      <c r="H64" s="753" t="s">
        <v>708</v>
      </c>
      <c r="I64" s="753" t="s">
        <v>601</v>
      </c>
    </row>
    <row r="65" spans="1:9" s="362" customFormat="1" ht="33.75" customHeight="1">
      <c r="A65" s="777"/>
      <c r="B65" s="830" t="s">
        <v>384</v>
      </c>
      <c r="C65" s="1863" t="str">
        <f>'Rekap Panjang Per Prog Per Prov'!F7</f>
        <v xml:space="preserve">PROGRAM PENDIDIKAN DAN PELATIHAN APARATUR KEMENTERIAN DALAM NEGERI </v>
      </c>
      <c r="D65" s="1863"/>
      <c r="E65" s="1863"/>
      <c r="F65" s="775"/>
      <c r="G65" s="803" t="str">
        <f>'Rekap Panjang Per Prog Per Prov'!F11</f>
        <v>BADAN DIKLAT</v>
      </c>
      <c r="H65" s="753"/>
      <c r="I65" s="758"/>
    </row>
    <row r="66" spans="1:9" ht="33" customHeight="1">
      <c r="A66" s="777"/>
      <c r="B66" s="830"/>
      <c r="C66" s="1111" t="s">
        <v>381</v>
      </c>
      <c r="D66" s="1862" t="str">
        <f>'Rekap Panjang Per Prog Per Prov'!F8</f>
        <v xml:space="preserve">Kegiatan Dukungan Manajemen Dan Pelayanan Teknis Lainnya Badan Pendidikan Dan Pelatihan </v>
      </c>
      <c r="E66" s="1862"/>
      <c r="F66" s="776"/>
      <c r="G66" s="777"/>
      <c r="H66" s="753"/>
      <c r="I66" s="758"/>
    </row>
    <row r="67" spans="1:9" ht="25.5" customHeight="1">
      <c r="A67" s="777"/>
      <c r="B67" s="830"/>
      <c r="C67" s="1111"/>
      <c r="D67" s="1111" t="s">
        <v>382</v>
      </c>
      <c r="E67" s="841" t="str">
        <f>'Rekap Panjang Per Prog Per Prov'!F10</f>
        <v>Koordinasi Pembinaan Program Kediklatan</v>
      </c>
      <c r="F67" s="776">
        <f>'Rekap Panjang Per Prog Per Prov'!F19</f>
        <v>273900000</v>
      </c>
      <c r="G67" s="778"/>
      <c r="H67" s="753" t="s">
        <v>696</v>
      </c>
      <c r="I67" s="753" t="s">
        <v>604</v>
      </c>
    </row>
    <row r="68" spans="1:9" s="362" customFormat="1">
      <c r="A68" s="777"/>
      <c r="B68" s="830" t="s">
        <v>385</v>
      </c>
      <c r="C68" s="1863" t="str">
        <f>'Rekap Panjang Per Prog Per Prov'!G7</f>
        <v xml:space="preserve">PROGRAM PENGELOLAAN DESENTRALISASI DAN OTONOMI DAERAH </v>
      </c>
      <c r="D68" s="1863"/>
      <c r="E68" s="1863"/>
      <c r="F68" s="775"/>
      <c r="G68" s="803" t="str">
        <f>'Rekap Panjang Per Prog Per Prov'!G11</f>
        <v>DITJEN OTDA</v>
      </c>
      <c r="H68" s="753"/>
      <c r="I68" s="758"/>
    </row>
    <row r="69" spans="1:9">
      <c r="A69" s="777"/>
      <c r="B69" s="830"/>
      <c r="C69" s="1111" t="s">
        <v>381</v>
      </c>
      <c r="D69" s="1862" t="str">
        <f>'Rekap Panjang Per Prog Per Prov'!G8</f>
        <v>Kegiatan Penataan Urusan Pemerintahan Daerah Lingkup I</v>
      </c>
      <c r="E69" s="1862"/>
      <c r="F69" s="776"/>
      <c r="G69" s="777"/>
      <c r="H69" s="753"/>
      <c r="I69" s="758"/>
    </row>
    <row r="70" spans="1:9" s="344" customFormat="1" ht="36.75" customHeight="1">
      <c r="A70" s="777"/>
      <c r="B70" s="830"/>
      <c r="C70" s="1111"/>
      <c r="D70" s="1111" t="s">
        <v>382</v>
      </c>
      <c r="E70" s="841" t="str">
        <f>'Rekap Panjang Per Prog Per Prov'!G10</f>
        <v xml:space="preserve">Fasilitasi Percepatan Penerapan Standar Pelayanan Minimal (SPM) di Daerah </v>
      </c>
      <c r="F70" s="776">
        <f>'Rekap Panjang Per Prog Per Prov'!G19</f>
        <v>1107075000</v>
      </c>
      <c r="G70" s="778"/>
      <c r="H70" s="753" t="s">
        <v>799</v>
      </c>
      <c r="I70" s="761" t="s">
        <v>662</v>
      </c>
    </row>
    <row r="71" spans="1:9" s="362" customFormat="1">
      <c r="A71" s="777"/>
      <c r="B71" s="830" t="s">
        <v>393</v>
      </c>
      <c r="C71" s="1863" t="str">
        <f>'Rekap Panjang Per Prog Per Prov'!J7</f>
        <v xml:space="preserve">PROGRAM BINA PEMBANGUNAN DAERAH </v>
      </c>
      <c r="D71" s="1863"/>
      <c r="E71" s="1863"/>
      <c r="F71" s="775"/>
      <c r="G71" s="1865" t="str">
        <f>'Rekap Panjang Per Prog Per Prov'!J11</f>
        <v>DITJEN BINA BANGDA</v>
      </c>
      <c r="H71" s="753"/>
      <c r="I71" s="784"/>
    </row>
    <row r="72" spans="1:9" ht="33" customHeight="1">
      <c r="A72" s="777"/>
      <c r="B72" s="830"/>
      <c r="C72" s="1111" t="s">
        <v>381</v>
      </c>
      <c r="D72" s="1862" t="str">
        <f>'Rekap Panjang Per Prog Per Prov'!J8</f>
        <v>Kegiatan Dukungan Manajemen dan Pelaksanaan Tugas Teknis Lainnya Ditjen Bina Bangda</v>
      </c>
      <c r="E72" s="1862"/>
      <c r="F72" s="776"/>
      <c r="G72" s="1866"/>
      <c r="H72" s="753"/>
      <c r="I72" s="758"/>
    </row>
    <row r="73" spans="1:9" s="344" customFormat="1" ht="36" customHeight="1">
      <c r="A73" s="777"/>
      <c r="B73" s="830"/>
      <c r="C73" s="1110"/>
      <c r="D73" s="1111" t="s">
        <v>382</v>
      </c>
      <c r="E73" s="841" t="str">
        <f>'Rekap Panjang Per Prog Per Prov'!K10</f>
        <v xml:space="preserve">Penguatan Peran Provinsi dalam Pengendalian, Pelaporan dan Evaluasi Pemanfaatan Program Dana Alokasi Khusus (DAK) </v>
      </c>
      <c r="F73" s="776">
        <f>'Rekap Panjang Per Prog Per Prov'!K19</f>
        <v>800000000</v>
      </c>
      <c r="G73" s="777"/>
      <c r="H73" s="753" t="s">
        <v>698</v>
      </c>
      <c r="I73" s="761" t="s">
        <v>594</v>
      </c>
    </row>
    <row r="74" spans="1:9" s="344" customFormat="1" ht="30" customHeight="1">
      <c r="A74" s="754"/>
      <c r="B74" s="831"/>
      <c r="C74" s="1111" t="s">
        <v>387</v>
      </c>
      <c r="D74" s="1867" t="str">
        <f>'Rekap Panjang Per Prog Per Prov'!L8</f>
        <v>Kegiatan Fasilitasi Penataan Ruang Daerah dan Lingkungan Hidup di Daerah</v>
      </c>
      <c r="E74" s="1862"/>
      <c r="F74" s="776"/>
      <c r="G74" s="777"/>
      <c r="H74" s="753"/>
      <c r="I74" s="758"/>
    </row>
    <row r="75" spans="1:9" s="344" customFormat="1" ht="51.75" customHeight="1">
      <c r="A75" s="777"/>
      <c r="B75" s="830"/>
      <c r="C75" s="1110"/>
      <c r="D75" s="1111" t="s">
        <v>382</v>
      </c>
      <c r="E75" s="842" t="str">
        <f>'Rekap Panjang Per Prog Per Prov'!L10</f>
        <v xml:space="preserve">Koordinasi , Fasilitasi dan Evaluasi terhadap Implementasi Kegiatan Penanganan Lahan Kritis dan Sumber Daya Air Berbasis Masyarakat (PLKSDA-BM) </v>
      </c>
      <c r="F75" s="776">
        <f>'Rekap Panjang Per Prog Per Prov'!L19</f>
        <v>200000000</v>
      </c>
      <c r="G75" s="777"/>
      <c r="H75" s="753" t="s">
        <v>698</v>
      </c>
      <c r="I75" s="753" t="s">
        <v>594</v>
      </c>
    </row>
    <row r="76" spans="1:9" s="344" customFormat="1" ht="18" customHeight="1">
      <c r="A76" s="777"/>
      <c r="B76" s="830"/>
      <c r="C76" s="1111" t="s">
        <v>388</v>
      </c>
      <c r="D76" s="1862" t="str">
        <f>'Rekap Panjang Per Prog Per Prov'!O8</f>
        <v>Kegiatan Fasilitasi Peningkatan Pertumbuhan Ekonomi Daerah</v>
      </c>
      <c r="E76" s="1862"/>
      <c r="F76" s="776"/>
      <c r="G76" s="777"/>
      <c r="H76" s="753"/>
      <c r="I76" s="785"/>
    </row>
    <row r="77" spans="1:9" s="344" customFormat="1" ht="20.25" customHeight="1">
      <c r="A77" s="777"/>
      <c r="B77" s="830"/>
      <c r="C77" s="1111"/>
      <c r="D77" s="1111" t="s">
        <v>382</v>
      </c>
      <c r="E77" s="841" t="str">
        <f>'Rekap Panjang Per Prog Per Prov'!O10</f>
        <v xml:space="preserve">Dukungan Operasional  Penyelenggaraan PTSP  </v>
      </c>
      <c r="F77" s="776">
        <f>'Rekap Panjang Per Prog Per Prov'!O19</f>
        <v>600000000</v>
      </c>
      <c r="G77" s="777"/>
      <c r="H77" s="753" t="s">
        <v>800</v>
      </c>
      <c r="I77" s="753" t="s">
        <v>602</v>
      </c>
    </row>
    <row r="78" spans="1:9" s="344" customFormat="1" ht="15" customHeight="1">
      <c r="A78" s="777"/>
      <c r="B78" s="830"/>
      <c r="C78" s="1111" t="s">
        <v>389</v>
      </c>
      <c r="D78" s="1862" t="str">
        <f>'Rekap Panjang Per Prog Per Prov'!P8</f>
        <v>Kegiatan Fasilitasi  Perencanaan Pembangunan Daerah</v>
      </c>
      <c r="E78" s="1862"/>
      <c r="F78" s="776"/>
      <c r="G78" s="777"/>
      <c r="H78" s="753"/>
      <c r="I78" s="758"/>
    </row>
    <row r="79" spans="1:9" s="344" customFormat="1" ht="31.5" customHeight="1">
      <c r="A79" s="777"/>
      <c r="B79" s="830"/>
      <c r="C79" s="1111"/>
      <c r="D79" s="1111" t="s">
        <v>382</v>
      </c>
      <c r="E79" s="841" t="str">
        <f>'Rekap Panjang Per Prog Per Prov'!P10</f>
        <v>Pengendalian dan Evaluasi Rencana Pembangunan Tahunan Kabupaten/Kota TA. 2013</v>
      </c>
      <c r="F79" s="776">
        <f>'Rekap Panjang Per Prog Per Prov'!P19</f>
        <v>1168280000</v>
      </c>
      <c r="G79" s="778"/>
      <c r="H79" s="753" t="s">
        <v>698</v>
      </c>
      <c r="I79" s="753" t="s">
        <v>594</v>
      </c>
    </row>
    <row r="80" spans="1:9" s="354" customFormat="1" ht="16.5" hidden="1" customHeight="1">
      <c r="A80" s="749"/>
      <c r="B80" s="830" t="s">
        <v>519</v>
      </c>
      <c r="C80" s="1857" t="str">
        <f>'Rekap Panjang Per Prog Per Prov'!U7</f>
        <v xml:space="preserve">PROGRAM PEMBERDAYAAN MASYARAKAT DAN PEMERINTAHAN DESA </v>
      </c>
      <c r="D80" s="1857"/>
      <c r="E80" s="1857"/>
      <c r="F80" s="751"/>
      <c r="G80" s="750" t="str">
        <f>'Rekap Panjang Per Prog Per Prov'!U11</f>
        <v>DITJEN PMD</v>
      </c>
      <c r="H80" s="753"/>
      <c r="I80" s="753"/>
    </row>
    <row r="81" spans="1:9" s="355" customFormat="1" ht="30.75" hidden="1" customHeight="1">
      <c r="A81" s="754"/>
      <c r="B81" s="831"/>
      <c r="C81" s="393" t="s">
        <v>381</v>
      </c>
      <c r="D81" s="1858" t="str">
        <f>'Rekap Panjang Per Prog Per Prov'!U8</f>
        <v>Kegiatan Dukungan Manajemen dan Dukungan Teknis Lainnya Ditjen PMD</v>
      </c>
      <c r="E81" s="1858"/>
      <c r="F81" s="755"/>
      <c r="G81" s="750"/>
      <c r="H81" s="753"/>
      <c r="I81" s="753"/>
    </row>
    <row r="82" spans="1:9" s="355" customFormat="1" ht="31.5" hidden="1" customHeight="1">
      <c r="A82" s="786"/>
      <c r="B82" s="831"/>
      <c r="C82" s="393"/>
      <c r="D82" s="393" t="s">
        <v>382</v>
      </c>
      <c r="E82" s="841" t="str">
        <f>'Rekap Panjang Per Prog Per Prov'!U10</f>
        <v>Penguatan Program dan Kelembagaan Pemberdayaan Masyarakat dan Pemerintahan Desa</v>
      </c>
      <c r="F82" s="755">
        <f>'Rekap Panjang Per Prog Per Prov'!U19</f>
        <v>1152170000</v>
      </c>
      <c r="G82" s="787"/>
      <c r="H82" s="753"/>
      <c r="I82" s="761"/>
    </row>
    <row r="83" spans="1:9" s="355" customFormat="1" ht="15.75" hidden="1" customHeight="1">
      <c r="A83" s="754"/>
      <c r="B83" s="831"/>
      <c r="C83" s="393" t="s">
        <v>387</v>
      </c>
      <c r="D83" s="1858" t="str">
        <f>'Rekap Panjang Per Prog Per Prov'!V8</f>
        <v>Kegiatan Peningkatan Kapasitas Penyelenggaraan Pemerintahan Desa dan Kelurahan</v>
      </c>
      <c r="E83" s="1858"/>
      <c r="F83" s="755"/>
      <c r="G83" s="750"/>
      <c r="H83" s="753"/>
      <c r="I83" s="753"/>
    </row>
    <row r="84" spans="1:9" s="355" customFormat="1" ht="15.75" hidden="1" customHeight="1">
      <c r="A84" s="786"/>
      <c r="B84" s="831"/>
      <c r="C84" s="393"/>
      <c r="D84" s="393" t="s">
        <v>382</v>
      </c>
      <c r="E84" s="841" t="str">
        <f>'Rekap Panjang Per Prog Per Prov'!V10</f>
        <v>Pelatihan Manajemen Pemerintahan Desa bagi Kepala Desa</v>
      </c>
      <c r="F84" s="755">
        <f>'Rekap Panjang Per Prog Per Prov'!V19</f>
        <v>187271000</v>
      </c>
      <c r="G84" s="787"/>
      <c r="H84" s="753"/>
      <c r="I84" s="761"/>
    </row>
    <row r="85" spans="1:9" s="355" customFormat="1" ht="30.75" hidden="1" customHeight="1">
      <c r="A85" s="754"/>
      <c r="B85" s="831"/>
      <c r="C85" s="393" t="s">
        <v>388</v>
      </c>
      <c r="D85" s="1858" t="str">
        <f>'Rekap Panjang Per Prog Per Prov'!W8</f>
        <v>Kegiatan Peningkatan Kapasitas Kelembagaan dan Pelatihan Masyarakat</v>
      </c>
      <c r="E85" s="1858"/>
      <c r="F85" s="755"/>
      <c r="G85" s="750"/>
      <c r="H85" s="753"/>
      <c r="I85" s="753"/>
    </row>
    <row r="86" spans="1:9" s="355" customFormat="1" ht="15.75" hidden="1" customHeight="1">
      <c r="A86" s="786"/>
      <c r="B86" s="831"/>
      <c r="C86" s="393"/>
      <c r="D86" s="393" t="s">
        <v>382</v>
      </c>
      <c r="E86" s="841" t="str">
        <f>'Rekap Panjang Per Prog Per Prov'!W10</f>
        <v>Fasilitasi Penyusunan Profil Desa dan Kelurahan</v>
      </c>
      <c r="F86" s="755">
        <f>'Rekap Panjang Per Prog Per Prov'!W19</f>
        <v>944413000</v>
      </c>
      <c r="G86" s="787"/>
      <c r="H86" s="753"/>
      <c r="I86" s="761"/>
    </row>
    <row r="87" spans="1:9" s="355" customFormat="1" ht="15.75" hidden="1" customHeight="1">
      <c r="A87" s="754"/>
      <c r="B87" s="831"/>
      <c r="C87" s="393" t="s">
        <v>389</v>
      </c>
      <c r="D87" s="1858" t="str">
        <f>'Rekap Panjang Per Prog Per Prov'!X8</f>
        <v>Kegiatan Peningkatan Kemandirian Masyarakat Perdesaan</v>
      </c>
      <c r="E87" s="1858"/>
      <c r="F87" s="755"/>
      <c r="G87" s="750"/>
      <c r="H87" s="753"/>
      <c r="I87" s="753"/>
    </row>
    <row r="88" spans="1:9" s="355" customFormat="1" ht="15.75" hidden="1" customHeight="1">
      <c r="A88" s="786"/>
      <c r="B88" s="831"/>
      <c r="C88" s="393"/>
      <c r="D88" s="393" t="s">
        <v>382</v>
      </c>
      <c r="E88" s="841" t="str">
        <f>'Rekap Panjang Per Prog Per Prov'!X10</f>
        <v>PNPM-Mandiri Perdesaan</v>
      </c>
      <c r="F88" s="755">
        <f>'Rekap Panjang Per Prog Per Prov'!X19</f>
        <v>50330485000</v>
      </c>
      <c r="G88" s="787"/>
      <c r="H88" s="753"/>
      <c r="I88" s="761"/>
    </row>
    <row r="89" spans="1:9" s="355" customFormat="1" ht="15.75" hidden="1" customHeight="1">
      <c r="A89" s="754"/>
      <c r="B89" s="831"/>
      <c r="C89" s="393" t="s">
        <v>391</v>
      </c>
      <c r="D89" s="1858" t="str">
        <f>'Rekap Panjang Per Prog Per Prov'!Y8</f>
        <v>Kegiatan Fasilitasi Pemberdayaan Adat dan Sosial Budaya Masyarakat</v>
      </c>
      <c r="E89" s="1858"/>
      <c r="F89" s="755"/>
      <c r="G89" s="750"/>
      <c r="H89" s="753"/>
      <c r="I89" s="753"/>
    </row>
    <row r="90" spans="1:9" s="355" customFormat="1" ht="31.5" hidden="1" customHeight="1">
      <c r="A90" s="786"/>
      <c r="B90" s="831"/>
      <c r="C90" s="393"/>
      <c r="D90" s="393" t="s">
        <v>382</v>
      </c>
      <c r="E90" s="841" t="str">
        <f>'Rekap Panjang Per Prog Per Prov'!Y10</f>
        <v>Fasilitasi Penguatan Kelembagaan Komisi Penanggulangan HIV/AIDS di daerah</v>
      </c>
      <c r="F90" s="755">
        <f>'Rekap Panjang Per Prog Per Prov'!Y19</f>
        <v>86360000</v>
      </c>
      <c r="G90" s="787"/>
      <c r="H90" s="753"/>
      <c r="I90" s="761"/>
    </row>
    <row r="91" spans="1:9" s="355" customFormat="1" ht="31.5" hidden="1" customHeight="1">
      <c r="A91" s="786"/>
      <c r="B91" s="831"/>
      <c r="C91" s="393"/>
      <c r="D91" s="393" t="s">
        <v>386</v>
      </c>
      <c r="E91" s="841" t="str">
        <f>'Rekap Panjang Per Prog Per Prov'!AA10</f>
        <v xml:space="preserve">Fasilitasi Penguatan Sistem Informasi Posyandu di Daerah melalui Koordinasi dan Pelatihan Ulang </v>
      </c>
      <c r="F91" s="755">
        <f>'Rekap Panjang Per Prog Per Prov'!AA19</f>
        <v>108160000</v>
      </c>
      <c r="G91" s="787"/>
      <c r="H91" s="753"/>
      <c r="I91" s="761"/>
    </row>
    <row r="92" spans="1:9" s="355" customFormat="1" ht="15.75" hidden="1" customHeight="1">
      <c r="A92" s="754"/>
      <c r="B92" s="831"/>
      <c r="C92" s="393" t="s">
        <v>392</v>
      </c>
      <c r="D92" s="1858" t="str">
        <f>'Rekap Panjang Per Prog Per Prov'!AB8</f>
        <v>Kegiatan Pengembangan Usaha Ekonomi Masyarakat</v>
      </c>
      <c r="E92" s="1858"/>
      <c r="F92" s="755"/>
      <c r="G92" s="750"/>
      <c r="H92" s="753"/>
      <c r="I92" s="753"/>
    </row>
    <row r="93" spans="1:9" s="355" customFormat="1" ht="31.5" hidden="1" customHeight="1">
      <c r="A93" s="786"/>
      <c r="B93" s="831"/>
      <c r="C93" s="393"/>
      <c r="D93" s="393" t="s">
        <v>382</v>
      </c>
      <c r="E93" s="841" t="str">
        <f>'Rekap Panjang Per Prog Per Prov'!AC10</f>
        <v xml:space="preserve">Penguatan Kelembagaan Tim Koordinasi Penanggulangan Kemiskinan Daerah (TKPKD) </v>
      </c>
      <c r="F93" s="755">
        <f>'Rekap Panjang Per Prog Per Prov'!AC19</f>
        <v>51200000</v>
      </c>
      <c r="G93" s="787"/>
      <c r="H93" s="753"/>
      <c r="I93" s="761"/>
    </row>
    <row r="94" spans="1:9" s="355" customFormat="1" ht="15.75" hidden="1" customHeight="1">
      <c r="A94" s="786"/>
      <c r="B94" s="831"/>
      <c r="C94" s="393"/>
      <c r="D94" s="393" t="s">
        <v>386</v>
      </c>
      <c r="E94" s="841" t="str">
        <f>'Rekap Panjang Per Prog Per Prov'!AD10</f>
        <v>Fasilitasi Penguatan Kelembagaan Pasar Desa</v>
      </c>
      <c r="F94" s="755">
        <f>'Rekap Panjang Per Prog Per Prov'!AD19</f>
        <v>150000000</v>
      </c>
      <c r="G94" s="787"/>
      <c r="H94" s="753"/>
      <c r="I94" s="761"/>
    </row>
    <row r="95" spans="1:9" s="362" customFormat="1" ht="29.25" customHeight="1">
      <c r="A95" s="777"/>
      <c r="B95" s="830" t="s">
        <v>396</v>
      </c>
      <c r="C95" s="1863" t="str">
        <f>'Rekap Panjang Per Prog Per Prov'!AH7</f>
        <v xml:space="preserve">PROGRAM PENGUATAN PENYELENGGARAAN PEMERINTAHAN UMUM </v>
      </c>
      <c r="D95" s="1863"/>
      <c r="E95" s="1863"/>
      <c r="F95" s="775"/>
      <c r="G95" s="803" t="str">
        <f>'Rekap Panjang Per Prog Per Prov'!AH11</f>
        <v>DITJEN PUM</v>
      </c>
      <c r="H95" s="753"/>
      <c r="I95" s="758"/>
    </row>
    <row r="96" spans="1:9" ht="31.5" customHeight="1">
      <c r="A96" s="777"/>
      <c r="B96" s="830"/>
      <c r="C96" s="1111" t="s">
        <v>381</v>
      </c>
      <c r="D96" s="1862" t="str">
        <f>'Rekap Panjang Per Prog Per Prov'!AH8</f>
        <v>Kegiatan Penyelenggaraan Hubungan Pusat dan Daerah Serta Kerjasama Daerah</v>
      </c>
      <c r="E96" s="1862"/>
      <c r="F96" s="776"/>
      <c r="G96" s="777"/>
      <c r="H96" s="753"/>
      <c r="I96" s="758"/>
    </row>
    <row r="97" spans="1:10" ht="35.25" customHeight="1">
      <c r="A97" s="777"/>
      <c r="B97" s="830"/>
      <c r="C97" s="1110"/>
      <c r="D97" s="1111" t="s">
        <v>382</v>
      </c>
      <c r="E97" s="841" t="str">
        <f>'Rekap Panjang Per Prog Per Prov'!AI10</f>
        <v>Peningkatan Peran Gubernur sebagai Wakil Pemerintah Pusat di Wilayah Provinsi</v>
      </c>
      <c r="F97" s="776">
        <f>'Rekap Panjang Per Prog Per Prov'!AI19</f>
        <v>3412480000</v>
      </c>
      <c r="G97" s="777"/>
      <c r="H97" s="753" t="s">
        <v>706</v>
      </c>
      <c r="I97" s="761" t="s">
        <v>595</v>
      </c>
    </row>
    <row r="98" spans="1:10" s="355" customFormat="1" ht="30.75" customHeight="1">
      <c r="A98" s="754"/>
      <c r="B98" s="831"/>
      <c r="C98" s="393" t="s">
        <v>387</v>
      </c>
      <c r="D98" s="1858" t="str">
        <f>'Rekap Panjang Per Prog Per Prov'!AJ8</f>
        <v>Kegiatan Pengembangan dan Penataan Wilayah Administrasi dan Perbatasan</v>
      </c>
      <c r="E98" s="1858"/>
      <c r="F98" s="755"/>
      <c r="G98" s="749"/>
      <c r="H98" s="753"/>
      <c r="I98" s="753"/>
    </row>
    <row r="99" spans="1:10" s="355" customFormat="1" ht="35.25" customHeight="1">
      <c r="A99" s="786"/>
      <c r="B99" s="831"/>
      <c r="C99" s="393"/>
      <c r="D99" s="393" t="s">
        <v>382</v>
      </c>
      <c r="E99" s="841" t="str">
        <f>'Rekap Panjang Per Prog Per Prov'!AJ10</f>
        <v>Koordinasi dan Fasilitasi Penegasan Batas Daerah secara Pasti di Lapangan antar Daerah Provinsi, Kab/Kota</v>
      </c>
      <c r="F99" s="755">
        <f>'Rekap Panjang Per Prog Per Prov'!AJ19</f>
        <v>350000000</v>
      </c>
      <c r="G99" s="852"/>
      <c r="H99" s="753" t="s">
        <v>706</v>
      </c>
      <c r="I99" s="1114" t="s">
        <v>605</v>
      </c>
    </row>
    <row r="100" spans="1:10" s="355" customFormat="1" ht="30.75" customHeight="1">
      <c r="A100" s="754"/>
      <c r="B100" s="831"/>
      <c r="C100" s="393" t="s">
        <v>388</v>
      </c>
      <c r="D100" s="1858" t="str">
        <f>'Rekap Panjang Per Prog Per Prov'!AN8</f>
        <v>Kegiatan Pembinaan Ketenteraman, Ketertiban dan Perlindungan Masyarakat</v>
      </c>
      <c r="E100" s="1858"/>
      <c r="F100" s="755"/>
      <c r="G100" s="749"/>
      <c r="H100" s="753"/>
      <c r="I100" s="753"/>
    </row>
    <row r="101" spans="1:10" s="355" customFormat="1" ht="51" customHeight="1">
      <c r="A101" s="786"/>
      <c r="B101" s="831"/>
      <c r="C101" s="393"/>
      <c r="D101" s="393" t="s">
        <v>382</v>
      </c>
      <c r="E101" s="841" t="str">
        <f>'Rekap Panjang Per Prog Per Prov'!AO10</f>
        <v xml:space="preserve">Peningkatan Kapasitas SDM Polisi Pamong Praja  dalam Penyelenggaraan Ketertiban Umum dan Ketenteraman Masyarakat </v>
      </c>
      <c r="F101" s="755">
        <f>'Rekap Panjang Per Prog Per Prov'!AO19</f>
        <v>646636000</v>
      </c>
      <c r="G101" s="857"/>
      <c r="H101" s="753" t="s">
        <v>738</v>
      </c>
      <c r="I101" s="761" t="s">
        <v>606</v>
      </c>
    </row>
    <row r="102" spans="1:10" s="355" customFormat="1" ht="21" customHeight="1">
      <c r="A102" s="754"/>
      <c r="B102" s="834"/>
      <c r="C102" s="394" t="s">
        <v>389</v>
      </c>
      <c r="D102" s="1868" t="str">
        <f>'Rekap Panjang Per Prog Per Prov'!AR8</f>
        <v>Kegiatan Fasilitasi Pencegahan dan Penanggulangan Bencana</v>
      </c>
      <c r="E102" s="1868"/>
      <c r="F102" s="858"/>
      <c r="G102" s="749"/>
      <c r="H102" s="753"/>
      <c r="I102" s="1114"/>
    </row>
    <row r="103" spans="1:10" s="355" customFormat="1" ht="47.25">
      <c r="A103" s="786"/>
      <c r="B103" s="831"/>
      <c r="C103" s="393"/>
      <c r="D103" s="393" t="s">
        <v>382</v>
      </c>
      <c r="E103" s="841" t="str">
        <f>'Rekap Panjang Per Prog Per Prov'!AR10</f>
        <v>Fasilitasi Peningkatan Kapasitas Pemerintahan Kabupaten/Kota dalam Penyelenggaraan Pencegahan dan Penanggulangan Kebakaran untuk Mendukung Pengurangan Resiko Kebakaran</v>
      </c>
      <c r="F103" s="755">
        <f>'Rekap Panjang Per Prog Per Prov'!AR19</f>
        <v>350000000</v>
      </c>
      <c r="G103" s="852"/>
      <c r="H103" s="753" t="s">
        <v>705</v>
      </c>
      <c r="I103" s="761" t="s">
        <v>607</v>
      </c>
    </row>
    <row r="104" spans="1:10" s="355" customFormat="1" ht="66" customHeight="1">
      <c r="A104" s="786"/>
      <c r="B104" s="831"/>
      <c r="C104" s="393"/>
      <c r="D104" s="393" t="s">
        <v>386</v>
      </c>
      <c r="E104" s="841" t="str">
        <f>'Rekap Panjang Per Prog Per Prov'!AS10</f>
        <v>Fasilitasi dan Sosialisasi Pelaksanaan Perpres Nomor 30 Tahun 2011, Pembentukan Kelembagaan Komisi Provinsi Pengendalian Zoonosis dan Komisi Kabupaten/Kota Pengendalian Zoonosis, dan Percepatan Pengendalian Zoonosis</v>
      </c>
      <c r="F104" s="755">
        <f>'Rekap Panjang Per Prog Per Prov'!AS19</f>
        <v>300000000</v>
      </c>
      <c r="G104" s="857"/>
      <c r="H104" s="753" t="s">
        <v>705</v>
      </c>
      <c r="I104" s="761" t="s">
        <v>611</v>
      </c>
    </row>
    <row r="105" spans="1:10" ht="12" customHeight="1" thickBot="1">
      <c r="A105" s="777"/>
      <c r="B105" s="951"/>
      <c r="C105" s="1152"/>
      <c r="D105" s="1152"/>
      <c r="E105" s="1153"/>
      <c r="F105" s="802"/>
      <c r="G105" s="803"/>
      <c r="H105" s="1135"/>
      <c r="I105" s="882"/>
    </row>
    <row r="106" spans="1:10" s="1109" customFormat="1" ht="22.5" customHeight="1">
      <c r="A106" s="1154">
        <v>2</v>
      </c>
      <c r="B106" s="1930" t="s">
        <v>398</v>
      </c>
      <c r="C106" s="1930"/>
      <c r="D106" s="1930"/>
      <c r="E106" s="1930"/>
      <c r="F106" s="1155">
        <f>SUM(F107:F160)</f>
        <v>37587104000</v>
      </c>
      <c r="G106" s="1156"/>
      <c r="H106" s="1139"/>
      <c r="I106" s="1104"/>
      <c r="J106" s="1108">
        <f>'Rekap Panjang Per Prog Per Prov'!AV24</f>
        <v>37587104000</v>
      </c>
    </row>
    <row r="107" spans="1:10" s="362" customFormat="1">
      <c r="A107" s="777"/>
      <c r="B107" s="830" t="s">
        <v>380</v>
      </c>
      <c r="C107" s="1863" t="str">
        <f>'Rekap Panjang Per Prog Per Prov'!C7</f>
        <v xml:space="preserve">PROGRAM PENATAAN ADMINISTRASI KEPENDUDUKAN </v>
      </c>
      <c r="D107" s="1863"/>
      <c r="E107" s="1863"/>
      <c r="F107" s="793"/>
      <c r="G107" s="803" t="str">
        <f>'Rekap Panjang Per Prog Per Prov'!C11</f>
        <v>DITJEN DUKCAPIL</v>
      </c>
      <c r="H107" s="753"/>
      <c r="I107" s="758"/>
    </row>
    <row r="108" spans="1:10" ht="31.5" customHeight="1">
      <c r="A108" s="777"/>
      <c r="B108" s="831"/>
      <c r="C108" s="393" t="s">
        <v>381</v>
      </c>
      <c r="D108" s="1862" t="str">
        <f>'Rekap Panjang Per Prog Per Prov'!C8</f>
        <v>Kegiatan Dukungan Manajemen dan Dukungan Teknis Lainnya Ditjen Kependudukan dan Pencatatan Sipil</v>
      </c>
      <c r="E108" s="1862"/>
      <c r="F108" s="794"/>
      <c r="G108" s="777"/>
      <c r="H108" s="753"/>
      <c r="I108" s="758"/>
    </row>
    <row r="109" spans="1:10" ht="33" customHeight="1">
      <c r="A109" s="777"/>
      <c r="B109" s="831"/>
      <c r="C109" s="393"/>
      <c r="D109" s="393" t="s">
        <v>382</v>
      </c>
      <c r="E109" s="843" t="str">
        <f>'Rekap Panjang Per Prog Per Prov'!C10</f>
        <v xml:space="preserve">Fasilitasi Koordinasi Penyelenggaraan Kependudukan dan Pencatatan Sipil </v>
      </c>
      <c r="F109" s="794">
        <f>'Rekap Panjang Per Prog Per Prov'!C24</f>
        <v>314053000</v>
      </c>
      <c r="G109" s="778"/>
      <c r="H109" s="753" t="s">
        <v>706</v>
      </c>
      <c r="I109" s="753" t="s">
        <v>600</v>
      </c>
    </row>
    <row r="110" spans="1:10" s="362" customFormat="1" ht="31.5" customHeight="1">
      <c r="A110" s="777"/>
      <c r="B110" s="829" t="s">
        <v>383</v>
      </c>
      <c r="C110" s="1859" t="str">
        <f>'Rekap Panjang Per Prog Per Prov'!D7</f>
        <v xml:space="preserve">PROGRAM PENGAWASAN DAN PENINGKATAN AKUNTABILITAS APARATUR KEMENTERIAN DALAM NEGERI </v>
      </c>
      <c r="D110" s="1859"/>
      <c r="E110" s="1859"/>
      <c r="F110" s="795"/>
      <c r="G110" s="803" t="str">
        <f>'Rekap Panjang Per Prog Per Prov'!D11</f>
        <v>ITJEN</v>
      </c>
      <c r="H110" s="753"/>
      <c r="I110" s="781"/>
    </row>
    <row r="111" spans="1:10" ht="30.75" customHeight="1">
      <c r="A111" s="777"/>
      <c r="B111" s="831"/>
      <c r="C111" s="393" t="s">
        <v>381</v>
      </c>
      <c r="D111" s="1862" t="str">
        <f>'Rekap Panjang Per Prog Per Prov'!D8</f>
        <v xml:space="preserve">Kegiatan Dukungan Manajemen dan Dukungan Teknis Lainnya  Inspektorat Jenderal </v>
      </c>
      <c r="E111" s="1862"/>
      <c r="F111" s="794"/>
      <c r="G111" s="777"/>
      <c r="H111" s="753"/>
      <c r="I111" s="758"/>
    </row>
    <row r="112" spans="1:10" ht="38.25" customHeight="1">
      <c r="A112" s="821"/>
      <c r="B112" s="1179"/>
      <c r="C112" s="883"/>
      <c r="D112" s="883" t="s">
        <v>382</v>
      </c>
      <c r="E112" s="1180" t="str">
        <f>'Rekap Panjang Per Prog Per Prov'!D10</f>
        <v xml:space="preserve">Koordinasi Pembinaan dan Pengawasan Penyelenggaraan Pemerintahan Daerah </v>
      </c>
      <c r="F112" s="1181">
        <f>'Rekap Panjang Per Prog Per Prov'!D24</f>
        <v>300000000</v>
      </c>
      <c r="G112" s="821"/>
      <c r="H112" s="884" t="s">
        <v>755</v>
      </c>
      <c r="I112" s="753" t="s">
        <v>603</v>
      </c>
    </row>
    <row r="113" spans="1:9" s="362" customFormat="1">
      <c r="A113" s="777"/>
      <c r="B113" s="829" t="s">
        <v>384</v>
      </c>
      <c r="C113" s="1859" t="str">
        <f>'Rekap Panjang Per Prog Per Prov'!E7</f>
        <v xml:space="preserve">PROGRAM PEMBINAAN KESATUAN BANGSA DAN POLITIK </v>
      </c>
      <c r="D113" s="1859"/>
      <c r="E113" s="1859"/>
      <c r="F113" s="795"/>
      <c r="G113" s="1861" t="str">
        <f>'Rekap Panjang Per Prog Per Prov'!E11</f>
        <v>DITJEN KESBANGPOL</v>
      </c>
      <c r="H113" s="1136"/>
      <c r="I113" s="758"/>
    </row>
    <row r="114" spans="1:9">
      <c r="A114" s="777"/>
      <c r="B114" s="831"/>
      <c r="C114" s="393" t="s">
        <v>381</v>
      </c>
      <c r="D114" s="1862" t="str">
        <f>'Rekap Panjang Per Prog Per Prov'!E8</f>
        <v>Kegiatan Fasilitasi Kewaspadaan Nasional</v>
      </c>
      <c r="E114" s="1862"/>
      <c r="F114" s="794"/>
      <c r="G114" s="1861"/>
      <c r="H114" s="753"/>
      <c r="I114" s="758"/>
    </row>
    <row r="115" spans="1:9" ht="37.5" customHeight="1">
      <c r="A115" s="777"/>
      <c r="B115" s="831"/>
      <c r="C115" s="393"/>
      <c r="D115" s="393" t="s">
        <v>382</v>
      </c>
      <c r="E115" s="843" t="str">
        <f>'Rekap Panjang Per Prog Per Prov'!E10</f>
        <v xml:space="preserve">Penguatan dan Pemberdayaan Forum Kewaspadaan Dini Masyarakat (FKDM) </v>
      </c>
      <c r="F115" s="794">
        <f>'Rekap Panjang Per Prog Per Prov'!E24</f>
        <v>1060580000</v>
      </c>
      <c r="G115" s="778"/>
      <c r="H115" s="753" t="s">
        <v>736</v>
      </c>
      <c r="I115" s="753" t="s">
        <v>601</v>
      </c>
    </row>
    <row r="116" spans="1:9" s="362" customFormat="1" ht="36" customHeight="1">
      <c r="A116" s="777"/>
      <c r="B116" s="830" t="s">
        <v>385</v>
      </c>
      <c r="C116" s="1863" t="str">
        <f>'Rekap Panjang Per Prog Per Prov'!F7</f>
        <v xml:space="preserve">PROGRAM PENDIDIKAN DAN PELATIHAN APARATUR KEMENTERIAN DALAM NEGERI </v>
      </c>
      <c r="D116" s="1863"/>
      <c r="E116" s="1863"/>
      <c r="F116" s="793"/>
      <c r="G116" s="803" t="str">
        <f>'Rekap Panjang Per Prog Per Prov'!F11</f>
        <v>BADAN DIKLAT</v>
      </c>
      <c r="H116" s="753"/>
      <c r="I116" s="758"/>
    </row>
    <row r="117" spans="1:9" ht="33" customHeight="1">
      <c r="A117" s="777"/>
      <c r="B117" s="831"/>
      <c r="C117" s="393" t="s">
        <v>381</v>
      </c>
      <c r="D117" s="1862" t="str">
        <f>'Rekap Panjang Per Prog Per Prov'!F8</f>
        <v xml:space="preserve">Kegiatan Dukungan Manajemen Dan Pelayanan Teknis Lainnya Badan Pendidikan Dan Pelatihan </v>
      </c>
      <c r="E117" s="1862"/>
      <c r="F117" s="794"/>
      <c r="G117" s="777"/>
      <c r="H117" s="753"/>
      <c r="I117" s="758"/>
    </row>
    <row r="118" spans="1:9" ht="24" customHeight="1">
      <c r="A118" s="777"/>
      <c r="B118" s="833"/>
      <c r="C118" s="364"/>
      <c r="D118" s="364" t="s">
        <v>382</v>
      </c>
      <c r="E118" s="844" t="str">
        <f>'Rekap Panjang Per Prog Per Prov'!F10</f>
        <v>Koordinasi Pembinaan Program Kediklatan</v>
      </c>
      <c r="F118" s="796">
        <f>'Rekap Panjang Per Prog Per Prov'!F24</f>
        <v>229100000</v>
      </c>
      <c r="G118" s="778"/>
      <c r="H118" s="753" t="s">
        <v>696</v>
      </c>
      <c r="I118" s="753" t="s">
        <v>604</v>
      </c>
    </row>
    <row r="119" spans="1:9" s="362" customFormat="1">
      <c r="A119" s="777"/>
      <c r="B119" s="830" t="s">
        <v>393</v>
      </c>
      <c r="C119" s="1863" t="str">
        <f>'Rekap Panjang Per Prog Per Prov'!G7</f>
        <v xml:space="preserve">PROGRAM PENGELOLAAN DESENTRALISASI DAN OTONOMI DAERAH </v>
      </c>
      <c r="D119" s="1863"/>
      <c r="E119" s="1863"/>
      <c r="F119" s="793"/>
      <c r="G119" s="803" t="str">
        <f>'Rekap Panjang Per Prog Per Prov'!G11</f>
        <v>DITJEN OTDA</v>
      </c>
      <c r="H119" s="753"/>
      <c r="I119" s="758"/>
    </row>
    <row r="120" spans="1:9" ht="15.75" customHeight="1">
      <c r="A120" s="777"/>
      <c r="B120" s="831"/>
      <c r="C120" s="393" t="s">
        <v>381</v>
      </c>
      <c r="D120" s="1862" t="str">
        <f>'Rekap Panjang Per Prog Per Prov'!G8</f>
        <v>Kegiatan Penataan Urusan Pemerintahan Daerah Lingkup I</v>
      </c>
      <c r="E120" s="1862"/>
      <c r="F120" s="794"/>
      <c r="G120" s="777"/>
      <c r="H120" s="753"/>
      <c r="I120" s="758"/>
    </row>
    <row r="121" spans="1:9" ht="38.25" customHeight="1">
      <c r="A121" s="777"/>
      <c r="B121" s="831"/>
      <c r="C121" s="393"/>
      <c r="D121" s="393" t="s">
        <v>382</v>
      </c>
      <c r="E121" s="843" t="str">
        <f>'Rekap Panjang Per Prog Per Prov'!G10</f>
        <v xml:space="preserve">Fasilitasi Percepatan Penerapan Standar Pelayanan Minimal (SPM) di Daerah </v>
      </c>
      <c r="F121" s="794">
        <f>'Rekap Panjang Per Prog Per Prov'!G24</f>
        <v>697260000</v>
      </c>
      <c r="G121" s="778"/>
      <c r="H121" s="753" t="s">
        <v>716</v>
      </c>
      <c r="I121" s="761" t="s">
        <v>662</v>
      </c>
    </row>
    <row r="122" spans="1:9" s="362" customFormat="1">
      <c r="A122" s="777"/>
      <c r="B122" s="830" t="s">
        <v>396</v>
      </c>
      <c r="C122" s="1863" t="str">
        <f>'Rekap Panjang Per Prog Per Prov'!J7</f>
        <v xml:space="preserve">PROGRAM BINA PEMBANGUNAN DAERAH </v>
      </c>
      <c r="D122" s="1863"/>
      <c r="E122" s="1863"/>
      <c r="F122" s="793"/>
      <c r="G122" s="1865" t="str">
        <f>'Rekap Panjang Per Prog Per Prov'!J11</f>
        <v>DITJEN BINA BANGDA</v>
      </c>
      <c r="H122" s="753"/>
      <c r="I122" s="784"/>
    </row>
    <row r="123" spans="1:9" ht="33" customHeight="1">
      <c r="A123" s="777"/>
      <c r="B123" s="831"/>
      <c r="C123" s="393" t="s">
        <v>381</v>
      </c>
      <c r="D123" s="1862" t="str">
        <f>'Rekap Panjang Per Prog Per Prov'!J8</f>
        <v>Kegiatan Dukungan Manajemen dan Pelaksanaan Tugas Teknis Lainnya Ditjen Bina Bangda</v>
      </c>
      <c r="E123" s="1862"/>
      <c r="F123" s="794"/>
      <c r="G123" s="1866"/>
      <c r="H123" s="753"/>
      <c r="I123" s="758"/>
    </row>
    <row r="124" spans="1:9" ht="31.5">
      <c r="A124" s="777"/>
      <c r="B124" s="831"/>
      <c r="C124" s="393"/>
      <c r="D124" s="393" t="s">
        <v>382</v>
      </c>
      <c r="E124" s="843" t="str">
        <f>'Rekap Panjang Per Prog Per Prov'!J10</f>
        <v>Penyusunan, Pengkajian dan Pengembangan Data dan Informasi SIPD di Daerah</v>
      </c>
      <c r="F124" s="794">
        <f>'Rekap Panjang Per Prog Per Prov'!J24</f>
        <v>500000000</v>
      </c>
      <c r="G124" s="777"/>
      <c r="H124" s="753" t="s">
        <v>698</v>
      </c>
      <c r="I124" s="1793" t="s">
        <v>594</v>
      </c>
    </row>
    <row r="125" spans="1:9" ht="38.25" customHeight="1">
      <c r="A125" s="777"/>
      <c r="B125" s="831"/>
      <c r="C125" s="393"/>
      <c r="D125" s="393" t="s">
        <v>386</v>
      </c>
      <c r="E125" s="843" t="str">
        <f>'Rekap Panjang Per Prog Per Prov'!K10</f>
        <v xml:space="preserve">Penguatan Peran Provinsi dalam Pengendalian, Pelaporan dan Evaluasi Pemanfaatan Program Dana Alokasi Khusus (DAK) </v>
      </c>
      <c r="F125" s="794">
        <f>'Rekap Panjang Per Prog Per Prov'!K24</f>
        <v>800000000</v>
      </c>
      <c r="G125" s="777"/>
      <c r="H125" s="753" t="s">
        <v>698</v>
      </c>
      <c r="I125" s="1794"/>
    </row>
    <row r="126" spans="1:9" ht="30.75" customHeight="1">
      <c r="A126" s="777"/>
      <c r="B126" s="831"/>
      <c r="C126" s="393" t="s">
        <v>387</v>
      </c>
      <c r="D126" s="1867" t="str">
        <f>'Rekap Panjang Per Prog Per Prov'!L8</f>
        <v>Kegiatan Fasilitasi Penataan Ruang Daerah dan Lingkungan Hidup di Daerah</v>
      </c>
      <c r="E126" s="1862"/>
      <c r="F126" s="794"/>
      <c r="G126" s="777"/>
      <c r="H126" s="753"/>
      <c r="I126" s="758"/>
    </row>
    <row r="127" spans="1:9" ht="54" customHeight="1">
      <c r="A127" s="777"/>
      <c r="B127" s="831"/>
      <c r="C127" s="393"/>
      <c r="D127" s="393" t="s">
        <v>382</v>
      </c>
      <c r="E127" s="1112" t="str">
        <f>'Rekap Panjang Per Prog Per Prov'!L10</f>
        <v xml:space="preserve">Koordinasi , Fasilitasi dan Evaluasi terhadap Implementasi Kegiatan Penanganan Lahan Kritis dan Sumber Daya Air Berbasis Masyarakat (PLKSDA-BM) </v>
      </c>
      <c r="F127" s="794">
        <f>'Rekap Panjang Per Prog Per Prov'!L24</f>
        <v>500000000</v>
      </c>
      <c r="G127" s="777"/>
      <c r="H127" s="753" t="s">
        <v>698</v>
      </c>
      <c r="I127" s="753" t="s">
        <v>594</v>
      </c>
    </row>
    <row r="128" spans="1:9" ht="51" customHeight="1">
      <c r="A128" s="777"/>
      <c r="B128" s="831"/>
      <c r="C128" s="393"/>
      <c r="D128" s="393" t="s">
        <v>386</v>
      </c>
      <c r="E128" s="1112" t="str">
        <f>'Rekap Panjang Per Prog Per Prov'!N10</f>
        <v xml:space="preserve">Fasilitasi Pengelolaan dan Pengembangan Kawasan Ekowisata Berbasis Masyarakat </v>
      </c>
      <c r="F128" s="794">
        <f>'Rekap Panjang Per Prog Per Prov'!N24</f>
        <v>750000000</v>
      </c>
      <c r="G128" s="777"/>
      <c r="H128" s="753" t="s">
        <v>698</v>
      </c>
      <c r="I128" s="753" t="s">
        <v>594</v>
      </c>
    </row>
    <row r="129" spans="1:9" ht="16.5" customHeight="1">
      <c r="A129" s="777"/>
      <c r="B129" s="831"/>
      <c r="C129" s="393" t="s">
        <v>388</v>
      </c>
      <c r="D129" s="1867" t="str">
        <f>'Rekap Panjang Per Prog Per Prov'!O8</f>
        <v>Kegiatan Fasilitasi Peningkatan Pertumbuhan Ekonomi Daerah</v>
      </c>
      <c r="E129" s="1862"/>
      <c r="F129" s="794"/>
      <c r="G129" s="777"/>
      <c r="H129" s="753"/>
      <c r="I129" s="758"/>
    </row>
    <row r="130" spans="1:9" ht="36" customHeight="1">
      <c r="A130" s="777"/>
      <c r="B130" s="831"/>
      <c r="C130" s="393"/>
      <c r="D130" s="393" t="s">
        <v>382</v>
      </c>
      <c r="E130" s="843" t="str">
        <f>'Rekap Panjang Per Prog Per Prov'!O10</f>
        <v xml:space="preserve">Dukungan Operasional  Penyelenggaraan PTSP  </v>
      </c>
      <c r="F130" s="794">
        <f>'Rekap Panjang Per Prog Per Prov'!O24</f>
        <v>400000000</v>
      </c>
      <c r="G130" s="778"/>
      <c r="H130" s="753" t="s">
        <v>737</v>
      </c>
      <c r="I130" s="753" t="s">
        <v>602</v>
      </c>
    </row>
    <row r="131" spans="1:9" ht="16.5" customHeight="1">
      <c r="A131" s="777"/>
      <c r="B131" s="831"/>
      <c r="C131" s="393" t="s">
        <v>389</v>
      </c>
      <c r="D131" s="1867" t="str">
        <f>'Rekap Panjang Per Prog Per Prov'!P8</f>
        <v>Kegiatan Fasilitasi  Perencanaan Pembangunan Daerah</v>
      </c>
      <c r="E131" s="1862"/>
      <c r="F131" s="794"/>
      <c r="G131" s="777"/>
      <c r="H131" s="753"/>
      <c r="I131" s="758"/>
    </row>
    <row r="132" spans="1:9" ht="38.25" customHeight="1">
      <c r="A132" s="777"/>
      <c r="B132" s="831"/>
      <c r="C132" s="393"/>
      <c r="D132" s="393" t="s">
        <v>382</v>
      </c>
      <c r="E132" s="843" t="str">
        <f>'Rekap Panjang Per Prog Per Prov'!P10</f>
        <v>Pengendalian dan Evaluasi Rencana Pembangunan Tahunan Kabupaten/Kota TA. 2013</v>
      </c>
      <c r="F132" s="794">
        <f>'Rekap Panjang Per Prog Per Prov'!P24</f>
        <v>1043784000</v>
      </c>
      <c r="G132" s="778"/>
      <c r="H132" s="753" t="s">
        <v>698</v>
      </c>
      <c r="I132" s="753" t="s">
        <v>594</v>
      </c>
    </row>
    <row r="133" spans="1:9" s="362" customFormat="1" ht="15.75" hidden="1" customHeight="1">
      <c r="A133" s="777"/>
      <c r="B133" s="830" t="s">
        <v>519</v>
      </c>
      <c r="C133" s="1863" t="str">
        <f>'Rekap Panjang Per Prog Per Prov'!U7</f>
        <v xml:space="preserve">PROGRAM PEMBERDAYAAN MASYARAKAT DAN PEMERINTAHAN DESA </v>
      </c>
      <c r="D133" s="1863"/>
      <c r="E133" s="1863"/>
      <c r="F133" s="793"/>
      <c r="G133" s="783" t="str">
        <f>'Rekap Panjang Per Prog Per Prov'!U11</f>
        <v>DITJEN PMD</v>
      </c>
      <c r="H133" s="753"/>
      <c r="I133" s="784"/>
    </row>
    <row r="134" spans="1:9" ht="15.75" hidden="1" customHeight="1">
      <c r="A134" s="777"/>
      <c r="B134" s="831"/>
      <c r="C134" s="393" t="s">
        <v>381</v>
      </c>
      <c r="D134" s="1862" t="str">
        <f>'Rekap Panjang Per Prog Per Prov'!U8</f>
        <v>Kegiatan Dukungan Manajemen dan Dukungan Teknis Lainnya Ditjen PMD</v>
      </c>
      <c r="E134" s="1862"/>
      <c r="F134" s="794"/>
      <c r="G134" s="782"/>
      <c r="H134" s="753"/>
      <c r="I134" s="758"/>
    </row>
    <row r="135" spans="1:9" ht="31.5" hidden="1" customHeight="1">
      <c r="A135" s="777"/>
      <c r="B135" s="831"/>
      <c r="C135" s="393"/>
      <c r="D135" s="393" t="s">
        <v>382</v>
      </c>
      <c r="E135" s="843" t="str">
        <f>'Rekap Panjang Per Prog Per Prov'!U10</f>
        <v>Penguatan Program dan Kelembagaan Pemberdayaan Masyarakat dan Pemerintahan Desa</v>
      </c>
      <c r="F135" s="794">
        <f>'Rekap Panjang Per Prog Per Prov'!U24</f>
        <v>153630000</v>
      </c>
      <c r="G135" s="782"/>
      <c r="H135" s="753"/>
      <c r="I135" s="758"/>
    </row>
    <row r="136" spans="1:9" ht="15.75" hidden="1" customHeight="1">
      <c r="A136" s="777"/>
      <c r="B136" s="834"/>
      <c r="C136" s="394" t="s">
        <v>387</v>
      </c>
      <c r="D136" s="1872" t="str">
        <f>'Rekap Panjang Per Prog Per Prov'!V8</f>
        <v>Kegiatan Peningkatan Kapasitas Penyelenggaraan Pemerintahan Desa dan Kelurahan</v>
      </c>
      <c r="E136" s="1872"/>
      <c r="F136" s="797"/>
      <c r="G136" s="778"/>
      <c r="H136" s="753"/>
      <c r="I136" s="781"/>
    </row>
    <row r="137" spans="1:9" ht="15.75" hidden="1" customHeight="1">
      <c r="A137" s="777"/>
      <c r="B137" s="831"/>
      <c r="C137" s="393"/>
      <c r="D137" s="393" t="s">
        <v>382</v>
      </c>
      <c r="E137" s="843" t="str">
        <f>'Rekap Panjang Per Prog Per Prov'!V10</f>
        <v>Pelatihan Manajemen Pemerintahan Desa bagi Kepala Desa</v>
      </c>
      <c r="F137" s="794">
        <f>'Rekap Panjang Per Prog Per Prov'!V24</f>
        <v>163726000</v>
      </c>
      <c r="G137" s="782"/>
      <c r="H137" s="753"/>
      <c r="I137" s="758"/>
    </row>
    <row r="138" spans="1:9" ht="15.75" hidden="1" customHeight="1">
      <c r="A138" s="777"/>
      <c r="B138" s="834"/>
      <c r="C138" s="394" t="s">
        <v>388</v>
      </c>
      <c r="D138" s="1872" t="str">
        <f>'Rekap Panjang Per Prog Per Prov'!W8</f>
        <v>Kegiatan Peningkatan Kapasitas Kelembagaan dan Pelatihan Masyarakat</v>
      </c>
      <c r="E138" s="1872"/>
      <c r="F138" s="797"/>
      <c r="G138" s="778"/>
      <c r="H138" s="753"/>
      <c r="I138" s="781"/>
    </row>
    <row r="139" spans="1:9" ht="15.75" hidden="1" customHeight="1">
      <c r="A139" s="777"/>
      <c r="B139" s="831"/>
      <c r="C139" s="393"/>
      <c r="D139" s="393" t="s">
        <v>382</v>
      </c>
      <c r="E139" s="843" t="str">
        <f>'Rekap Panjang Per Prog Per Prov'!W10</f>
        <v>Fasilitasi Penyusunan Profil Desa dan Kelurahan</v>
      </c>
      <c r="F139" s="794">
        <f>'Rekap Panjang Per Prog Per Prov'!W24</f>
        <v>538950000</v>
      </c>
      <c r="G139" s="782"/>
      <c r="H139" s="753"/>
      <c r="I139" s="758"/>
    </row>
    <row r="140" spans="1:9" ht="15.75" hidden="1" customHeight="1">
      <c r="A140" s="777"/>
      <c r="B140" s="831"/>
      <c r="C140" s="393" t="s">
        <v>389</v>
      </c>
      <c r="D140" s="1862" t="str">
        <f>'Rekap Panjang Per Prog Per Prov'!X8</f>
        <v>Kegiatan Peningkatan Kemandirian Masyarakat Perdesaan</v>
      </c>
      <c r="E140" s="1862"/>
      <c r="F140" s="794"/>
      <c r="G140" s="782"/>
      <c r="H140" s="753"/>
      <c r="I140" s="758"/>
    </row>
    <row r="141" spans="1:9" ht="15.75" hidden="1" customHeight="1">
      <c r="A141" s="777"/>
      <c r="B141" s="831"/>
      <c r="C141" s="393"/>
      <c r="D141" s="393" t="s">
        <v>382</v>
      </c>
      <c r="E141" s="843" t="str">
        <f>'Rekap Panjang Per Prog Per Prov'!X10</f>
        <v>PNPM-Mandiri Perdesaan</v>
      </c>
      <c r="F141" s="794">
        <f>'Rekap Panjang Per Prog Per Prov'!X24</f>
        <v>23930905000</v>
      </c>
      <c r="G141" s="782"/>
      <c r="H141" s="753"/>
      <c r="I141" s="758"/>
    </row>
    <row r="142" spans="1:9" ht="15.75" hidden="1" customHeight="1">
      <c r="A142" s="777"/>
      <c r="B142" s="831"/>
      <c r="C142" s="393" t="s">
        <v>391</v>
      </c>
      <c r="D142" s="1862" t="str">
        <f>'Rekap Panjang Per Prog Per Prov'!Y8</f>
        <v>Kegiatan Fasilitasi Pemberdayaan Adat dan Sosial Budaya Masyarakat</v>
      </c>
      <c r="E142" s="1862"/>
      <c r="F142" s="794"/>
      <c r="G142" s="782"/>
      <c r="H142" s="753"/>
      <c r="I142" s="758"/>
    </row>
    <row r="143" spans="1:9" ht="31.5" hidden="1" customHeight="1">
      <c r="A143" s="777"/>
      <c r="B143" s="831"/>
      <c r="C143" s="393"/>
      <c r="D143" s="393" t="s">
        <v>382</v>
      </c>
      <c r="E143" s="843" t="str">
        <f>'Rekap Panjang Per Prog Per Prov'!Y10</f>
        <v>Fasilitasi Penguatan Kelembagaan Komisi Penanggulangan HIV/AIDS di daerah</v>
      </c>
      <c r="F143" s="794">
        <f>'Rekap Panjang Per Prog Per Prov'!Y24</f>
        <v>101550000</v>
      </c>
      <c r="G143" s="782"/>
      <c r="H143" s="753"/>
      <c r="I143" s="758"/>
    </row>
    <row r="144" spans="1:9" ht="31.5" hidden="1" customHeight="1">
      <c r="A144" s="777"/>
      <c r="B144" s="831"/>
      <c r="C144" s="393"/>
      <c r="D144" s="393" t="s">
        <v>386</v>
      </c>
      <c r="E144" s="843" t="str">
        <f>'Rekap Panjang Per Prog Per Prov'!AA10</f>
        <v xml:space="preserve">Fasilitasi Penguatan Sistem Informasi Posyandu di Daerah melalui Koordinasi dan Pelatihan Ulang </v>
      </c>
      <c r="F144" s="794">
        <f>'Rekap Panjang Per Prog Per Prov'!AA24</f>
        <v>81630000</v>
      </c>
      <c r="G144" s="782"/>
      <c r="H144" s="753"/>
      <c r="I144" s="758"/>
    </row>
    <row r="145" spans="1:9" ht="15.75" hidden="1" customHeight="1">
      <c r="A145" s="777"/>
      <c r="B145" s="831"/>
      <c r="C145" s="393" t="s">
        <v>392</v>
      </c>
      <c r="D145" s="1862" t="str">
        <f>'Rekap Panjang Per Prog Per Prov'!AB8</f>
        <v>Kegiatan Pengembangan Usaha Ekonomi Masyarakat</v>
      </c>
      <c r="E145" s="1862"/>
      <c r="F145" s="794"/>
      <c r="G145" s="782"/>
      <c r="H145" s="753"/>
      <c r="I145" s="758"/>
    </row>
    <row r="146" spans="1:9" ht="15.75" hidden="1" customHeight="1">
      <c r="A146" s="777"/>
      <c r="B146" s="831"/>
      <c r="C146" s="393"/>
      <c r="D146" s="393" t="s">
        <v>382</v>
      </c>
      <c r="E146" s="843" t="str">
        <f>'Rekap Panjang Per Prog Per Prov'!AB10</f>
        <v xml:space="preserve">Pelatihan Kapasitas Kelembagaan UED SP/BUMDesa </v>
      </c>
      <c r="F146" s="794">
        <f>'Rekap Panjang Per Prog Per Prov'!AB24</f>
        <v>0</v>
      </c>
      <c r="G146" s="782"/>
      <c r="H146" s="753"/>
      <c r="I146" s="758"/>
    </row>
    <row r="147" spans="1:9" ht="31.5" hidden="1" customHeight="1">
      <c r="A147" s="777"/>
      <c r="B147" s="831"/>
      <c r="C147" s="393"/>
      <c r="D147" s="393" t="s">
        <v>386</v>
      </c>
      <c r="E147" s="843" t="str">
        <f>'Rekap Panjang Per Prog Per Prov'!AC10</f>
        <v xml:space="preserve">Penguatan Kelembagaan Tim Koordinasi Penanggulangan Kemiskinan Daerah (TKPKD) </v>
      </c>
      <c r="F147" s="794">
        <f>'Rekap Panjang Per Prog Per Prov'!AC24</f>
        <v>89130000</v>
      </c>
      <c r="G147" s="782"/>
      <c r="H147" s="753"/>
      <c r="I147" s="758"/>
    </row>
    <row r="148" spans="1:9" ht="15.75" hidden="1" customHeight="1">
      <c r="A148" s="777"/>
      <c r="B148" s="831"/>
      <c r="C148" s="393"/>
      <c r="D148" s="393" t="s">
        <v>390</v>
      </c>
      <c r="E148" s="843" t="str">
        <f>'Rekap Panjang Per Prog Per Prov'!AD10</f>
        <v>Fasilitasi Penguatan Kelembagaan Pasar Desa</v>
      </c>
      <c r="F148" s="794">
        <f>'Rekap Panjang Per Prog Per Prov'!AD24</f>
        <v>150000000</v>
      </c>
      <c r="G148" s="782"/>
      <c r="H148" s="753"/>
      <c r="I148" s="758"/>
    </row>
    <row r="149" spans="1:9" s="362" customFormat="1">
      <c r="A149" s="777"/>
      <c r="B149" s="830" t="s">
        <v>519</v>
      </c>
      <c r="C149" s="1863" t="str">
        <f>'Rekap Panjang Per Prog Per Prov'!AH7</f>
        <v xml:space="preserve">PROGRAM PENGUATAN PENYELENGGARAAN PEMERINTAHAN UMUM </v>
      </c>
      <c r="D149" s="1863"/>
      <c r="E149" s="1863"/>
      <c r="F149" s="793"/>
      <c r="G149" s="803" t="str">
        <f>'Rekap Panjang Per Prog Per Prov'!AH11</f>
        <v>DITJEN PUM</v>
      </c>
      <c r="H149" s="753"/>
      <c r="I149" s="758"/>
    </row>
    <row r="150" spans="1:9" ht="30" customHeight="1">
      <c r="A150" s="777"/>
      <c r="B150" s="831"/>
      <c r="C150" s="393" t="s">
        <v>381</v>
      </c>
      <c r="D150" s="1862" t="str">
        <f>'Rekap Panjang Per Prog Per Prov'!AH8</f>
        <v>Kegiatan Penyelenggaraan Hubungan Pusat dan Daerah Serta Kerjasama Daerah</v>
      </c>
      <c r="E150" s="1862"/>
      <c r="F150" s="794"/>
      <c r="G150" s="777"/>
      <c r="H150" s="753"/>
      <c r="I150" s="758"/>
    </row>
    <row r="151" spans="1:9" ht="31.5">
      <c r="A151" s="777"/>
      <c r="B151" s="834"/>
      <c r="C151" s="394"/>
      <c r="D151" s="394" t="s">
        <v>382</v>
      </c>
      <c r="E151" s="843" t="str">
        <f>'Rekap Panjang Per Prog Per Prov'!AH10</f>
        <v>Pengembangan Kerjasama Daerah</v>
      </c>
      <c r="F151" s="797">
        <f>'Rekap Panjang Per Prog Per Prov'!AH24</f>
        <v>400000000</v>
      </c>
      <c r="G151" s="777"/>
      <c r="H151" s="753" t="s">
        <v>706</v>
      </c>
      <c r="I151" s="1790" t="s">
        <v>595</v>
      </c>
    </row>
    <row r="152" spans="1:9" ht="33" customHeight="1">
      <c r="A152" s="777"/>
      <c r="B152" s="834"/>
      <c r="C152" s="394"/>
      <c r="D152" s="394" t="s">
        <v>386</v>
      </c>
      <c r="E152" s="843" t="str">
        <f>'Rekap Panjang Per Prog Per Prov'!AI10</f>
        <v>Peningkatan Peran Gubernur sebagai Wakil Pemerintah Pusat di Wilayah Provinsi</v>
      </c>
      <c r="F152" s="797">
        <f>'Rekap Panjang Per Prog Per Prov'!AI24</f>
        <v>3563080000</v>
      </c>
      <c r="G152" s="778"/>
      <c r="H152" s="753" t="s">
        <v>706</v>
      </c>
      <c r="I152" s="1791"/>
    </row>
    <row r="153" spans="1:9" ht="30.75" customHeight="1">
      <c r="A153" s="777"/>
      <c r="B153" s="834"/>
      <c r="C153" s="394" t="s">
        <v>387</v>
      </c>
      <c r="D153" s="1872" t="str">
        <f>'Rekap Panjang Per Prog Per Prov'!AJ8</f>
        <v>Kegiatan Pengembangan dan Penataan Wilayah Administrasi dan Perbatasan</v>
      </c>
      <c r="E153" s="1872"/>
      <c r="F153" s="797"/>
      <c r="G153" s="777"/>
      <c r="H153" s="753"/>
      <c r="I153" s="781"/>
    </row>
    <row r="154" spans="1:9" ht="32.25" customHeight="1">
      <c r="A154" s="777"/>
      <c r="B154" s="831"/>
      <c r="C154" s="393"/>
      <c r="D154" s="393" t="s">
        <v>382</v>
      </c>
      <c r="E154" s="843" t="str">
        <f>'Rekap Panjang Per Prog Per Prov'!AJ10</f>
        <v>Koordinasi dan Fasilitasi Penegasan Batas Daerah secara Pasti di Lapangan antar Daerah Provinsi, Kab/Kota</v>
      </c>
      <c r="F154" s="794">
        <f>'Rekap Panjang Per Prog Per Prov'!AJ24</f>
        <v>350000000</v>
      </c>
      <c r="G154" s="777"/>
      <c r="H154" s="753" t="s">
        <v>706</v>
      </c>
      <c r="I154" s="1114" t="s">
        <v>605</v>
      </c>
    </row>
    <row r="155" spans="1:9" ht="38.25" customHeight="1">
      <c r="A155" s="777"/>
      <c r="B155" s="831"/>
      <c r="C155" s="393"/>
      <c r="D155" s="393" t="s">
        <v>386</v>
      </c>
      <c r="E155" s="843" t="str">
        <f>'Rekap Panjang Per Prog Per Prov'!AL10</f>
        <v>Pembakuan dan Pembinaan Nama Rupabumi Unsur Alami</v>
      </c>
      <c r="F155" s="794">
        <f>'Rekap Panjang Per Prog Per Prov'!AL24</f>
        <v>503390000</v>
      </c>
      <c r="G155" s="777"/>
      <c r="H155" s="753" t="s">
        <v>706</v>
      </c>
      <c r="I155" s="753" t="s">
        <v>612</v>
      </c>
    </row>
    <row r="156" spans="1:9" ht="30.75" customHeight="1">
      <c r="A156" s="777"/>
      <c r="B156" s="831"/>
      <c r="C156" s="393" t="s">
        <v>388</v>
      </c>
      <c r="D156" s="1862" t="str">
        <f>'Rekap Panjang Per Prog Per Prov'!AN8</f>
        <v>Kegiatan Pembinaan Ketenteraman, Ketertiban dan Perlindungan Masyarakat</v>
      </c>
      <c r="E156" s="1862"/>
      <c r="F156" s="794"/>
      <c r="G156" s="777"/>
      <c r="H156" s="753"/>
      <c r="I156" s="758"/>
    </row>
    <row r="157" spans="1:9" ht="34.5" customHeight="1">
      <c r="A157" s="777"/>
      <c r="B157" s="1102"/>
      <c r="C157" s="393"/>
      <c r="D157" s="393" t="s">
        <v>382</v>
      </c>
      <c r="E157" s="843" t="str">
        <f>'Rekap Panjang Per Prog Per Prov'!AO10</f>
        <v xml:space="preserve">Peningkatan Kapasitas SDM Polisi Pamong Praja  dalam Penyelenggaraan Ketertiban Umum dan Ketenteraman Masyarakat </v>
      </c>
      <c r="F157" s="794">
        <f>'Rekap Panjang Per Prog Per Prov'!AO24</f>
        <v>366336000</v>
      </c>
      <c r="G157" s="777"/>
      <c r="H157" s="753" t="s">
        <v>738</v>
      </c>
      <c r="I157" s="884" t="s">
        <v>606</v>
      </c>
    </row>
    <row r="158" spans="1:9" ht="23.25" customHeight="1">
      <c r="A158" s="777"/>
      <c r="B158" s="834"/>
      <c r="C158" s="394" t="s">
        <v>389</v>
      </c>
      <c r="D158" s="1872" t="str">
        <f>'Rekap Panjang Per Prog Per Prov'!AR8</f>
        <v>Kegiatan Fasilitasi Pencegahan dan Penanggulangan Bencana</v>
      </c>
      <c r="E158" s="1872"/>
      <c r="F158" s="797"/>
      <c r="G158" s="777"/>
      <c r="H158" s="753"/>
      <c r="I158" s="781"/>
    </row>
    <row r="159" spans="1:9" ht="68.25" customHeight="1">
      <c r="A159" s="777"/>
      <c r="B159" s="834"/>
      <c r="C159" s="394"/>
      <c r="D159" s="394" t="s">
        <v>382</v>
      </c>
      <c r="E159" s="843" t="str">
        <f>'Rekap Panjang Per Prog Per Prov'!AS10</f>
        <v>Fasilitasi dan Sosialisasi Pelaksanaan Perpres Nomor 30 Tahun 2011, Pembentukan Kelembagaan Komisi Provinsi Pengendalian Zoonosis dan Komisi Kabupaten/Kota Pengendalian Zoonosis, dan Percepatan Pengendalian Zoonosis</v>
      </c>
      <c r="F159" s="797">
        <f>'Rekap Panjang Per Prog Per Prov'!AS24</f>
        <v>300000000</v>
      </c>
      <c r="G159" s="777"/>
      <c r="H159" s="753" t="s">
        <v>739</v>
      </c>
      <c r="I159" s="761" t="s">
        <v>611</v>
      </c>
    </row>
    <row r="160" spans="1:9" ht="52.5" customHeight="1">
      <c r="A160" s="777"/>
      <c r="B160" s="834"/>
      <c r="C160" s="394"/>
      <c r="D160" s="394" t="s">
        <v>386</v>
      </c>
      <c r="E160" s="843" t="str">
        <f>'Rekap Panjang Per Prog Per Prov'!AT10</f>
        <v>Peningkatan Kapasitas Aparat dalam Pengurangan Resiko Bencana di Daerah</v>
      </c>
      <c r="F160" s="797">
        <f>'Rekap Panjang Per Prog Per Prov'!AT24</f>
        <v>300000000</v>
      </c>
      <c r="G160" s="778"/>
      <c r="H160" s="753" t="s">
        <v>720</v>
      </c>
      <c r="I160" s="761" t="s">
        <v>607</v>
      </c>
    </row>
    <row r="161" spans="1:10" ht="18" customHeight="1" thickBot="1">
      <c r="A161" s="788"/>
      <c r="B161" s="832"/>
      <c r="C161" s="363"/>
      <c r="D161" s="363"/>
      <c r="E161" s="845"/>
      <c r="F161" s="798"/>
      <c r="G161" s="789"/>
      <c r="H161" s="1101"/>
      <c r="I161" s="768"/>
    </row>
    <row r="162" spans="1:10" s="1107" customFormat="1" ht="20.25" customHeight="1">
      <c r="A162" s="1105">
        <v>3</v>
      </c>
      <c r="B162" s="1864" t="s">
        <v>400</v>
      </c>
      <c r="C162" s="1864"/>
      <c r="D162" s="1864"/>
      <c r="E162" s="1864"/>
      <c r="F162" s="800">
        <f>SUM(F163:F212)</f>
        <v>25703958000</v>
      </c>
      <c r="G162" s="780"/>
      <c r="H162" s="1136"/>
      <c r="I162" s="781"/>
      <c r="J162" s="1106">
        <f>'Rekap Panjang Per Prog Per Prov'!AV30</f>
        <v>25703958000</v>
      </c>
    </row>
    <row r="163" spans="1:10">
      <c r="A163" s="777"/>
      <c r="B163" s="830" t="s">
        <v>380</v>
      </c>
      <c r="C163" s="1863" t="str">
        <f>'Rekap Panjang Per Prog Per Prov'!C7</f>
        <v xml:space="preserve">PROGRAM PENATAAN ADMINISTRASI KEPENDUDUKAN </v>
      </c>
      <c r="D163" s="1863"/>
      <c r="E163" s="1863"/>
      <c r="F163" s="776"/>
      <c r="G163" s="803" t="str">
        <f>'Rekap Panjang Per Prog Per Prov'!C11</f>
        <v>DITJEN DUKCAPIL</v>
      </c>
      <c r="H163" s="753"/>
      <c r="I163" s="758"/>
    </row>
    <row r="164" spans="1:10" ht="31.5" customHeight="1">
      <c r="A164" s="777"/>
      <c r="B164" s="830"/>
      <c r="C164" s="393" t="s">
        <v>381</v>
      </c>
      <c r="D164" s="1862" t="str">
        <f>'Rekap Panjang Per Prog Per Prov'!C8</f>
        <v>Kegiatan Dukungan Manajemen dan Dukungan Teknis Lainnya Ditjen Kependudukan dan Pencatatan Sipil</v>
      </c>
      <c r="E164" s="1862"/>
      <c r="F164" s="776"/>
      <c r="G164" s="777"/>
      <c r="H164" s="753"/>
      <c r="I164" s="758"/>
    </row>
    <row r="165" spans="1:10" ht="38.25" customHeight="1">
      <c r="A165" s="777"/>
      <c r="B165" s="830"/>
      <c r="C165" s="365"/>
      <c r="D165" s="393" t="s">
        <v>382</v>
      </c>
      <c r="E165" s="841" t="str">
        <f>'Rekap Panjang Per Prog Per Prov'!C10</f>
        <v xml:space="preserve">Fasilitasi Koordinasi Penyelenggaraan Kependudukan dan Pencatatan Sipil </v>
      </c>
      <c r="F165" s="776">
        <f>'Rekap Panjang Per Prog Per Prov'!C30</f>
        <v>242715000</v>
      </c>
      <c r="G165" s="778"/>
      <c r="H165" s="753" t="s">
        <v>792</v>
      </c>
      <c r="I165" s="753" t="s">
        <v>600</v>
      </c>
    </row>
    <row r="166" spans="1:10" ht="32.25" customHeight="1">
      <c r="A166" s="801"/>
      <c r="B166" s="830" t="s">
        <v>383</v>
      </c>
      <c r="C166" s="1863" t="str">
        <f>'Rekap Panjang Per Prog Per Prov'!D7</f>
        <v xml:space="preserve">PROGRAM PENGAWASAN DAN PENINGKATAN AKUNTABILITAS APARATUR KEMENTERIAN DALAM NEGERI </v>
      </c>
      <c r="D166" s="1863"/>
      <c r="E166" s="1863"/>
      <c r="F166" s="776"/>
      <c r="G166" s="803" t="str">
        <f>'Rekap Panjang Per Prog Per Prov'!D11</f>
        <v>ITJEN</v>
      </c>
      <c r="H166" s="753"/>
      <c r="I166" s="758"/>
    </row>
    <row r="167" spans="1:10" ht="31.5" customHeight="1">
      <c r="A167" s="801"/>
      <c r="B167" s="830"/>
      <c r="C167" s="393" t="s">
        <v>381</v>
      </c>
      <c r="D167" s="1862" t="str">
        <f>'Rekap Panjang Per Prog Per Prov'!D8</f>
        <v xml:space="preserve">Kegiatan Dukungan Manajemen dan Dukungan Teknis Lainnya  Inspektorat Jenderal </v>
      </c>
      <c r="E167" s="1862"/>
      <c r="F167" s="776"/>
      <c r="G167" s="777"/>
      <c r="H167" s="753"/>
      <c r="I167" s="758"/>
    </row>
    <row r="168" spans="1:10" ht="36" customHeight="1">
      <c r="A168" s="801"/>
      <c r="B168" s="830"/>
      <c r="C168" s="365"/>
      <c r="D168" s="393" t="s">
        <v>382</v>
      </c>
      <c r="E168" s="841" t="str">
        <f>'Rekap Panjang Per Prog Per Prov'!D10</f>
        <v xml:space="preserve">Koordinasi Pembinaan dan Pengawasan Penyelenggaraan Pemerintahan Daerah </v>
      </c>
      <c r="F168" s="776">
        <f>'Rekap Panjang Per Prog Per Prov'!D30</f>
        <v>300000000</v>
      </c>
      <c r="G168" s="778"/>
      <c r="H168" s="753" t="s">
        <v>755</v>
      </c>
      <c r="I168" s="753" t="s">
        <v>603</v>
      </c>
    </row>
    <row r="169" spans="1:10" ht="16.5">
      <c r="A169" s="801"/>
      <c r="B169" s="829" t="s">
        <v>384</v>
      </c>
      <c r="C169" s="1873" t="str">
        <f>'Rekap Panjang Per Prog Per Prov'!E7</f>
        <v xml:space="preserve">PROGRAM PEMBINAAN KESATUAN BANGSA DAN POLITIK </v>
      </c>
      <c r="D169" s="1873"/>
      <c r="E169" s="1873"/>
      <c r="F169" s="779"/>
      <c r="G169" s="1860" t="str">
        <f>'Rekap Panjang Per Prog Per Prov'!E11</f>
        <v>DITJEN KESBANGPOL</v>
      </c>
      <c r="H169" s="753"/>
      <c r="I169" s="781"/>
    </row>
    <row r="170" spans="1:10" s="355" customFormat="1" ht="15.75" customHeight="1">
      <c r="A170" s="754"/>
      <c r="B170" s="830"/>
      <c r="C170" s="393" t="s">
        <v>381</v>
      </c>
      <c r="D170" s="1862" t="str">
        <f>'Rekap Panjang Per Prog Per Prov'!E8</f>
        <v>Kegiatan Fasilitasi Kewaspadaan Nasional</v>
      </c>
      <c r="E170" s="1862"/>
      <c r="F170" s="776"/>
      <c r="G170" s="1861"/>
      <c r="H170" s="753"/>
      <c r="I170" s="758"/>
    </row>
    <row r="171" spans="1:10" s="344" customFormat="1" ht="39" customHeight="1">
      <c r="A171" s="890"/>
      <c r="B171" s="879"/>
      <c r="C171" s="883"/>
      <c r="D171" s="883" t="s">
        <v>382</v>
      </c>
      <c r="E171" s="887" t="str">
        <f>'Rekap Panjang Per Prog Per Prov'!E10</f>
        <v xml:space="preserve">Penguatan dan Pemberdayaan Forum Kewaspadaan Dini Masyarakat (FKDM) </v>
      </c>
      <c r="F171" s="880">
        <f>'Rekap Panjang Per Prog Per Prov'!E30</f>
        <v>1200348000</v>
      </c>
      <c r="G171" s="821"/>
      <c r="H171" s="884" t="s">
        <v>793</v>
      </c>
      <c r="I171" s="753" t="s">
        <v>601</v>
      </c>
    </row>
    <row r="172" spans="1:10" ht="36.75" customHeight="1">
      <c r="A172" s="801"/>
      <c r="B172" s="829" t="s">
        <v>385</v>
      </c>
      <c r="C172" s="1859" t="str">
        <f>'Rekap Panjang Per Prog Per Prov'!F7</f>
        <v xml:space="preserve">PROGRAM PENDIDIKAN DAN PELATIHAN APARATUR KEMENTERIAN DALAM NEGERI </v>
      </c>
      <c r="D172" s="1859"/>
      <c r="E172" s="1859"/>
      <c r="F172" s="779"/>
      <c r="G172" s="777" t="str">
        <f>'Rekap Panjang Per Prog Per Prov'!F11</f>
        <v>BADAN DIKLAT</v>
      </c>
      <c r="H172" s="1136"/>
      <c r="I172" s="758"/>
    </row>
    <row r="173" spans="1:10" s="355" customFormat="1" ht="30" customHeight="1">
      <c r="A173" s="754"/>
      <c r="B173" s="830"/>
      <c r="C173" s="393" t="s">
        <v>381</v>
      </c>
      <c r="D173" s="1862" t="str">
        <f>'Rekap Panjang Per Prog Per Prov'!F8</f>
        <v xml:space="preserve">Kegiatan Dukungan Manajemen Dan Pelayanan Teknis Lainnya Badan Pendidikan Dan Pelatihan </v>
      </c>
      <c r="E173" s="1862"/>
      <c r="F173" s="776"/>
      <c r="G173" s="777"/>
      <c r="H173" s="753"/>
      <c r="I173" s="758"/>
    </row>
    <row r="174" spans="1:10" s="344" customFormat="1" ht="36" customHeight="1">
      <c r="A174" s="801"/>
      <c r="B174" s="830"/>
      <c r="C174" s="393"/>
      <c r="D174" s="393" t="s">
        <v>382</v>
      </c>
      <c r="E174" s="841" t="str">
        <f>'Rekap Panjang Per Prog Per Prov'!F10</f>
        <v>Koordinasi Pembinaan Program Kediklatan</v>
      </c>
      <c r="F174" s="776">
        <f>'Rekap Panjang Per Prog Per Prov'!F30</f>
        <v>200000000</v>
      </c>
      <c r="G174" s="778"/>
      <c r="H174" s="753" t="s">
        <v>794</v>
      </c>
      <c r="I174" s="753" t="s">
        <v>604</v>
      </c>
    </row>
    <row r="175" spans="1:10" s="344" customFormat="1" ht="16.5" customHeight="1">
      <c r="A175" s="801"/>
      <c r="B175" s="830" t="s">
        <v>393</v>
      </c>
      <c r="C175" s="1863" t="str">
        <f>'Rekap Panjang Per Prog Per Prov'!G7</f>
        <v xml:space="preserve">PROGRAM PENGELOLAAN DESENTRALISASI DAN OTONOMI DAERAH </v>
      </c>
      <c r="D175" s="1863"/>
      <c r="E175" s="1863"/>
      <c r="F175" s="776"/>
      <c r="G175" s="803" t="str">
        <f>'Rekap Panjang Per Prog Per Prov'!G11</f>
        <v>DITJEN OTDA</v>
      </c>
      <c r="H175" s="753"/>
      <c r="I175" s="758"/>
    </row>
    <row r="176" spans="1:10" s="344" customFormat="1" ht="16.5">
      <c r="A176" s="801"/>
      <c r="B176" s="830"/>
      <c r="C176" s="393" t="s">
        <v>381</v>
      </c>
      <c r="D176" s="1862" t="str">
        <f>'Rekap Panjang Per Prog Per Prov'!G8</f>
        <v>Kegiatan Penataan Urusan Pemerintahan Daerah Lingkup I</v>
      </c>
      <c r="E176" s="1862"/>
      <c r="F176" s="776"/>
      <c r="G176" s="777"/>
      <c r="H176" s="753"/>
      <c r="I176" s="758"/>
    </row>
    <row r="177" spans="1:9" s="344" customFormat="1" ht="33.75" customHeight="1">
      <c r="A177" s="801"/>
      <c r="B177" s="830"/>
      <c r="C177" s="393"/>
      <c r="D177" s="393" t="s">
        <v>382</v>
      </c>
      <c r="E177" s="841" t="str">
        <f>'Rekap Panjang Per Prog Per Prov'!G10</f>
        <v xml:space="preserve">Fasilitasi Percepatan Penerapan Standar Pelayanan Minimal (SPM) di Daerah </v>
      </c>
      <c r="F177" s="776">
        <f>'Rekap Panjang Per Prog Per Prov'!G30</f>
        <v>585200000</v>
      </c>
      <c r="G177" s="778"/>
      <c r="H177" s="753" t="s">
        <v>795</v>
      </c>
      <c r="I177" s="761" t="s">
        <v>662</v>
      </c>
    </row>
    <row r="178" spans="1:9" s="344" customFormat="1" ht="16.5" customHeight="1">
      <c r="A178" s="801"/>
      <c r="B178" s="830" t="s">
        <v>396</v>
      </c>
      <c r="C178" s="1863" t="str">
        <f>'Rekap Panjang Per Prog Per Prov'!J7</f>
        <v xml:space="preserve">PROGRAM BINA PEMBANGUNAN DAERAH </v>
      </c>
      <c r="D178" s="1863"/>
      <c r="E178" s="1863"/>
      <c r="F178" s="776"/>
      <c r="G178" s="1865" t="str">
        <f>'Rekap Panjang Per Prog Per Prov'!J11</f>
        <v>DITJEN BINA BANGDA</v>
      </c>
      <c r="H178" s="753"/>
      <c r="I178" s="784"/>
    </row>
    <row r="179" spans="1:9" s="344" customFormat="1" ht="32.25" customHeight="1">
      <c r="A179" s="801"/>
      <c r="B179" s="830"/>
      <c r="C179" s="393" t="s">
        <v>381</v>
      </c>
      <c r="D179" s="1862" t="str">
        <f>'Rekap Panjang Per Prog Per Prov'!J8</f>
        <v>Kegiatan Dukungan Manajemen dan Pelaksanaan Tugas Teknis Lainnya Ditjen Bina Bangda</v>
      </c>
      <c r="E179" s="1862"/>
      <c r="F179" s="776"/>
      <c r="G179" s="1866"/>
      <c r="H179" s="753"/>
      <c r="I179" s="758"/>
    </row>
    <row r="180" spans="1:9" s="344" customFormat="1" ht="32.25" customHeight="1">
      <c r="A180" s="801"/>
      <c r="B180" s="830"/>
      <c r="C180" s="366"/>
      <c r="D180" s="393" t="s">
        <v>382</v>
      </c>
      <c r="E180" s="841" t="str">
        <f>'Rekap Panjang Per Prog Per Prov'!J10</f>
        <v>Penyusunan, Pengkajian dan Pengembangan Data dan Informasi SIPD di Daerah</v>
      </c>
      <c r="F180" s="776">
        <f>'Rekap Panjang Per Prog Per Prov'!J30</f>
        <v>598000000</v>
      </c>
      <c r="G180" s="777"/>
      <c r="H180" s="753" t="s">
        <v>698</v>
      </c>
      <c r="I180" s="1793" t="s">
        <v>594</v>
      </c>
    </row>
    <row r="181" spans="1:9" s="344" customFormat="1" ht="33" customHeight="1">
      <c r="A181" s="801"/>
      <c r="B181" s="830"/>
      <c r="C181" s="366"/>
      <c r="D181" s="393" t="s">
        <v>386</v>
      </c>
      <c r="E181" s="841" t="str">
        <f>'Rekap Panjang Per Prog Per Prov'!K10</f>
        <v xml:space="preserve">Penguatan Peran Provinsi dalam Pengendalian, Pelaporan dan Evaluasi Pemanfaatan Program Dana Alokasi Khusus (DAK) </v>
      </c>
      <c r="F181" s="776">
        <f>'Rekap Panjang Per Prog Per Prov'!K30</f>
        <v>650000000</v>
      </c>
      <c r="G181" s="777"/>
      <c r="H181" s="753" t="s">
        <v>699</v>
      </c>
      <c r="I181" s="1794"/>
    </row>
    <row r="182" spans="1:9" s="344" customFormat="1" ht="16.5">
      <c r="A182" s="801"/>
      <c r="B182" s="830"/>
      <c r="C182" s="393" t="s">
        <v>387</v>
      </c>
      <c r="D182" s="1862" t="str">
        <f>'Rekap Panjang Per Prog Per Prov'!O8</f>
        <v>Kegiatan Fasilitasi Peningkatan Pertumbuhan Ekonomi Daerah</v>
      </c>
      <c r="E182" s="1862"/>
      <c r="F182" s="776"/>
      <c r="G182" s="777"/>
      <c r="H182" s="753"/>
      <c r="I182" s="758"/>
    </row>
    <row r="183" spans="1:9" s="344" customFormat="1" ht="35.25" customHeight="1">
      <c r="A183" s="801"/>
      <c r="B183" s="835"/>
      <c r="C183" s="367"/>
      <c r="D183" s="392" t="s">
        <v>382</v>
      </c>
      <c r="E183" s="846" t="str">
        <f>'Rekap Panjang Per Prog Per Prov'!O10</f>
        <v xml:space="preserve">Dukungan Operasional  Penyelenggaraan PTSP  </v>
      </c>
      <c r="F183" s="802">
        <f>'Rekap Panjang Per Prog Per Prov'!O30</f>
        <v>500000000</v>
      </c>
      <c r="G183" s="778"/>
      <c r="H183" s="753" t="s">
        <v>796</v>
      </c>
      <c r="I183" s="753" t="s">
        <v>602</v>
      </c>
    </row>
    <row r="184" spans="1:9" s="362" customFormat="1" ht="15.75" hidden="1" customHeight="1">
      <c r="A184" s="777"/>
      <c r="B184" s="830" t="s">
        <v>519</v>
      </c>
      <c r="C184" s="1863" t="str">
        <f>'Rekap Panjang Per Prog Per Prov'!U7</f>
        <v xml:space="preserve">PROGRAM PEMBERDAYAAN MASYARAKAT DAN PEMERINTAHAN DESA </v>
      </c>
      <c r="D184" s="1863"/>
      <c r="E184" s="1863"/>
      <c r="F184" s="793"/>
      <c r="G184" s="782" t="str">
        <f>'Rekap Panjang Per Prog Per Prov'!U11</f>
        <v>DITJEN PMD</v>
      </c>
      <c r="H184" s="753"/>
      <c r="I184" s="758"/>
    </row>
    <row r="185" spans="1:9" ht="30" hidden="1" customHeight="1">
      <c r="A185" s="777"/>
      <c r="B185" s="831"/>
      <c r="C185" s="393" t="s">
        <v>381</v>
      </c>
      <c r="D185" s="1862" t="str">
        <f>'Rekap Panjang Per Prog Per Prov'!U8</f>
        <v>Kegiatan Dukungan Manajemen dan Dukungan Teknis Lainnya Ditjen PMD</v>
      </c>
      <c r="E185" s="1862"/>
      <c r="F185" s="794"/>
      <c r="G185" s="782"/>
      <c r="H185" s="753"/>
      <c r="I185" s="758"/>
    </row>
    <row r="186" spans="1:9" ht="31.5" hidden="1" customHeight="1">
      <c r="A186" s="777"/>
      <c r="B186" s="834"/>
      <c r="C186" s="394"/>
      <c r="D186" s="394" t="s">
        <v>382</v>
      </c>
      <c r="E186" s="841" t="str">
        <f>'Rekap Panjang Per Prog Per Prov'!U10</f>
        <v>Penguatan Program dan Kelembagaan Pemberdayaan Masyarakat dan Pemerintahan Desa</v>
      </c>
      <c r="F186" s="797">
        <f>'Rekap Panjang Per Prog Per Prov'!U30</f>
        <v>153910000</v>
      </c>
      <c r="G186" s="778"/>
      <c r="H186" s="753"/>
      <c r="I186" s="781"/>
    </row>
    <row r="187" spans="1:9" ht="30" hidden="1" customHeight="1">
      <c r="A187" s="777"/>
      <c r="B187" s="831"/>
      <c r="C187" s="393" t="s">
        <v>387</v>
      </c>
      <c r="D187" s="1862" t="str">
        <f>'Rekap Panjang Per Prog Per Prov'!V8</f>
        <v>Kegiatan Peningkatan Kapasitas Penyelenggaraan Pemerintahan Desa dan Kelurahan</v>
      </c>
      <c r="E187" s="1862"/>
      <c r="F187" s="794"/>
      <c r="G187" s="782"/>
      <c r="H187" s="753"/>
      <c r="I187" s="758"/>
    </row>
    <row r="188" spans="1:9" ht="15.75" hidden="1" customHeight="1">
      <c r="A188" s="777"/>
      <c r="B188" s="834"/>
      <c r="C188" s="394"/>
      <c r="D188" s="394" t="s">
        <v>382</v>
      </c>
      <c r="E188" s="841" t="str">
        <f>'Rekap Panjang Per Prog Per Prov'!V10</f>
        <v>Pelatihan Manajemen Pemerintahan Desa bagi Kepala Desa</v>
      </c>
      <c r="F188" s="797">
        <f>'Rekap Panjang Per Prog Per Prov'!V30</f>
        <v>176547000</v>
      </c>
      <c r="G188" s="778"/>
      <c r="H188" s="753"/>
      <c r="I188" s="781"/>
    </row>
    <row r="189" spans="1:9" ht="15.75" hidden="1" customHeight="1">
      <c r="A189" s="777"/>
      <c r="B189" s="831"/>
      <c r="C189" s="393" t="s">
        <v>388</v>
      </c>
      <c r="D189" s="1862" t="str">
        <f>'Rekap Panjang Per Prog Per Prov'!W8</f>
        <v>Kegiatan Peningkatan Kapasitas Kelembagaan dan Pelatihan Masyarakat</v>
      </c>
      <c r="E189" s="1862"/>
      <c r="F189" s="794"/>
      <c r="G189" s="782"/>
      <c r="H189" s="753"/>
      <c r="I189" s="758"/>
    </row>
    <row r="190" spans="1:9" ht="15.75" hidden="1" customHeight="1">
      <c r="A190" s="777"/>
      <c r="B190" s="834"/>
      <c r="C190" s="394"/>
      <c r="D190" s="394" t="s">
        <v>382</v>
      </c>
      <c r="E190" s="841" t="str">
        <f>'Rekap Panjang Per Prog Per Prov'!W10</f>
        <v>Fasilitasi Penyusunan Profil Desa dan Kelurahan</v>
      </c>
      <c r="F190" s="797">
        <f>'Rekap Panjang Per Prog Per Prov'!W30</f>
        <v>404531000</v>
      </c>
      <c r="G190" s="778"/>
      <c r="H190" s="753"/>
      <c r="I190" s="781"/>
    </row>
    <row r="191" spans="1:9" ht="15.75" hidden="1" customHeight="1">
      <c r="A191" s="777"/>
      <c r="B191" s="831"/>
      <c r="C191" s="393" t="s">
        <v>389</v>
      </c>
      <c r="D191" s="1862" t="str">
        <f>'Rekap Panjang Per Prog Per Prov'!X8</f>
        <v>Kegiatan Peningkatan Kemandirian Masyarakat Perdesaan</v>
      </c>
      <c r="E191" s="1862"/>
      <c r="F191" s="794"/>
      <c r="G191" s="782"/>
      <c r="H191" s="753"/>
      <c r="I191" s="758"/>
    </row>
    <row r="192" spans="1:9" ht="15.75" hidden="1" customHeight="1">
      <c r="A192" s="777"/>
      <c r="B192" s="834"/>
      <c r="C192" s="394"/>
      <c r="D192" s="394" t="s">
        <v>382</v>
      </c>
      <c r="E192" s="841" t="str">
        <f>'Rekap Panjang Per Prog Per Prov'!X10</f>
        <v>PNPM-Mandiri Perdesaan</v>
      </c>
      <c r="F192" s="797">
        <f>'Rekap Panjang Per Prog Per Prov'!X30</f>
        <v>14849109000</v>
      </c>
      <c r="G192" s="778"/>
      <c r="H192" s="753"/>
      <c r="I192" s="781"/>
    </row>
    <row r="193" spans="1:9" ht="15.75" hidden="1" customHeight="1">
      <c r="A193" s="777"/>
      <c r="B193" s="831"/>
      <c r="C193" s="393" t="s">
        <v>391</v>
      </c>
      <c r="D193" s="1862" t="str">
        <f>'Rekap Panjang Per Prog Per Prov'!Y8</f>
        <v>Kegiatan Fasilitasi Pemberdayaan Adat dan Sosial Budaya Masyarakat</v>
      </c>
      <c r="E193" s="1862"/>
      <c r="F193" s="794"/>
      <c r="G193" s="782"/>
      <c r="H193" s="753"/>
      <c r="I193" s="758"/>
    </row>
    <row r="194" spans="1:9" ht="31.5" hidden="1" customHeight="1">
      <c r="A194" s="777"/>
      <c r="B194" s="834"/>
      <c r="C194" s="394"/>
      <c r="D194" s="394" t="s">
        <v>382</v>
      </c>
      <c r="E194" s="841" t="str">
        <f>'Rekap Panjang Per Prog Per Prov'!Y10</f>
        <v>Fasilitasi Penguatan Kelembagaan Komisi Penanggulangan HIV/AIDS di daerah</v>
      </c>
      <c r="F194" s="797">
        <f>'Rekap Panjang Per Prog Per Prov'!Y30</f>
        <v>83380000</v>
      </c>
      <c r="G194" s="778"/>
      <c r="H194" s="753"/>
      <c r="I194" s="781"/>
    </row>
    <row r="195" spans="1:9" ht="31.5" hidden="1" customHeight="1">
      <c r="A195" s="777"/>
      <c r="B195" s="834"/>
      <c r="C195" s="394"/>
      <c r="D195" s="394" t="s">
        <v>386</v>
      </c>
      <c r="E195" s="841" t="str">
        <f>'Rekap Panjang Per Prog Per Prov'!AA10</f>
        <v xml:space="preserve">Fasilitasi Penguatan Sistem Informasi Posyandu di Daerah melalui Koordinasi dan Pelatihan Ulang </v>
      </c>
      <c r="F195" s="797">
        <f>'Rekap Panjang Per Prog Per Prov'!AA30</f>
        <v>68315000</v>
      </c>
      <c r="G195" s="778"/>
      <c r="H195" s="753"/>
      <c r="I195" s="781"/>
    </row>
    <row r="196" spans="1:9" ht="15.75" hidden="1" customHeight="1">
      <c r="A196" s="777"/>
      <c r="B196" s="831"/>
      <c r="C196" s="393" t="s">
        <v>392</v>
      </c>
      <c r="D196" s="1862" t="str">
        <f>'Rekap Panjang Per Prog Per Prov'!AB8</f>
        <v>Kegiatan Pengembangan Usaha Ekonomi Masyarakat</v>
      </c>
      <c r="E196" s="1862"/>
      <c r="F196" s="794"/>
      <c r="G196" s="782"/>
      <c r="H196" s="753"/>
      <c r="I196" s="758"/>
    </row>
    <row r="197" spans="1:9" ht="15.75" hidden="1" customHeight="1">
      <c r="A197" s="777"/>
      <c r="B197" s="834"/>
      <c r="C197" s="394"/>
      <c r="D197" s="394" t="s">
        <v>382</v>
      </c>
      <c r="E197" s="841" t="str">
        <f>'Rekap Panjang Per Prog Per Prov'!AB10</f>
        <v xml:space="preserve">Pelatihan Kapasitas Kelembagaan UED SP/BUMDesa </v>
      </c>
      <c r="F197" s="797">
        <f>'Rekap Panjang Per Prog Per Prov'!AB30</f>
        <v>0</v>
      </c>
      <c r="G197" s="778"/>
      <c r="H197" s="753"/>
      <c r="I197" s="781"/>
    </row>
    <row r="198" spans="1:9" ht="31.5" hidden="1" customHeight="1">
      <c r="A198" s="777"/>
      <c r="B198" s="834"/>
      <c r="C198" s="394"/>
      <c r="D198" s="394" t="s">
        <v>386</v>
      </c>
      <c r="E198" s="841" t="str">
        <f>'Rekap Panjang Per Prog Per Prov'!AC10</f>
        <v xml:space="preserve">Penguatan Kelembagaan Tim Koordinasi Penanggulangan Kemiskinan Daerah (TKPKD) </v>
      </c>
      <c r="F198" s="797">
        <f>'Rekap Panjang Per Prog Per Prov'!AC30</f>
        <v>94430000</v>
      </c>
      <c r="G198" s="778"/>
      <c r="H198" s="753"/>
      <c r="I198" s="781"/>
    </row>
    <row r="199" spans="1:9" ht="15.75" hidden="1" customHeight="1">
      <c r="A199" s="777"/>
      <c r="B199" s="834"/>
      <c r="C199" s="394"/>
      <c r="D199" s="394" t="s">
        <v>390</v>
      </c>
      <c r="E199" s="841" t="str">
        <f>'Rekap Panjang Per Prog Per Prov'!AD10</f>
        <v>Fasilitasi Penguatan Kelembagaan Pasar Desa</v>
      </c>
      <c r="F199" s="797">
        <f>'Rekap Panjang Per Prog Per Prov'!AD30</f>
        <v>150000000</v>
      </c>
      <c r="G199" s="778"/>
      <c r="H199" s="753"/>
      <c r="I199" s="781"/>
    </row>
    <row r="200" spans="1:9" s="362" customFormat="1" ht="30" customHeight="1">
      <c r="A200" s="777"/>
      <c r="B200" s="830" t="s">
        <v>519</v>
      </c>
      <c r="C200" s="1863" t="str">
        <f>'Rekap Panjang Per Prog Per Prov'!AH7</f>
        <v xml:space="preserve">PROGRAM PENGUATAN PENYELENGGARAAN PEMERINTAHAN UMUM </v>
      </c>
      <c r="D200" s="1863"/>
      <c r="E200" s="1863"/>
      <c r="F200" s="793"/>
      <c r="G200" s="803" t="str">
        <f>'Rekap Panjang Per Prog Per Prov'!AH11</f>
        <v>DITJEN PUM</v>
      </c>
      <c r="H200" s="753"/>
      <c r="I200" s="758"/>
    </row>
    <row r="201" spans="1:9" ht="30" customHeight="1">
      <c r="A201" s="777"/>
      <c r="B201" s="831"/>
      <c r="C201" s="393" t="s">
        <v>381</v>
      </c>
      <c r="D201" s="1862" t="str">
        <f>'Rekap Panjang Per Prog Per Prov'!AH8</f>
        <v>Kegiatan Penyelenggaraan Hubungan Pusat dan Daerah Serta Kerjasama Daerah</v>
      </c>
      <c r="E201" s="1862"/>
      <c r="F201" s="794"/>
      <c r="G201" s="777"/>
      <c r="H201" s="753"/>
      <c r="I201" s="758"/>
    </row>
    <row r="202" spans="1:9" ht="36.75" customHeight="1">
      <c r="A202" s="777"/>
      <c r="B202" s="834"/>
      <c r="C202" s="394"/>
      <c r="D202" s="394" t="s">
        <v>382</v>
      </c>
      <c r="E202" s="841" t="str">
        <f>'Rekap Panjang Per Prog Per Prov'!AI10</f>
        <v>Peningkatan Peran Gubernur sebagai Wakil Pemerintah Pusat di Wilayah Provinsi</v>
      </c>
      <c r="F202" s="797">
        <f>'Rekap Panjang Per Prog Per Prov'!AI30</f>
        <v>3597473000</v>
      </c>
      <c r="G202" s="778"/>
      <c r="H202" s="753" t="s">
        <v>701</v>
      </c>
      <c r="I202" s="761" t="s">
        <v>595</v>
      </c>
    </row>
    <row r="203" spans="1:9" ht="30" customHeight="1">
      <c r="A203" s="777"/>
      <c r="B203" s="834"/>
      <c r="C203" s="394" t="s">
        <v>387</v>
      </c>
      <c r="D203" s="1872" t="str">
        <f>'Rekap Panjang Per Prog Per Prov'!AJ8</f>
        <v>Kegiatan Pengembangan dan Penataan Wilayah Administrasi dan Perbatasan</v>
      </c>
      <c r="E203" s="1872"/>
      <c r="F203" s="797"/>
      <c r="G203" s="777"/>
      <c r="H203" s="753"/>
      <c r="I203" s="781"/>
    </row>
    <row r="204" spans="1:9" ht="35.25" customHeight="1">
      <c r="A204" s="777"/>
      <c r="B204" s="834"/>
      <c r="C204" s="394"/>
      <c r="D204" s="394" t="s">
        <v>382</v>
      </c>
      <c r="E204" s="841" t="str">
        <f>'Rekap Panjang Per Prog Per Prov'!AJ10</f>
        <v>Koordinasi dan Fasilitasi Penegasan Batas Daerah secara Pasti di Lapangan antar Daerah Provinsi, Kab/Kota</v>
      </c>
      <c r="F204" s="797">
        <f>'Rekap Panjang Per Prog Per Prov'!AJ30</f>
        <v>350000000</v>
      </c>
      <c r="G204" s="777"/>
      <c r="H204" s="753" t="s">
        <v>701</v>
      </c>
      <c r="I204" s="1114" t="s">
        <v>605</v>
      </c>
    </row>
    <row r="205" spans="1:9" ht="49.5" customHeight="1">
      <c r="A205" s="821"/>
      <c r="B205" s="885"/>
      <c r="C205" s="886"/>
      <c r="D205" s="886" t="s">
        <v>386</v>
      </c>
      <c r="E205" s="887" t="str">
        <f>'Rekap Panjang Per Prog Per Prov'!AM10</f>
        <v>Fasilitasi Penegasan Status Hukum Batas antar Negara, Peningkatan Kapasitas Aparat, dan Peningkatan Kegiatan Sosekbud dengan Negara Tetangga</v>
      </c>
      <c r="F205" s="888">
        <f>'Rekap Panjang Per Prog Per Prov'!AM30</f>
        <v>400000000</v>
      </c>
      <c r="G205" s="821"/>
      <c r="H205" s="753" t="s">
        <v>701</v>
      </c>
      <c r="I205" s="1117" t="s">
        <v>609</v>
      </c>
    </row>
    <row r="206" spans="1:9" ht="31.5" customHeight="1">
      <c r="A206" s="777"/>
      <c r="B206" s="834"/>
      <c r="C206" s="394" t="s">
        <v>388</v>
      </c>
      <c r="D206" s="1872" t="str">
        <f>'Rekap Panjang Per Prog Per Prov'!AN8</f>
        <v>Kegiatan Pembinaan Ketenteraman, Ketertiban dan Perlindungan Masyarakat</v>
      </c>
      <c r="E206" s="1872"/>
      <c r="F206" s="797"/>
      <c r="G206" s="777"/>
      <c r="H206" s="753"/>
      <c r="I206" s="781"/>
    </row>
    <row r="207" spans="1:9" ht="19.5" customHeight="1">
      <c r="A207" s="777"/>
      <c r="B207" s="834"/>
      <c r="C207" s="394"/>
      <c r="D207" s="394" t="s">
        <v>382</v>
      </c>
      <c r="E207" s="841" t="str">
        <f>'Rekap Panjang Per Prog Per Prov'!AN10</f>
        <v>Fasilitasi Pencitraan Satpol PP di Daerah</v>
      </c>
      <c r="F207" s="797">
        <f>'Rekap Panjang Per Prog Per Prov'!AN30</f>
        <v>350000000</v>
      </c>
      <c r="G207" s="777"/>
      <c r="H207" s="753" t="s">
        <v>738</v>
      </c>
      <c r="I207" s="761" t="s">
        <v>597</v>
      </c>
    </row>
    <row r="208" spans="1:9" ht="29.25" customHeight="1">
      <c r="A208" s="777"/>
      <c r="B208" s="831"/>
      <c r="C208" s="393" t="s">
        <v>389</v>
      </c>
      <c r="D208" s="1862" t="str">
        <f>'Rekap Panjang Per Prog Per Prov'!AP8</f>
        <v>Kegiatan Pembinaan dan Pengembangan Kawasan dan Pertanahan</v>
      </c>
      <c r="E208" s="1862"/>
      <c r="F208" s="794"/>
      <c r="G208" s="777"/>
      <c r="H208" s="753"/>
      <c r="I208" s="758"/>
    </row>
    <row r="209" spans="1:10" ht="33" customHeight="1">
      <c r="A209" s="777"/>
      <c r="B209" s="834"/>
      <c r="C209" s="394"/>
      <c r="D209" s="394" t="s">
        <v>382</v>
      </c>
      <c r="E209" s="841" t="str">
        <f>'Rekap Panjang Per Prog Per Prov'!AP10</f>
        <v xml:space="preserve">Peningkatan Kapasitas Aparat Pemerintah Daerah dalam Pengelolaan Kawasan Sumber Daya Alam </v>
      </c>
      <c r="F209" s="797">
        <f>'Rekap Panjang Per Prog Per Prov'!AP30</f>
        <v>400000000</v>
      </c>
      <c r="G209" s="777"/>
      <c r="H209" s="753" t="s">
        <v>797</v>
      </c>
      <c r="I209" s="1114" t="s">
        <v>608</v>
      </c>
    </row>
    <row r="210" spans="1:10" ht="17.25" customHeight="1">
      <c r="A210" s="777"/>
      <c r="B210" s="831"/>
      <c r="C210" s="393" t="s">
        <v>391</v>
      </c>
      <c r="D210" s="1862" t="str">
        <f>'Rekap Panjang Per Prog Per Prov'!AR8</f>
        <v>Kegiatan Fasilitasi Pencegahan dan Penanggulangan Bencana</v>
      </c>
      <c r="E210" s="1862"/>
      <c r="F210" s="794"/>
      <c r="G210" s="777"/>
      <c r="H210" s="753"/>
      <c r="I210" s="758"/>
    </row>
    <row r="211" spans="1:10" ht="47.25" customHeight="1">
      <c r="A211" s="777"/>
      <c r="B211" s="834"/>
      <c r="C211" s="394"/>
      <c r="D211" s="394" t="s">
        <v>382</v>
      </c>
      <c r="E211" s="841" t="str">
        <f>'Rekap Panjang Per Prog Per Prov'!AR10</f>
        <v>Fasilitasi Peningkatan Kapasitas Pemerintahan Kabupaten/Kota dalam Penyelenggaraan Pencegahan dan Penanggulangan Kebakaran untuk Mendukung Pengurangan Resiko Kebakaran</v>
      </c>
      <c r="F211" s="797">
        <f>'Rekap Panjang Per Prog Per Prov'!AR30</f>
        <v>350000000</v>
      </c>
      <c r="G211" s="778"/>
      <c r="H211" s="753" t="s">
        <v>720</v>
      </c>
      <c r="I211" s="761" t="s">
        <v>607</v>
      </c>
    </row>
    <row r="212" spans="1:10" ht="9.75" customHeight="1" thickBot="1">
      <c r="A212" s="804"/>
      <c r="B212" s="832"/>
      <c r="C212" s="368"/>
      <c r="D212" s="368"/>
      <c r="E212" s="847"/>
      <c r="F212" s="805"/>
      <c r="G212" s="789"/>
      <c r="H212" s="1135"/>
      <c r="I212" s="768"/>
    </row>
    <row r="213" spans="1:10" s="1107" customFormat="1" ht="19.5" customHeight="1">
      <c r="A213" s="1105">
        <v>4</v>
      </c>
      <c r="B213" s="1138" t="s">
        <v>403</v>
      </c>
      <c r="C213" s="1138"/>
      <c r="D213" s="1138"/>
      <c r="E213" s="1157"/>
      <c r="F213" s="792">
        <f>SUM(F214:F262)</f>
        <v>21789448000</v>
      </c>
      <c r="G213" s="1158"/>
      <c r="H213" s="1139"/>
      <c r="I213" s="808"/>
      <c r="J213" s="1106">
        <f>'Rekap Panjang Per Prog Per Prov'!AV31</f>
        <v>22297648000</v>
      </c>
    </row>
    <row r="214" spans="1:10">
      <c r="A214" s="777"/>
      <c r="B214" s="830" t="s">
        <v>380</v>
      </c>
      <c r="C214" s="1863" t="str">
        <f>'Rekap Panjang Per Prog Per Prov'!C7</f>
        <v xml:space="preserve">PROGRAM PENATAAN ADMINISTRASI KEPENDUDUKAN </v>
      </c>
      <c r="D214" s="1863"/>
      <c r="E214" s="1863"/>
      <c r="F214" s="776"/>
      <c r="G214" s="803" t="str">
        <f>'Rekap Panjang Per Prog Per Prov'!C11</f>
        <v>DITJEN DUKCAPIL</v>
      </c>
      <c r="H214" s="753"/>
      <c r="I214" s="758"/>
    </row>
    <row r="215" spans="1:10" ht="30" customHeight="1">
      <c r="A215" s="777"/>
      <c r="B215" s="830"/>
      <c r="C215" s="393" t="s">
        <v>381</v>
      </c>
      <c r="D215" s="1862" t="str">
        <f>'Rekap Panjang Per Prog Per Prov'!C8</f>
        <v>Kegiatan Dukungan Manajemen dan Dukungan Teknis Lainnya Ditjen Kependudukan dan Pencatatan Sipil</v>
      </c>
      <c r="E215" s="1862"/>
      <c r="F215" s="776"/>
      <c r="G215" s="777"/>
      <c r="H215" s="753"/>
      <c r="I215" s="758"/>
    </row>
    <row r="216" spans="1:10" ht="39" customHeight="1">
      <c r="A216" s="777"/>
      <c r="B216" s="830"/>
      <c r="C216" s="365"/>
      <c r="D216" s="393" t="s">
        <v>382</v>
      </c>
      <c r="E216" s="841" t="str">
        <f>'Rekap Panjang Per Prog Per Prov'!C10</f>
        <v xml:space="preserve">Fasilitasi Koordinasi Penyelenggaraan Kependudukan dan Pencatatan Sipil </v>
      </c>
      <c r="F216" s="776">
        <f>'Rekap Panjang Per Prog Per Prov'!C31</f>
        <v>206379000</v>
      </c>
      <c r="G216" s="778"/>
      <c r="H216" s="753" t="s">
        <v>713</v>
      </c>
      <c r="I216" s="753" t="s">
        <v>600</v>
      </c>
    </row>
    <row r="217" spans="1:10" ht="34.5" customHeight="1">
      <c r="A217" s="801"/>
      <c r="B217" s="830" t="s">
        <v>383</v>
      </c>
      <c r="C217" s="1863" t="str">
        <f>'Rekap Panjang Per Prog Per Prov'!D7</f>
        <v xml:space="preserve">PROGRAM PENGAWASAN DAN PENINGKATAN AKUNTABILITAS APARATUR KEMENTERIAN DALAM NEGERI </v>
      </c>
      <c r="D217" s="1863"/>
      <c r="E217" s="1874"/>
      <c r="F217" s="776"/>
      <c r="G217" s="803" t="str">
        <f>'Rekap Panjang Per Prog Per Prov'!D11</f>
        <v>ITJEN</v>
      </c>
      <c r="H217" s="753"/>
      <c r="I217" s="758"/>
    </row>
    <row r="218" spans="1:10" ht="32.25" customHeight="1">
      <c r="A218" s="801"/>
      <c r="B218" s="830"/>
      <c r="C218" s="393" t="s">
        <v>381</v>
      </c>
      <c r="D218" s="1862" t="str">
        <f>'Rekap Panjang Per Prog Per Prov'!D8</f>
        <v xml:space="preserve">Kegiatan Dukungan Manajemen dan Dukungan Teknis Lainnya  Inspektorat Jenderal </v>
      </c>
      <c r="E218" s="1862"/>
      <c r="F218" s="776"/>
      <c r="G218" s="777"/>
      <c r="H218" s="753"/>
      <c r="I218" s="758"/>
    </row>
    <row r="219" spans="1:10" ht="34.5" customHeight="1">
      <c r="A219" s="801"/>
      <c r="B219" s="830"/>
      <c r="C219" s="365"/>
      <c r="D219" s="393" t="s">
        <v>382</v>
      </c>
      <c r="E219" s="841" t="str">
        <f>'Rekap Panjang Per Prog Per Prov'!D10</f>
        <v xml:space="preserve">Koordinasi Pembinaan dan Pengawasan Penyelenggaraan Pemerintahan Daerah </v>
      </c>
      <c r="F219" s="776">
        <f>'Rekap Panjang Per Prog Per Prov'!D31</f>
        <v>270000000</v>
      </c>
      <c r="G219" s="778"/>
      <c r="H219" s="753" t="s">
        <v>783</v>
      </c>
      <c r="I219" s="753" t="s">
        <v>603</v>
      </c>
    </row>
    <row r="220" spans="1:10" ht="16.5">
      <c r="A220" s="801"/>
      <c r="B220" s="830" t="s">
        <v>383</v>
      </c>
      <c r="C220" s="1875" t="str">
        <f>'Rekap Panjang Per Prog Per Prov'!E7</f>
        <v xml:space="preserve">PROGRAM PEMBINAAN KESATUAN BANGSA DAN POLITIK </v>
      </c>
      <c r="D220" s="1875"/>
      <c r="E220" s="1875"/>
      <c r="F220" s="776"/>
      <c r="G220" s="1860" t="str">
        <f>'Rekap Panjang Per Prog Per Prov'!E11</f>
        <v>DITJEN KESBANGPOL</v>
      </c>
      <c r="H220" s="753"/>
      <c r="I220" s="758"/>
    </row>
    <row r="221" spans="1:10" ht="16.5">
      <c r="A221" s="801"/>
      <c r="B221" s="830"/>
      <c r="C221" s="393" t="s">
        <v>381</v>
      </c>
      <c r="D221" s="1862" t="str">
        <f>'Rekap Panjang Per Prog Per Prov'!E8</f>
        <v>Kegiatan Fasilitasi Kewaspadaan Nasional</v>
      </c>
      <c r="E221" s="1862"/>
      <c r="F221" s="776"/>
      <c r="G221" s="1861"/>
      <c r="H221" s="753"/>
      <c r="I221" s="758"/>
    </row>
    <row r="222" spans="1:10" ht="41.25" customHeight="1">
      <c r="A222" s="801"/>
      <c r="B222" s="830"/>
      <c r="C222" s="365"/>
      <c r="D222" s="393" t="s">
        <v>382</v>
      </c>
      <c r="E222" s="841" t="str">
        <f>'Rekap Panjang Per Prog Per Prov'!E10</f>
        <v xml:space="preserve">Penguatan dan Pemberdayaan Forum Kewaspadaan Dini Masyarakat (FKDM) </v>
      </c>
      <c r="F222" s="776">
        <f>'Rekap Panjang Per Prog Per Prov'!E31</f>
        <v>578099000</v>
      </c>
      <c r="G222" s="778"/>
      <c r="H222" s="753" t="s">
        <v>714</v>
      </c>
      <c r="I222" s="753" t="s">
        <v>601</v>
      </c>
    </row>
    <row r="223" spans="1:10" ht="32.25" customHeight="1">
      <c r="A223" s="801"/>
      <c r="B223" s="830" t="s">
        <v>384</v>
      </c>
      <c r="C223" s="1863" t="str">
        <f>'Rekap Panjang Per Prog Per Prov'!F7</f>
        <v xml:space="preserve">PROGRAM PENDIDIKAN DAN PELATIHAN APARATUR KEMENTERIAN DALAM NEGERI </v>
      </c>
      <c r="D223" s="1863"/>
      <c r="E223" s="1863"/>
      <c r="F223" s="776"/>
      <c r="G223" s="803" t="str">
        <f>'Rekap Panjang Per Prog Per Prov'!F11</f>
        <v>BADAN DIKLAT</v>
      </c>
      <c r="H223" s="753"/>
      <c r="I223" s="758"/>
    </row>
    <row r="224" spans="1:10" s="355" customFormat="1" ht="34.5" customHeight="1">
      <c r="A224" s="754"/>
      <c r="B224" s="830"/>
      <c r="C224" s="393" t="s">
        <v>381</v>
      </c>
      <c r="D224" s="1862" t="str">
        <f>'Rekap Panjang Per Prog Per Prov'!F8</f>
        <v xml:space="preserve">Kegiatan Dukungan Manajemen Dan Pelayanan Teknis Lainnya Badan Pendidikan Dan Pelatihan </v>
      </c>
      <c r="E224" s="1862"/>
      <c r="F224" s="776"/>
      <c r="G224" s="777"/>
      <c r="H224" s="753"/>
      <c r="I224" s="753"/>
    </row>
    <row r="225" spans="1:9" s="344" customFormat="1" ht="51.75" customHeight="1">
      <c r="A225" s="801"/>
      <c r="B225" s="830"/>
      <c r="C225" s="393"/>
      <c r="D225" s="393" t="s">
        <v>382</v>
      </c>
      <c r="E225" s="841" t="str">
        <f>'Rekap Panjang Per Prog Per Prov'!F10</f>
        <v>Koordinasi Pembinaan Program Kediklatan</v>
      </c>
      <c r="F225" s="776">
        <f>'Rekap Panjang Per Prog Per Prov'!F31</f>
        <v>200000000</v>
      </c>
      <c r="G225" s="778"/>
      <c r="H225" s="753" t="s">
        <v>715</v>
      </c>
      <c r="I225" s="753" t="s">
        <v>604</v>
      </c>
    </row>
    <row r="226" spans="1:9" ht="34.5" customHeight="1">
      <c r="A226" s="801"/>
      <c r="B226" s="830" t="s">
        <v>385</v>
      </c>
      <c r="C226" s="1863" t="str">
        <f>'Rekap Panjang Per Prog Per Prov'!G7</f>
        <v xml:space="preserve">PROGRAM PENGELOLAAN DESENTRALISASI DAN OTONOMI DAERAH </v>
      </c>
      <c r="D226" s="1863"/>
      <c r="E226" s="1863"/>
      <c r="F226" s="776"/>
      <c r="G226" s="803" t="str">
        <f>'Rekap Panjang Per Prog Per Prov'!G11</f>
        <v>DITJEN OTDA</v>
      </c>
      <c r="H226" s="753"/>
      <c r="I226" s="758"/>
    </row>
    <row r="227" spans="1:9" s="355" customFormat="1">
      <c r="A227" s="754"/>
      <c r="B227" s="830"/>
      <c r="C227" s="393" t="s">
        <v>381</v>
      </c>
      <c r="D227" s="1862" t="str">
        <f>'Rekap Panjang Per Prog Per Prov'!G8</f>
        <v>Kegiatan Penataan Urusan Pemerintahan Daerah Lingkup I</v>
      </c>
      <c r="E227" s="1862"/>
      <c r="F227" s="776"/>
      <c r="G227" s="777"/>
      <c r="H227" s="753"/>
      <c r="I227" s="758"/>
    </row>
    <row r="228" spans="1:9" s="344" customFormat="1" ht="36.75" customHeight="1">
      <c r="A228" s="801"/>
      <c r="B228" s="830"/>
      <c r="C228" s="393"/>
      <c r="D228" s="393" t="s">
        <v>382</v>
      </c>
      <c r="E228" s="841" t="str">
        <f>'Rekap Panjang Per Prog Per Prov'!G10</f>
        <v xml:space="preserve">Fasilitasi Percepatan Penerapan Standar Pelayanan Minimal (SPM) di Daerah </v>
      </c>
      <c r="F228" s="776">
        <f>'Rekap Panjang Per Prog Per Prov'!G31</f>
        <v>494250000</v>
      </c>
      <c r="G228" s="778"/>
      <c r="H228" s="753" t="s">
        <v>716</v>
      </c>
      <c r="I228" s="761" t="s">
        <v>662</v>
      </c>
    </row>
    <row r="229" spans="1:9" s="344" customFormat="1" ht="16.5" customHeight="1">
      <c r="A229" s="801"/>
      <c r="B229" s="829" t="s">
        <v>393</v>
      </c>
      <c r="C229" s="1859" t="str">
        <f>'Rekap Panjang Per Prog Per Prov'!J7</f>
        <v xml:space="preserve">PROGRAM BINA PEMBANGUNAN DAERAH </v>
      </c>
      <c r="D229" s="1859"/>
      <c r="E229" s="1859"/>
      <c r="F229" s="779"/>
      <c r="G229" s="1865" t="str">
        <f>'Rekap Panjang Per Prog Per Prov'!J11</f>
        <v>DITJEN BINA BANGDA</v>
      </c>
      <c r="H229" s="753"/>
      <c r="I229" s="809"/>
    </row>
    <row r="230" spans="1:9" s="344" customFormat="1" ht="31.5" customHeight="1">
      <c r="A230" s="801"/>
      <c r="B230" s="830"/>
      <c r="C230" s="393" t="s">
        <v>381</v>
      </c>
      <c r="D230" s="1862" t="str">
        <f>'Rekap Panjang Per Prog Per Prov'!J8</f>
        <v>Kegiatan Dukungan Manajemen dan Pelaksanaan Tugas Teknis Lainnya Ditjen Bina Bangda</v>
      </c>
      <c r="E230" s="1862"/>
      <c r="F230" s="776"/>
      <c r="G230" s="1866"/>
      <c r="H230" s="753"/>
      <c r="I230" s="758"/>
    </row>
    <row r="231" spans="1:9" s="344" customFormat="1" ht="36.75" customHeight="1">
      <c r="A231" s="890"/>
      <c r="B231" s="879"/>
      <c r="C231" s="891"/>
      <c r="D231" s="883" t="s">
        <v>382</v>
      </c>
      <c r="E231" s="887" t="str">
        <f>'Rekap Panjang Per Prog Per Prov'!K10</f>
        <v xml:space="preserve">Penguatan Peran Provinsi dalam Pengendalian, Pelaporan dan Evaluasi Pemanfaatan Program Dana Alokasi Khusus (DAK) </v>
      </c>
      <c r="F231" s="880">
        <f>'Rekap Panjang Per Prog Per Prov'!K31</f>
        <v>600000000</v>
      </c>
      <c r="G231" s="821"/>
      <c r="H231" s="884" t="s">
        <v>698</v>
      </c>
      <c r="I231" s="1113" t="s">
        <v>594</v>
      </c>
    </row>
    <row r="232" spans="1:9" s="344" customFormat="1" ht="18.75" customHeight="1">
      <c r="A232" s="801"/>
      <c r="B232" s="829"/>
      <c r="C232" s="394" t="s">
        <v>387</v>
      </c>
      <c r="D232" s="1872" t="str">
        <f>'Rekap Panjang Per Prog Per Prov'!O8</f>
        <v>Kegiatan Fasilitasi Peningkatan Pertumbuhan Ekonomi Daerah</v>
      </c>
      <c r="E232" s="1872"/>
      <c r="F232" s="779"/>
      <c r="G232" s="777"/>
      <c r="H232" s="1136"/>
      <c r="I232" s="758"/>
    </row>
    <row r="233" spans="1:9" s="344" customFormat="1" ht="27.75" customHeight="1">
      <c r="A233" s="801"/>
      <c r="B233" s="830"/>
      <c r="C233" s="366"/>
      <c r="D233" s="393" t="s">
        <v>382</v>
      </c>
      <c r="E233" s="841" t="str">
        <f>'Rekap Panjang Per Prog Per Prov'!O10</f>
        <v xml:space="preserve">Dukungan Operasional  Penyelenggaraan PTSP  </v>
      </c>
      <c r="F233" s="776">
        <f>'Rekap Panjang Per Prog Per Prov'!O31</f>
        <v>500000000</v>
      </c>
      <c r="G233" s="777"/>
      <c r="H233" s="753" t="s">
        <v>716</v>
      </c>
      <c r="I233" s="753" t="s">
        <v>602</v>
      </c>
    </row>
    <row r="234" spans="1:9" s="344" customFormat="1" ht="16.5">
      <c r="A234" s="801"/>
      <c r="B234" s="830"/>
      <c r="C234" s="393" t="s">
        <v>388</v>
      </c>
      <c r="D234" s="1862" t="str">
        <f>'Rekap Panjang Per Prog Per Prov'!Q8</f>
        <v>Kegiatan Fasilitasi Pengembangan Wilayah Terpadu</v>
      </c>
      <c r="E234" s="1862"/>
      <c r="F234" s="776"/>
      <c r="G234" s="777"/>
      <c r="H234" s="753"/>
      <c r="I234" s="758"/>
    </row>
    <row r="235" spans="1:9" s="344" customFormat="1" ht="39" customHeight="1">
      <c r="A235" s="801"/>
      <c r="B235" s="835"/>
      <c r="C235" s="367"/>
      <c r="D235" s="392" t="s">
        <v>382</v>
      </c>
      <c r="E235" s="846" t="str">
        <f>'Rekap Panjang Per Prog Per Prov'!Q10</f>
        <v>Penguatan Kelembagaan dalam Pengelolaan dan Pengembangan Wilayah Pesisir, Laut dan Pulau-pulau kecil</v>
      </c>
      <c r="F235" s="802">
        <f>'Rekap Panjang Per Prog Per Prov'!Q31</f>
        <v>475000000</v>
      </c>
      <c r="G235" s="778"/>
      <c r="H235" s="753" t="s">
        <v>698</v>
      </c>
      <c r="I235" s="1113" t="s">
        <v>594</v>
      </c>
    </row>
    <row r="236" spans="1:9" s="362" customFormat="1" ht="15.75" hidden="1" customHeight="1">
      <c r="A236" s="777"/>
      <c r="B236" s="830" t="s">
        <v>519</v>
      </c>
      <c r="C236" s="1863" t="str">
        <f>'Rekap Panjang Per Prog Per Prov'!U7</f>
        <v xml:space="preserve">PROGRAM PEMBERDAYAAN MASYARAKAT DAN PEMERINTAHAN DESA </v>
      </c>
      <c r="D236" s="1863"/>
      <c r="E236" s="1863"/>
      <c r="F236" s="793"/>
      <c r="G236" s="782" t="str">
        <f>'Rekap Panjang Per Prog Per Prov'!U11</f>
        <v>DITJEN PMD</v>
      </c>
      <c r="H236" s="753"/>
      <c r="I236" s="758"/>
    </row>
    <row r="237" spans="1:9" ht="30" hidden="1" customHeight="1">
      <c r="A237" s="777"/>
      <c r="B237" s="831"/>
      <c r="C237" s="393" t="s">
        <v>381</v>
      </c>
      <c r="D237" s="1862" t="str">
        <f>'Rekap Panjang Per Prog Per Prov'!U8</f>
        <v>Kegiatan Dukungan Manajemen dan Dukungan Teknis Lainnya Ditjen PMD</v>
      </c>
      <c r="E237" s="1862"/>
      <c r="F237" s="794"/>
      <c r="G237" s="782"/>
      <c r="H237" s="753"/>
      <c r="I237" s="758"/>
    </row>
    <row r="238" spans="1:9" ht="31.5" hidden="1" customHeight="1">
      <c r="A238" s="777"/>
      <c r="B238" s="834"/>
      <c r="C238" s="394"/>
      <c r="D238" s="394" t="s">
        <v>382</v>
      </c>
      <c r="E238" s="841" t="str">
        <f>'Rekap Panjang Per Prog Per Prov'!U10</f>
        <v>Penguatan Program dan Kelembagaan Pemberdayaan Masyarakat dan Pemerintahan Desa</v>
      </c>
      <c r="F238" s="797">
        <f>'Rekap Panjang Per Prog Per Prov'!U31</f>
        <v>153890000</v>
      </c>
      <c r="G238" s="778"/>
      <c r="H238" s="753"/>
      <c r="I238" s="781"/>
    </row>
    <row r="239" spans="1:9" ht="30" hidden="1" customHeight="1">
      <c r="A239" s="777"/>
      <c r="B239" s="831"/>
      <c r="C239" s="393" t="s">
        <v>387</v>
      </c>
      <c r="D239" s="1862" t="str">
        <f>'Rekap Panjang Per Prog Per Prov'!V8</f>
        <v>Kegiatan Peningkatan Kapasitas Penyelenggaraan Pemerintahan Desa dan Kelurahan</v>
      </c>
      <c r="E239" s="1862"/>
      <c r="F239" s="794"/>
      <c r="G239" s="782"/>
      <c r="H239" s="753"/>
      <c r="I239" s="758"/>
    </row>
    <row r="240" spans="1:9" ht="15.75" hidden="1" customHeight="1">
      <c r="A240" s="777"/>
      <c r="B240" s="834"/>
      <c r="C240" s="394"/>
      <c r="D240" s="394" t="s">
        <v>382</v>
      </c>
      <c r="E240" s="841" t="str">
        <f>'Rekap Panjang Per Prog Per Prov'!V10</f>
        <v>Pelatihan Manajemen Pemerintahan Desa bagi Kepala Desa</v>
      </c>
      <c r="F240" s="797">
        <f>'Rekap Panjang Per Prog Per Prov'!V31</f>
        <v>173964000</v>
      </c>
      <c r="G240" s="778"/>
      <c r="H240" s="753"/>
      <c r="I240" s="781"/>
    </row>
    <row r="241" spans="1:9" ht="15.75" hidden="1" customHeight="1">
      <c r="A241" s="777"/>
      <c r="B241" s="831"/>
      <c r="C241" s="393" t="s">
        <v>388</v>
      </c>
      <c r="D241" s="1862" t="str">
        <f>'Rekap Panjang Per Prog Per Prov'!W8</f>
        <v>Kegiatan Peningkatan Kapasitas Kelembagaan dan Pelatihan Masyarakat</v>
      </c>
      <c r="E241" s="1862"/>
      <c r="F241" s="794"/>
      <c r="G241" s="782"/>
      <c r="H241" s="753"/>
      <c r="I241" s="758"/>
    </row>
    <row r="242" spans="1:9" ht="15.75" hidden="1" customHeight="1">
      <c r="A242" s="777"/>
      <c r="B242" s="834"/>
      <c r="C242" s="394"/>
      <c r="D242" s="394" t="s">
        <v>382</v>
      </c>
      <c r="E242" s="841" t="str">
        <f>'Rekap Panjang Per Prog Per Prov'!W10</f>
        <v>Fasilitasi Penyusunan Profil Desa dan Kelurahan</v>
      </c>
      <c r="F242" s="797">
        <f>'Rekap Panjang Per Prog Per Prov'!W31</f>
        <v>762916000</v>
      </c>
      <c r="G242" s="778"/>
      <c r="H242" s="753"/>
      <c r="I242" s="781"/>
    </row>
    <row r="243" spans="1:9" ht="15.75" hidden="1" customHeight="1">
      <c r="A243" s="777"/>
      <c r="B243" s="831"/>
      <c r="C243" s="393" t="s">
        <v>389</v>
      </c>
      <c r="D243" s="1862" t="str">
        <f>'Rekap Panjang Per Prog Per Prov'!X8</f>
        <v>Kegiatan Peningkatan Kemandirian Masyarakat Perdesaan</v>
      </c>
      <c r="E243" s="1862"/>
      <c r="F243" s="794"/>
      <c r="G243" s="782"/>
      <c r="H243" s="753"/>
      <c r="I243" s="758"/>
    </row>
    <row r="244" spans="1:9" ht="15.75" hidden="1" customHeight="1">
      <c r="A244" s="777"/>
      <c r="B244" s="834"/>
      <c r="C244" s="394"/>
      <c r="D244" s="394" t="s">
        <v>382</v>
      </c>
      <c r="E244" s="841" t="str">
        <f>'Rekap Panjang Per Prog Per Prov'!X10</f>
        <v>PNPM-Mandiri Perdesaan</v>
      </c>
      <c r="F244" s="797">
        <f>'Rekap Panjang Per Prog Per Prov'!X31</f>
        <v>11626508000</v>
      </c>
      <c r="G244" s="778"/>
      <c r="H244" s="753"/>
      <c r="I244" s="781"/>
    </row>
    <row r="245" spans="1:9" ht="15.75" hidden="1" customHeight="1">
      <c r="A245" s="777"/>
      <c r="B245" s="831"/>
      <c r="C245" s="393" t="s">
        <v>391</v>
      </c>
      <c r="D245" s="1862" t="str">
        <f>'Rekap Panjang Per Prog Per Prov'!Y8</f>
        <v>Kegiatan Fasilitasi Pemberdayaan Adat dan Sosial Budaya Masyarakat</v>
      </c>
      <c r="E245" s="1862"/>
      <c r="F245" s="794"/>
      <c r="G245" s="782"/>
      <c r="H245" s="753"/>
      <c r="I245" s="758"/>
    </row>
    <row r="246" spans="1:9" ht="31.5" hidden="1" customHeight="1">
      <c r="A246" s="777"/>
      <c r="B246" s="834"/>
      <c r="C246" s="394"/>
      <c r="D246" s="394" t="s">
        <v>382</v>
      </c>
      <c r="E246" s="841" t="str">
        <f>'Rekap Panjang Per Prog Per Prov'!Y10</f>
        <v>Fasilitasi Penguatan Kelembagaan Komisi Penanggulangan HIV/AIDS di daerah</v>
      </c>
      <c r="F246" s="797">
        <f>'Rekap Panjang Per Prog Per Prov'!Y31</f>
        <v>85830000</v>
      </c>
      <c r="G246" s="778"/>
      <c r="H246" s="753"/>
      <c r="I246" s="781"/>
    </row>
    <row r="247" spans="1:9" ht="31.5" hidden="1" customHeight="1">
      <c r="A247" s="777"/>
      <c r="B247" s="834"/>
      <c r="C247" s="394"/>
      <c r="D247" s="394" t="s">
        <v>386</v>
      </c>
      <c r="E247" s="841" t="str">
        <f>'Rekap Panjang Per Prog Per Prov'!AA10</f>
        <v xml:space="preserve">Fasilitasi Penguatan Sistem Informasi Posyandu di Daerah melalui Koordinasi dan Pelatihan Ulang </v>
      </c>
      <c r="F247" s="797">
        <f>'Rekap Panjang Per Prog Per Prov'!AA31</f>
        <v>60500000</v>
      </c>
      <c r="G247" s="778"/>
      <c r="H247" s="753"/>
      <c r="I247" s="781"/>
    </row>
    <row r="248" spans="1:9" ht="15.75" hidden="1" customHeight="1">
      <c r="A248" s="777"/>
      <c r="B248" s="831"/>
      <c r="C248" s="393" t="s">
        <v>392</v>
      </c>
      <c r="D248" s="1862" t="str">
        <f>'Rekap Panjang Per Prog Per Prov'!AB8</f>
        <v>Kegiatan Pengembangan Usaha Ekonomi Masyarakat</v>
      </c>
      <c r="E248" s="1862"/>
      <c r="F248" s="794"/>
      <c r="G248" s="782"/>
      <c r="H248" s="753"/>
      <c r="I248" s="758"/>
    </row>
    <row r="249" spans="1:9" ht="31.5" hidden="1" customHeight="1">
      <c r="A249" s="777"/>
      <c r="B249" s="834"/>
      <c r="C249" s="394"/>
      <c r="D249" s="394" t="s">
        <v>382</v>
      </c>
      <c r="E249" s="841" t="str">
        <f>'Rekap Panjang Per Prog Per Prov'!AC10</f>
        <v xml:space="preserve">Penguatan Kelembagaan Tim Koordinasi Penanggulangan Kemiskinan Daerah (TKPKD) </v>
      </c>
      <c r="F249" s="797">
        <f>'Rekap Panjang Per Prog Per Prov'!AC31</f>
        <v>95715000</v>
      </c>
      <c r="G249" s="778"/>
      <c r="H249" s="753"/>
      <c r="I249" s="781"/>
    </row>
    <row r="250" spans="1:9" ht="15.75" hidden="1" customHeight="1">
      <c r="A250" s="777"/>
      <c r="B250" s="834"/>
      <c r="C250" s="394"/>
      <c r="D250" s="394" t="s">
        <v>386</v>
      </c>
      <c r="E250" s="841" t="str">
        <f>'Rekap Panjang Per Prog Per Prov'!AD10</f>
        <v>Fasilitasi Penguatan Kelembagaan Pasar Desa</v>
      </c>
      <c r="F250" s="797">
        <f>'Rekap Panjang Per Prog Per Prov'!AD31</f>
        <v>150000000</v>
      </c>
      <c r="G250" s="778"/>
      <c r="H250" s="753"/>
      <c r="I250" s="781"/>
    </row>
    <row r="251" spans="1:9" s="362" customFormat="1" ht="31.5" customHeight="1">
      <c r="A251" s="777"/>
      <c r="B251" s="830" t="s">
        <v>519</v>
      </c>
      <c r="C251" s="1863" t="str">
        <f>'Rekap Panjang Per Prog Per Prov'!AH7</f>
        <v xml:space="preserve">PROGRAM PENGUATAN PENYELENGGARAAN PEMERINTAHAN UMUM </v>
      </c>
      <c r="D251" s="1863"/>
      <c r="E251" s="1863"/>
      <c r="F251" s="793"/>
      <c r="G251" s="803" t="str">
        <f>'Rekap Panjang Per Prog Per Prov'!AH11</f>
        <v>DITJEN PUM</v>
      </c>
      <c r="H251" s="753"/>
      <c r="I251" s="758"/>
    </row>
    <row r="252" spans="1:9" ht="30" customHeight="1">
      <c r="A252" s="777"/>
      <c r="B252" s="831"/>
      <c r="C252" s="393" t="s">
        <v>381</v>
      </c>
      <c r="D252" s="1862" t="str">
        <f>'Rekap Panjang Per Prog Per Prov'!AH8</f>
        <v>Kegiatan Penyelenggaraan Hubungan Pusat dan Daerah Serta Kerjasama Daerah</v>
      </c>
      <c r="E252" s="1862"/>
      <c r="F252" s="794"/>
      <c r="G252" s="777"/>
      <c r="H252" s="753"/>
      <c r="I252" s="758"/>
    </row>
    <row r="253" spans="1:9" ht="46.5" customHeight="1">
      <c r="A253" s="777"/>
      <c r="B253" s="834"/>
      <c r="C253" s="394"/>
      <c r="D253" s="394" t="s">
        <v>382</v>
      </c>
      <c r="E253" s="841" t="str">
        <f>'Rekap Panjang Per Prog Per Prov'!AI10</f>
        <v>Peningkatan Peran Gubernur sebagai Wakil Pemerintah Pusat di Wilayah Provinsi</v>
      </c>
      <c r="F253" s="797">
        <f>'Rekap Panjang Per Prog Per Prov'!AI31</f>
        <v>3656397000</v>
      </c>
      <c r="G253" s="777"/>
      <c r="H253" s="753" t="s">
        <v>717</v>
      </c>
      <c r="I253" s="761" t="s">
        <v>595</v>
      </c>
    </row>
    <row r="254" spans="1:9" ht="30" customHeight="1">
      <c r="A254" s="777"/>
      <c r="B254" s="831"/>
      <c r="C254" s="393" t="s">
        <v>387</v>
      </c>
      <c r="D254" s="1862" t="str">
        <f>'Rekap Panjang Per Prog Per Prov'!AJ8</f>
        <v>Kegiatan Pengembangan dan Penataan Wilayah Administrasi dan Perbatasan</v>
      </c>
      <c r="E254" s="1862"/>
      <c r="F254" s="794"/>
      <c r="G254" s="777"/>
      <c r="H254" s="753"/>
      <c r="I254" s="758"/>
    </row>
    <row r="255" spans="1:9" ht="37.5" customHeight="1">
      <c r="A255" s="777"/>
      <c r="B255" s="834"/>
      <c r="C255" s="394"/>
      <c r="D255" s="394" t="s">
        <v>382</v>
      </c>
      <c r="E255" s="841" t="str">
        <f>'Rekap Panjang Per Prog Per Prov'!AJ10</f>
        <v>Koordinasi dan Fasilitasi Penegasan Batas Daerah secara Pasti di Lapangan antar Daerah Provinsi, Kab/Kota</v>
      </c>
      <c r="F255" s="797">
        <f>'Rekap Panjang Per Prog Per Prov'!AJ31</f>
        <v>250000000</v>
      </c>
      <c r="G255" s="777"/>
      <c r="H255" s="753" t="s">
        <v>718</v>
      </c>
      <c r="I255" s="753" t="s">
        <v>605</v>
      </c>
    </row>
    <row r="256" spans="1:9" ht="52.5" customHeight="1">
      <c r="A256" s="777"/>
      <c r="B256" s="833"/>
      <c r="C256" s="364"/>
      <c r="D256" s="364" t="s">
        <v>386</v>
      </c>
      <c r="E256" s="846" t="str">
        <f>'Rekap Panjang Per Prog Per Prov'!AL10</f>
        <v>Pembakuan dan Pembinaan Nama Rupabumi Unsur Alami</v>
      </c>
      <c r="F256" s="796">
        <f>'Rekap Panjang Per Prog Per Prov'!AL31</f>
        <v>400000000</v>
      </c>
      <c r="G256" s="777"/>
      <c r="H256" s="1135" t="s">
        <v>717</v>
      </c>
      <c r="I256" s="1117" t="s">
        <v>612</v>
      </c>
    </row>
    <row r="257" spans="1:10" ht="51.75" customHeight="1">
      <c r="A257" s="777"/>
      <c r="B257" s="831"/>
      <c r="C257" s="393"/>
      <c r="D257" s="393" t="s">
        <v>390</v>
      </c>
      <c r="E257" s="841" t="str">
        <f>'Rekap Panjang Per Prog Per Prov'!AM10</f>
        <v>Fasilitasi Penegasan Status Hukum Batas antar Negara, Peningkatan Kapasitas Aparat, dan Peningkatan Kegiatan Sosekbud dengan Negara Tetangga</v>
      </c>
      <c r="F257" s="794">
        <f>'Rekap Panjang Per Prog Per Prov'!AM31</f>
        <v>400000000</v>
      </c>
      <c r="G257" s="803"/>
      <c r="H257" s="753" t="s">
        <v>718</v>
      </c>
      <c r="I257" s="1114" t="s">
        <v>609</v>
      </c>
    </row>
    <row r="258" spans="1:10" ht="31.5" customHeight="1">
      <c r="A258" s="777"/>
      <c r="B258" s="831"/>
      <c r="C258" s="393" t="s">
        <v>388</v>
      </c>
      <c r="D258" s="1862" t="str">
        <f>'Rekap Panjang Per Prog Per Prov'!AN8</f>
        <v>Kegiatan Pembinaan Ketenteraman, Ketertiban dan Perlindungan Masyarakat</v>
      </c>
      <c r="E258" s="1862"/>
      <c r="F258" s="794"/>
      <c r="G258" s="777"/>
      <c r="H258" s="753"/>
      <c r="I258" s="758"/>
    </row>
    <row r="259" spans="1:10" ht="24.75" customHeight="1">
      <c r="A259" s="777"/>
      <c r="B259" s="834"/>
      <c r="C259" s="394"/>
      <c r="D259" s="394" t="s">
        <v>382</v>
      </c>
      <c r="E259" s="841" t="str">
        <f>'Rekap Panjang Per Prog Per Prov'!AN10</f>
        <v>Fasilitasi Pencitraan Satpol PP di Daerah</v>
      </c>
      <c r="F259" s="797">
        <f>'Rekap Panjang Per Prog Per Prov'!AN31</f>
        <v>350000000</v>
      </c>
      <c r="G259" s="777"/>
      <c r="H259" s="753" t="s">
        <v>719</v>
      </c>
      <c r="I259" s="761" t="s">
        <v>597</v>
      </c>
    </row>
    <row r="260" spans="1:10">
      <c r="A260" s="777"/>
      <c r="B260" s="831"/>
      <c r="C260" s="393" t="s">
        <v>389</v>
      </c>
      <c r="D260" s="1862" t="str">
        <f>'Rekap Panjang Per Prog Per Prov'!AR8</f>
        <v>Kegiatan Fasilitasi Pencegahan dan Penanggulangan Bencana</v>
      </c>
      <c r="E260" s="1862"/>
      <c r="F260" s="794"/>
      <c r="G260" s="777"/>
      <c r="H260" s="753"/>
      <c r="I260" s="758"/>
    </row>
    <row r="261" spans="1:10" ht="68.25" customHeight="1">
      <c r="A261" s="777"/>
      <c r="B261" s="834"/>
      <c r="C261" s="394"/>
      <c r="D261" s="394" t="s">
        <v>382</v>
      </c>
      <c r="E261" s="841" t="str">
        <f>'Rekap Panjang Per Prog Per Prov'!AS10</f>
        <v>Fasilitasi dan Sosialisasi Pelaksanaan Perpres Nomor 30 Tahun 2011, Pembentukan Kelembagaan Komisi Provinsi Pengendalian Zoonosis dan Komisi Kabupaten/Kota Pengendalian Zoonosis, dan Percepatan Pengendalian Zoonosis</v>
      </c>
      <c r="F261" s="797">
        <f>'Rekap Panjang Per Prog Per Prov'!AS31</f>
        <v>300000000</v>
      </c>
      <c r="G261" s="778"/>
      <c r="H261" s="753" t="s">
        <v>720</v>
      </c>
      <c r="I261" s="761" t="s">
        <v>611</v>
      </c>
    </row>
    <row r="262" spans="1:10" ht="12" customHeight="1" thickBot="1">
      <c r="A262" s="788"/>
      <c r="B262" s="832"/>
      <c r="C262" s="369"/>
      <c r="D262" s="370"/>
      <c r="E262" s="849"/>
      <c r="F262" s="790"/>
      <c r="G262" s="789"/>
      <c r="H262" s="1101"/>
      <c r="I262" s="768"/>
    </row>
    <row r="263" spans="1:10" s="1107" customFormat="1" ht="16.5" customHeight="1">
      <c r="A263" s="1105">
        <v>5</v>
      </c>
      <c r="B263" s="1864" t="s">
        <v>405</v>
      </c>
      <c r="C263" s="1864"/>
      <c r="D263" s="1864"/>
      <c r="E263" s="1864"/>
      <c r="F263" s="792">
        <f>SUM(F264:F311)</f>
        <v>26024784000</v>
      </c>
      <c r="G263" s="1158"/>
      <c r="H263" s="1136"/>
      <c r="I263" s="808"/>
      <c r="J263" s="1106">
        <f>'Rekap Panjang Per Prog Per Prov'!AV36</f>
        <v>26474784000</v>
      </c>
    </row>
    <row r="264" spans="1:10">
      <c r="A264" s="777"/>
      <c r="B264" s="830" t="s">
        <v>380</v>
      </c>
      <c r="C264" s="1863" t="str">
        <f>'Rekap Panjang Per Prog Per Prov'!C7</f>
        <v xml:space="preserve">PROGRAM PENATAAN ADMINISTRASI KEPENDUDUKAN </v>
      </c>
      <c r="D264" s="1863"/>
      <c r="E264" s="1863"/>
      <c r="F264" s="776"/>
      <c r="G264" s="803" t="str">
        <f>'Rekap Panjang Per Prog Per Prov'!C11</f>
        <v>DITJEN DUKCAPIL</v>
      </c>
      <c r="H264" s="753"/>
      <c r="I264" s="758"/>
    </row>
    <row r="265" spans="1:10" ht="33" customHeight="1">
      <c r="A265" s="777"/>
      <c r="B265" s="830"/>
      <c r="C265" s="393" t="s">
        <v>381</v>
      </c>
      <c r="D265" s="1862" t="str">
        <f>'Rekap Panjang Per Prog Per Prov'!C8</f>
        <v>Kegiatan Dukungan Manajemen dan Dukungan Teknis Lainnya Ditjen Kependudukan dan Pencatatan Sipil</v>
      </c>
      <c r="E265" s="1862"/>
      <c r="F265" s="776"/>
      <c r="G265" s="777"/>
      <c r="H265" s="753"/>
      <c r="I265" s="758"/>
    </row>
    <row r="266" spans="1:10" ht="37.5" customHeight="1">
      <c r="A266" s="777"/>
      <c r="B266" s="830"/>
      <c r="C266" s="365"/>
      <c r="D266" s="393" t="s">
        <v>382</v>
      </c>
      <c r="E266" s="841" t="str">
        <f>'Rekap Panjang Per Prog Per Prov'!C10</f>
        <v xml:space="preserve">Fasilitasi Koordinasi Penyelenggaraan Kependudukan dan Pencatatan Sipil </v>
      </c>
      <c r="F266" s="776">
        <f>'Rekap Panjang Per Prog Per Prov'!C36</f>
        <v>200529000</v>
      </c>
      <c r="G266" s="778"/>
      <c r="H266" s="753" t="s">
        <v>706</v>
      </c>
      <c r="I266" s="753" t="s">
        <v>600</v>
      </c>
    </row>
    <row r="267" spans="1:10" ht="35.25" customHeight="1">
      <c r="A267" s="801"/>
      <c r="B267" s="830" t="s">
        <v>383</v>
      </c>
      <c r="C267" s="1863" t="str">
        <f>'Rekap Panjang Per Prog Per Prov'!D7</f>
        <v xml:space="preserve">PROGRAM PENGAWASAN DAN PENINGKATAN AKUNTABILITAS APARATUR KEMENTERIAN DALAM NEGERI </v>
      </c>
      <c r="D267" s="1863"/>
      <c r="E267" s="1863"/>
      <c r="F267" s="776"/>
      <c r="G267" s="803" t="str">
        <f>'Rekap Panjang Per Prog Per Prov'!D11</f>
        <v>ITJEN</v>
      </c>
      <c r="H267" s="753"/>
      <c r="I267" s="758"/>
    </row>
    <row r="268" spans="1:10" ht="33.75" customHeight="1">
      <c r="A268" s="801"/>
      <c r="B268" s="830"/>
      <c r="C268" s="393" t="s">
        <v>381</v>
      </c>
      <c r="D268" s="1862" t="str">
        <f>'Rekap Panjang Per Prog Per Prov'!D8</f>
        <v xml:space="preserve">Kegiatan Dukungan Manajemen dan Dukungan Teknis Lainnya  Inspektorat Jenderal </v>
      </c>
      <c r="E268" s="1862"/>
      <c r="F268" s="776"/>
      <c r="G268" s="777"/>
      <c r="H268" s="753"/>
      <c r="I268" s="758"/>
    </row>
    <row r="269" spans="1:10" ht="34.5" customHeight="1">
      <c r="A269" s="801"/>
      <c r="B269" s="830"/>
      <c r="C269" s="365"/>
      <c r="D269" s="393" t="s">
        <v>382</v>
      </c>
      <c r="E269" s="841" t="str">
        <f>'Rekap Panjang Per Prog Per Prov'!D10</f>
        <v xml:space="preserve">Koordinasi Pembinaan dan Pengawasan Penyelenggaraan Pemerintahan Daerah </v>
      </c>
      <c r="F269" s="776">
        <f>'Rekap Panjang Per Prog Per Prov'!D36</f>
        <v>270000000</v>
      </c>
      <c r="G269" s="778"/>
      <c r="H269" s="753" t="s">
        <v>755</v>
      </c>
      <c r="I269" s="753" t="s">
        <v>603</v>
      </c>
    </row>
    <row r="270" spans="1:10" ht="16.5">
      <c r="A270" s="801"/>
      <c r="B270" s="830" t="s">
        <v>384</v>
      </c>
      <c r="C270" s="1875" t="str">
        <f>'Rekap Panjang Per Prog Per Prov'!E7</f>
        <v xml:space="preserve">PROGRAM PEMBINAAN KESATUAN BANGSA DAN POLITIK </v>
      </c>
      <c r="D270" s="1875"/>
      <c r="E270" s="1875"/>
      <c r="F270" s="776"/>
      <c r="G270" s="1860" t="str">
        <f>'Rekap Panjang Per Prog Per Prov'!E11</f>
        <v>DITJEN KESBANGPOL</v>
      </c>
      <c r="H270" s="753"/>
      <c r="I270" s="758"/>
    </row>
    <row r="271" spans="1:10" s="355" customFormat="1">
      <c r="A271" s="754"/>
      <c r="B271" s="830"/>
      <c r="C271" s="393" t="s">
        <v>381</v>
      </c>
      <c r="D271" s="1862" t="str">
        <f>'Rekap Panjang Per Prog Per Prov'!E8</f>
        <v>Kegiatan Fasilitasi Kewaspadaan Nasional</v>
      </c>
      <c r="E271" s="1862"/>
      <c r="F271" s="776"/>
      <c r="G271" s="1861"/>
      <c r="H271" s="753"/>
      <c r="I271" s="758"/>
    </row>
    <row r="272" spans="1:10" s="344" customFormat="1" ht="36.75" customHeight="1">
      <c r="A272" s="801"/>
      <c r="B272" s="830"/>
      <c r="C272" s="393"/>
      <c r="D272" s="393" t="s">
        <v>382</v>
      </c>
      <c r="E272" s="841" t="str">
        <f>'Rekap Panjang Per Prog Per Prov'!E10</f>
        <v xml:space="preserve">Penguatan dan Pemberdayaan Forum Kewaspadaan Dini Masyarakat (FKDM) </v>
      </c>
      <c r="F272" s="776">
        <f>'Rekap Panjang Per Prog Per Prov'!E36</f>
        <v>972364000</v>
      </c>
      <c r="G272" s="778"/>
      <c r="H272" s="753" t="s">
        <v>714</v>
      </c>
      <c r="I272" s="753" t="s">
        <v>601</v>
      </c>
    </row>
    <row r="273" spans="1:9" ht="34.5" customHeight="1">
      <c r="A273" s="801"/>
      <c r="B273" s="830" t="s">
        <v>385</v>
      </c>
      <c r="C273" s="1863" t="str">
        <f>'Rekap Panjang Per Prog Per Prov'!F7</f>
        <v xml:space="preserve">PROGRAM PENDIDIKAN DAN PELATIHAN APARATUR KEMENTERIAN DALAM NEGERI </v>
      </c>
      <c r="D273" s="1879"/>
      <c r="E273" s="1879"/>
      <c r="F273" s="776"/>
      <c r="G273" s="803" t="str">
        <f>'Rekap Panjang Per Prog Per Prov'!F11</f>
        <v>BADAN DIKLAT</v>
      </c>
      <c r="H273" s="753"/>
      <c r="I273" s="758"/>
    </row>
    <row r="274" spans="1:9" s="355" customFormat="1" ht="33" customHeight="1">
      <c r="A274" s="754"/>
      <c r="B274" s="830"/>
      <c r="C274" s="393" t="s">
        <v>381</v>
      </c>
      <c r="D274" s="1862" t="str">
        <f>'Rekap Panjang Per Prog Per Prov'!F8</f>
        <v xml:space="preserve">Kegiatan Dukungan Manajemen Dan Pelayanan Teknis Lainnya Badan Pendidikan Dan Pelatihan </v>
      </c>
      <c r="E274" s="1862"/>
      <c r="F274" s="776"/>
      <c r="G274" s="777"/>
      <c r="H274" s="753"/>
      <c r="I274" s="758"/>
    </row>
    <row r="275" spans="1:9" s="344" customFormat="1" ht="20.25" customHeight="1">
      <c r="A275" s="801"/>
      <c r="B275" s="830"/>
      <c r="C275" s="393"/>
      <c r="D275" s="393" t="s">
        <v>382</v>
      </c>
      <c r="E275" s="841" t="str">
        <f>'Rekap Panjang Per Prog Per Prov'!F10</f>
        <v>Koordinasi Pembinaan Program Kediklatan</v>
      </c>
      <c r="F275" s="776">
        <f>'Rekap Panjang Per Prog Per Prov'!F36</f>
        <v>200000000</v>
      </c>
      <c r="G275" s="778"/>
      <c r="H275" s="753" t="s">
        <v>696</v>
      </c>
      <c r="I275" s="753" t="s">
        <v>604</v>
      </c>
    </row>
    <row r="276" spans="1:9" s="344" customFormat="1" ht="16.5" customHeight="1">
      <c r="A276" s="801"/>
      <c r="B276" s="830" t="s">
        <v>393</v>
      </c>
      <c r="C276" s="1863" t="str">
        <f>'Rekap Panjang Per Prog Per Prov'!G7</f>
        <v xml:space="preserve">PROGRAM PENGELOLAAN DESENTRALISASI DAN OTONOMI DAERAH </v>
      </c>
      <c r="D276" s="1863"/>
      <c r="E276" s="1863"/>
      <c r="F276" s="776"/>
      <c r="G276" s="856" t="str">
        <f>'Rekap Panjang Per Prog Per Prov'!G11</f>
        <v>DITJEN OTDA</v>
      </c>
      <c r="H276" s="753"/>
      <c r="I276" s="784"/>
    </row>
    <row r="277" spans="1:9" s="344" customFormat="1" ht="16.5">
      <c r="A277" s="801"/>
      <c r="B277" s="830"/>
      <c r="C277" s="393" t="s">
        <v>381</v>
      </c>
      <c r="D277" s="1862" t="str">
        <f>'Rekap Panjang Per Prog Per Prov'!G8</f>
        <v>Kegiatan Penataan Urusan Pemerintahan Daerah Lingkup I</v>
      </c>
      <c r="E277" s="1862"/>
      <c r="F277" s="776"/>
      <c r="G277" s="777"/>
      <c r="H277" s="753"/>
      <c r="I277" s="758"/>
    </row>
    <row r="278" spans="1:9" s="344" customFormat="1" ht="38.25" customHeight="1">
      <c r="A278" s="801"/>
      <c r="B278" s="830"/>
      <c r="C278" s="393"/>
      <c r="D278" s="393" t="s">
        <v>382</v>
      </c>
      <c r="E278" s="841" t="str">
        <f>'Rekap Panjang Per Prog Per Prov'!G10</f>
        <v xml:space="preserve">Fasilitasi Percepatan Penerapan Standar Pelayanan Minimal (SPM) di Daerah </v>
      </c>
      <c r="F278" s="776">
        <f>'Rekap Panjang Per Prog Per Prov'!G36</f>
        <v>558500000</v>
      </c>
      <c r="G278" s="778"/>
      <c r="H278" s="753" t="s">
        <v>706</v>
      </c>
      <c r="I278" s="761" t="s">
        <v>662</v>
      </c>
    </row>
    <row r="279" spans="1:9" s="344" customFormat="1" ht="16.5" customHeight="1">
      <c r="A279" s="801"/>
      <c r="B279" s="830" t="s">
        <v>396</v>
      </c>
      <c r="C279" s="1863" t="str">
        <f>'Rekap Panjang Per Prog Per Prov'!J7</f>
        <v xml:space="preserve">PROGRAM BINA PEMBANGUNAN DAERAH </v>
      </c>
      <c r="D279" s="1863"/>
      <c r="E279" s="1863"/>
      <c r="F279" s="776"/>
      <c r="G279" s="1865" t="str">
        <f>'Rekap Panjang Per Prog Per Prov'!J11</f>
        <v>DITJEN BINA BANGDA</v>
      </c>
      <c r="H279" s="753"/>
      <c r="I279" s="784"/>
    </row>
    <row r="280" spans="1:9" s="344" customFormat="1" ht="32.25" customHeight="1">
      <c r="A280" s="801"/>
      <c r="B280" s="830"/>
      <c r="C280" s="393" t="s">
        <v>381</v>
      </c>
      <c r="D280" s="1862" t="str">
        <f>'Rekap Panjang Per Prog Per Prov'!J8</f>
        <v>Kegiatan Dukungan Manajemen dan Pelaksanaan Tugas Teknis Lainnya Ditjen Bina Bangda</v>
      </c>
      <c r="E280" s="1862"/>
      <c r="F280" s="776"/>
      <c r="G280" s="1866"/>
      <c r="H280" s="753"/>
      <c r="I280" s="758"/>
    </row>
    <row r="281" spans="1:9" s="344" customFormat="1" ht="32.25" customHeight="1">
      <c r="A281" s="801"/>
      <c r="B281" s="830"/>
      <c r="C281" s="393"/>
      <c r="D281" s="393" t="s">
        <v>382</v>
      </c>
      <c r="E281" s="841" t="str">
        <f>'Rekap Panjang Per Prog Per Prov'!J10</f>
        <v>Penyusunan, Pengkajian dan Pengembangan Data dan Informasi SIPD di Daerah</v>
      </c>
      <c r="F281" s="776">
        <f>'Rekap Panjang Per Prog Per Prov'!J36</f>
        <v>495000000</v>
      </c>
      <c r="G281" s="777"/>
      <c r="H281" s="753" t="s">
        <v>698</v>
      </c>
      <c r="I281" s="1793" t="s">
        <v>594</v>
      </c>
    </row>
    <row r="282" spans="1:9" s="344" customFormat="1" ht="30.75" customHeight="1">
      <c r="A282" s="801"/>
      <c r="B282" s="830"/>
      <c r="C282" s="366"/>
      <c r="D282" s="393" t="s">
        <v>386</v>
      </c>
      <c r="E282" s="841" t="str">
        <f>'Rekap Panjang Per Prog Per Prov'!K10</f>
        <v xml:space="preserve">Penguatan Peran Provinsi dalam Pengendalian, Pelaporan dan Evaluasi Pemanfaatan Program Dana Alokasi Khusus (DAK) </v>
      </c>
      <c r="F282" s="776">
        <f>'Rekap Panjang Per Prog Per Prov'!K36</f>
        <v>500000000</v>
      </c>
      <c r="G282" s="777"/>
      <c r="H282" s="753" t="s">
        <v>698</v>
      </c>
      <c r="I282" s="1794"/>
    </row>
    <row r="283" spans="1:9" s="344" customFormat="1" ht="16.5">
      <c r="A283" s="801"/>
      <c r="B283" s="830"/>
      <c r="C283" s="393" t="s">
        <v>387</v>
      </c>
      <c r="D283" s="1862" t="str">
        <f>'Rekap Panjang Per Prog Per Prov'!O8</f>
        <v>Kegiatan Fasilitasi Peningkatan Pertumbuhan Ekonomi Daerah</v>
      </c>
      <c r="E283" s="1862"/>
      <c r="F283" s="776"/>
      <c r="G283" s="777"/>
      <c r="H283" s="753"/>
      <c r="I283" s="758"/>
    </row>
    <row r="284" spans="1:9" s="344" customFormat="1" ht="61.5" customHeight="1">
      <c r="A284" s="801"/>
      <c r="B284" s="830"/>
      <c r="C284" s="366"/>
      <c r="D284" s="393" t="s">
        <v>382</v>
      </c>
      <c r="E284" s="841" t="str">
        <f>'Rekap Panjang Per Prog Per Prov'!O10</f>
        <v xml:space="preserve">Dukungan Operasional  Penyelenggaraan PTSP  </v>
      </c>
      <c r="F284" s="776">
        <f>'Rekap Panjang Per Prog Per Prov'!O36</f>
        <v>400000000</v>
      </c>
      <c r="G284" s="777"/>
      <c r="H284" s="753" t="s">
        <v>765</v>
      </c>
      <c r="I284" s="753" t="s">
        <v>602</v>
      </c>
    </row>
    <row r="285" spans="1:9" s="344" customFormat="1" ht="16.5">
      <c r="A285" s="801"/>
      <c r="B285" s="830"/>
      <c r="C285" s="393" t="s">
        <v>388</v>
      </c>
      <c r="D285" s="1862" t="str">
        <f>'Rekap Panjang Per Prog Per Prov'!Q8</f>
        <v>Kegiatan Fasilitasi Pengembangan Wilayah Terpadu</v>
      </c>
      <c r="E285" s="1862"/>
      <c r="F285" s="776"/>
      <c r="G285" s="777"/>
      <c r="H285" s="753"/>
      <c r="I285" s="758"/>
    </row>
    <row r="286" spans="1:9" s="344" customFormat="1" ht="35.25" customHeight="1">
      <c r="A286" s="890"/>
      <c r="B286" s="894"/>
      <c r="C286" s="891"/>
      <c r="D286" s="883" t="s">
        <v>382</v>
      </c>
      <c r="E286" s="887" t="str">
        <f>'Rekap Panjang Per Prog Per Prov'!Q10</f>
        <v>Penguatan Kelembagaan dalam Pengelolaan dan Pengembangan Wilayah Pesisir, Laut dan Pulau-pulau kecil</v>
      </c>
      <c r="F286" s="880">
        <f>'Rekap Panjang Per Prog Per Prov'!Q36</f>
        <v>300000000</v>
      </c>
      <c r="G286" s="821"/>
      <c r="H286" s="884" t="s">
        <v>698</v>
      </c>
      <c r="I286" s="753" t="s">
        <v>594</v>
      </c>
    </row>
    <row r="287" spans="1:9" s="362" customFormat="1" ht="15.75" hidden="1" customHeight="1">
      <c r="A287" s="777"/>
      <c r="B287" s="829" t="s">
        <v>519</v>
      </c>
      <c r="C287" s="1859" t="str">
        <f>'Rekap Panjang Per Prog Per Prov'!U7</f>
        <v xml:space="preserve">PROGRAM PEMBERDAYAAN MASYARAKAT DAN PEMERINTAHAN DESA </v>
      </c>
      <c r="D287" s="1859"/>
      <c r="E287" s="1859"/>
      <c r="F287" s="795"/>
      <c r="G287" s="778" t="str">
        <f>'Rekap Panjang Per Prog Per Prov'!U11</f>
        <v>DITJEN PMD</v>
      </c>
      <c r="H287" s="1136"/>
      <c r="I287" s="781"/>
    </row>
    <row r="288" spans="1:9" ht="30" hidden="1" customHeight="1">
      <c r="A288" s="777"/>
      <c r="B288" s="831"/>
      <c r="C288" s="393" t="s">
        <v>381</v>
      </c>
      <c r="D288" s="1862" t="str">
        <f>'Rekap Panjang Per Prog Per Prov'!U8</f>
        <v>Kegiatan Dukungan Manajemen dan Dukungan Teknis Lainnya Ditjen PMD</v>
      </c>
      <c r="E288" s="1862"/>
      <c r="F288" s="794"/>
      <c r="G288" s="782"/>
      <c r="H288" s="753"/>
      <c r="I288" s="758"/>
    </row>
    <row r="289" spans="1:9" ht="31.5" hidden="1" customHeight="1">
      <c r="A289" s="777"/>
      <c r="B289" s="834"/>
      <c r="C289" s="394"/>
      <c r="D289" s="394" t="s">
        <v>382</v>
      </c>
      <c r="E289" s="841" t="str">
        <f>'Rekap Panjang Per Prog Per Prov'!U10</f>
        <v>Penguatan Program dan Kelembagaan Pemberdayaan Masyarakat dan Pemerintahan Desa</v>
      </c>
      <c r="F289" s="797">
        <f>'Rekap Panjang Per Prog Per Prov'!U36</f>
        <v>154690000</v>
      </c>
      <c r="G289" s="778"/>
      <c r="H289" s="753"/>
      <c r="I289" s="781"/>
    </row>
    <row r="290" spans="1:9" ht="30" hidden="1" customHeight="1">
      <c r="A290" s="777"/>
      <c r="B290" s="831"/>
      <c r="C290" s="393" t="s">
        <v>387</v>
      </c>
      <c r="D290" s="1862" t="str">
        <f>'Rekap Panjang Per Prog Per Prov'!V8</f>
        <v>Kegiatan Peningkatan Kapasitas Penyelenggaraan Pemerintahan Desa dan Kelurahan</v>
      </c>
      <c r="E290" s="1862"/>
      <c r="F290" s="794"/>
      <c r="G290" s="782"/>
      <c r="H290" s="753"/>
      <c r="I290" s="758"/>
    </row>
    <row r="291" spans="1:9" ht="15.75" hidden="1" customHeight="1">
      <c r="A291" s="777"/>
      <c r="B291" s="834"/>
      <c r="C291" s="394"/>
      <c r="D291" s="394" t="s">
        <v>382</v>
      </c>
      <c r="E291" s="841" t="str">
        <f>'Rekap Panjang Per Prog Per Prov'!V10</f>
        <v>Pelatihan Manajemen Pemerintahan Desa bagi Kepala Desa</v>
      </c>
      <c r="F291" s="797">
        <f>'Rekap Panjang Per Prog Per Prov'!V36</f>
        <v>175905000</v>
      </c>
      <c r="G291" s="778"/>
      <c r="H291" s="753"/>
      <c r="I291" s="781"/>
    </row>
    <row r="292" spans="1:9" ht="15.75" hidden="1" customHeight="1">
      <c r="A292" s="777"/>
      <c r="B292" s="831"/>
      <c r="C292" s="393" t="s">
        <v>388</v>
      </c>
      <c r="D292" s="1862" t="str">
        <f>'Rekap Panjang Per Prog Per Prov'!W8</f>
        <v>Kegiatan Peningkatan Kapasitas Kelembagaan dan Pelatihan Masyarakat</v>
      </c>
      <c r="E292" s="1862"/>
      <c r="F292" s="794"/>
      <c r="G292" s="782"/>
      <c r="H292" s="753"/>
      <c r="I292" s="758"/>
    </row>
    <row r="293" spans="1:9" ht="15.75" hidden="1" customHeight="1">
      <c r="A293" s="777"/>
      <c r="B293" s="834"/>
      <c r="C293" s="394"/>
      <c r="D293" s="394" t="s">
        <v>382</v>
      </c>
      <c r="E293" s="841" t="str">
        <f>'Rekap Panjang Per Prog Per Prov'!W10</f>
        <v>Fasilitasi Penyusunan Profil Desa dan Kelurahan</v>
      </c>
      <c r="F293" s="797">
        <f>'Rekap Panjang Per Prog Per Prov'!W36</f>
        <v>683203000</v>
      </c>
      <c r="G293" s="778"/>
      <c r="H293" s="753"/>
      <c r="I293" s="781"/>
    </row>
    <row r="294" spans="1:9" ht="15.75" hidden="1" customHeight="1">
      <c r="A294" s="777"/>
      <c r="B294" s="831"/>
      <c r="C294" s="393" t="s">
        <v>389</v>
      </c>
      <c r="D294" s="1862" t="str">
        <f>'Rekap Panjang Per Prog Per Prov'!X8</f>
        <v>Kegiatan Peningkatan Kemandirian Masyarakat Perdesaan</v>
      </c>
      <c r="E294" s="1862"/>
      <c r="F294" s="794"/>
      <c r="G294" s="782"/>
      <c r="H294" s="753"/>
      <c r="I294" s="758"/>
    </row>
    <row r="295" spans="1:9" ht="15.75" hidden="1" customHeight="1">
      <c r="A295" s="777"/>
      <c r="B295" s="834"/>
      <c r="C295" s="394"/>
      <c r="D295" s="394" t="s">
        <v>382</v>
      </c>
      <c r="E295" s="841" t="str">
        <f>'Rekap Panjang Per Prog Per Prov'!X10</f>
        <v>PNPM-Mandiri Perdesaan</v>
      </c>
      <c r="F295" s="797">
        <f>'Rekap Panjang Per Prog Per Prov'!X36</f>
        <v>16643065000</v>
      </c>
      <c r="G295" s="778"/>
      <c r="H295" s="753"/>
      <c r="I295" s="781"/>
    </row>
    <row r="296" spans="1:9" ht="15.75" hidden="1" customHeight="1">
      <c r="A296" s="777"/>
      <c r="B296" s="831"/>
      <c r="C296" s="393" t="s">
        <v>391</v>
      </c>
      <c r="D296" s="1862" t="str">
        <f>'Rekap Panjang Per Prog Per Prov'!Y8</f>
        <v>Kegiatan Fasilitasi Pemberdayaan Adat dan Sosial Budaya Masyarakat</v>
      </c>
      <c r="E296" s="1862"/>
      <c r="F296" s="794"/>
      <c r="G296" s="782"/>
      <c r="H296" s="753"/>
      <c r="I296" s="758"/>
    </row>
    <row r="297" spans="1:9" ht="31.5" hidden="1" customHeight="1">
      <c r="A297" s="777"/>
      <c r="B297" s="834"/>
      <c r="C297" s="394"/>
      <c r="D297" s="394" t="s">
        <v>382</v>
      </c>
      <c r="E297" s="841" t="str">
        <f>'Rekap Panjang Per Prog Per Prov'!Y10</f>
        <v>Fasilitasi Penguatan Kelembagaan Komisi Penanggulangan HIV/AIDS di daerah</v>
      </c>
      <c r="F297" s="797">
        <f>'Rekap Panjang Per Prog Per Prov'!Y36</f>
        <v>83480000</v>
      </c>
      <c r="G297" s="778"/>
      <c r="H297" s="753"/>
      <c r="I297" s="781"/>
    </row>
    <row r="298" spans="1:9" ht="31.5" hidden="1" customHeight="1">
      <c r="A298" s="777"/>
      <c r="B298" s="834"/>
      <c r="C298" s="394"/>
      <c r="D298" s="394" t="s">
        <v>386</v>
      </c>
      <c r="E298" s="841" t="str">
        <f>'Rekap Panjang Per Prog Per Prov'!AA10</f>
        <v xml:space="preserve">Fasilitasi Penguatan Sistem Informasi Posyandu di Daerah melalui Koordinasi dan Pelatihan Ulang </v>
      </c>
      <c r="F298" s="797">
        <f>'Rekap Panjang Per Prog Per Prov'!AA36</f>
        <v>66318000</v>
      </c>
      <c r="G298" s="778"/>
      <c r="H298" s="753"/>
      <c r="I298" s="781"/>
    </row>
    <row r="299" spans="1:9" ht="15.75" hidden="1" customHeight="1">
      <c r="A299" s="777"/>
      <c r="B299" s="831"/>
      <c r="C299" s="393" t="s">
        <v>392</v>
      </c>
      <c r="D299" s="1862" t="str">
        <f>'Rekap Panjang Per Prog Per Prov'!AB8</f>
        <v>Kegiatan Pengembangan Usaha Ekonomi Masyarakat</v>
      </c>
      <c r="E299" s="1862"/>
      <c r="F299" s="794"/>
      <c r="G299" s="782"/>
      <c r="H299" s="753"/>
      <c r="I299" s="758"/>
    </row>
    <row r="300" spans="1:9" ht="15.75" hidden="1" customHeight="1">
      <c r="A300" s="777"/>
      <c r="B300" s="834"/>
      <c r="C300" s="394"/>
      <c r="D300" s="394" t="s">
        <v>382</v>
      </c>
      <c r="E300" s="841" t="str">
        <f>'Rekap Panjang Per Prog Per Prov'!AB10</f>
        <v xml:space="preserve">Pelatihan Kapasitas Kelembagaan UED SP/BUMDesa </v>
      </c>
      <c r="F300" s="797">
        <f>'Rekap Panjang Per Prog Per Prov'!AB36</f>
        <v>0</v>
      </c>
      <c r="G300" s="778"/>
      <c r="H300" s="753"/>
      <c r="I300" s="781"/>
    </row>
    <row r="301" spans="1:9" ht="31.5" hidden="1" customHeight="1">
      <c r="A301" s="777"/>
      <c r="B301" s="834"/>
      <c r="C301" s="394"/>
      <c r="D301" s="394" t="s">
        <v>386</v>
      </c>
      <c r="E301" s="841" t="str">
        <f>'Rekap Panjang Per Prog Per Prov'!AC10</f>
        <v xml:space="preserve">Penguatan Kelembagaan Tim Koordinasi Penanggulangan Kemiskinan Daerah (TKPKD) </v>
      </c>
      <c r="F301" s="797">
        <f>'Rekap Panjang Per Prog Per Prov'!AC36</f>
        <v>93040000</v>
      </c>
      <c r="G301" s="778"/>
      <c r="H301" s="753"/>
      <c r="I301" s="781"/>
    </row>
    <row r="302" spans="1:9" ht="15.75" hidden="1" customHeight="1">
      <c r="A302" s="777"/>
      <c r="B302" s="834"/>
      <c r="C302" s="394"/>
      <c r="D302" s="394" t="s">
        <v>390</v>
      </c>
      <c r="E302" s="841" t="str">
        <f>'Rekap Panjang Per Prog Per Prov'!AD10</f>
        <v>Fasilitasi Penguatan Kelembagaan Pasar Desa</v>
      </c>
      <c r="F302" s="797">
        <f>'Rekap Panjang Per Prog Per Prov'!AD36</f>
        <v>150000000</v>
      </c>
      <c r="G302" s="778"/>
      <c r="H302" s="753"/>
      <c r="I302" s="781"/>
    </row>
    <row r="303" spans="1:9" s="362" customFormat="1" ht="31.5" customHeight="1">
      <c r="A303" s="777"/>
      <c r="B303" s="830" t="s">
        <v>519</v>
      </c>
      <c r="C303" s="1863" t="str">
        <f>'Rekap Panjang Per Prog Per Prov'!AH7</f>
        <v xml:space="preserve">PROGRAM PENGUATAN PENYELENGGARAAN PEMERINTAHAN UMUM </v>
      </c>
      <c r="D303" s="1863"/>
      <c r="E303" s="1863"/>
      <c r="F303" s="793"/>
      <c r="G303" s="803" t="str">
        <f>'Rekap Panjang Per Prog Per Prov'!AH11</f>
        <v>DITJEN PUM</v>
      </c>
      <c r="H303" s="753"/>
      <c r="I303" s="758"/>
    </row>
    <row r="304" spans="1:9" ht="30" customHeight="1">
      <c r="A304" s="777"/>
      <c r="B304" s="831"/>
      <c r="C304" s="393" t="s">
        <v>381</v>
      </c>
      <c r="D304" s="1862" t="str">
        <f>'Rekap Panjang Per Prog Per Prov'!AH8</f>
        <v>Kegiatan Penyelenggaraan Hubungan Pusat dan Daerah Serta Kerjasama Daerah</v>
      </c>
      <c r="E304" s="1862"/>
      <c r="F304" s="794"/>
      <c r="G304" s="777"/>
      <c r="H304" s="753"/>
      <c r="I304" s="758"/>
    </row>
    <row r="305" spans="1:10" ht="33.75" customHeight="1">
      <c r="A305" s="777"/>
      <c r="B305" s="834"/>
      <c r="C305" s="394"/>
      <c r="D305" s="394" t="s">
        <v>382</v>
      </c>
      <c r="E305" s="841" t="str">
        <f>'Rekap Panjang Per Prog Per Prov'!AH10</f>
        <v>Pengembangan Kerjasama Daerah</v>
      </c>
      <c r="F305" s="797">
        <f>'Rekap Panjang Per Prog Per Prov'!AH36</f>
        <v>375000000</v>
      </c>
      <c r="G305" s="777"/>
      <c r="H305" s="753" t="s">
        <v>706</v>
      </c>
      <c r="I305" s="1790" t="s">
        <v>595</v>
      </c>
    </row>
    <row r="306" spans="1:10" ht="30.75" customHeight="1">
      <c r="A306" s="777"/>
      <c r="B306" s="834"/>
      <c r="C306" s="394"/>
      <c r="D306" s="394" t="s">
        <v>386</v>
      </c>
      <c r="E306" s="841" t="str">
        <f>'Rekap Panjang Per Prog Per Prov'!AI10</f>
        <v>Peningkatan Peran Gubernur sebagai Wakil Pemerintah Pusat di Wilayah Provinsi</v>
      </c>
      <c r="F306" s="797">
        <f>'Rekap Panjang Per Prog Per Prov'!AI36</f>
        <v>3003690000</v>
      </c>
      <c r="G306" s="778"/>
      <c r="H306" s="753" t="s">
        <v>706</v>
      </c>
      <c r="I306" s="1791"/>
    </row>
    <row r="307" spans="1:10" ht="30" customHeight="1">
      <c r="A307" s="777"/>
      <c r="B307" s="834"/>
      <c r="C307" s="394" t="s">
        <v>387</v>
      </c>
      <c r="D307" s="1872" t="str">
        <f>'Rekap Panjang Per Prog Per Prov'!AJ8</f>
        <v>Kegiatan Pengembangan dan Penataan Wilayah Administrasi dan Perbatasan</v>
      </c>
      <c r="E307" s="1872"/>
      <c r="F307" s="797"/>
      <c r="G307" s="777"/>
      <c r="H307" s="753"/>
      <c r="I307" s="781"/>
    </row>
    <row r="308" spans="1:10" ht="34.5" customHeight="1">
      <c r="A308" s="777"/>
      <c r="B308" s="833"/>
      <c r="C308" s="364"/>
      <c r="D308" s="364" t="s">
        <v>382</v>
      </c>
      <c r="E308" s="846" t="str">
        <f>'Rekap Panjang Per Prog Per Prov'!AJ10</f>
        <v>Koordinasi dan Fasilitasi Penegasan Batas Daerah secara Pasti di Lapangan antar Daerah Provinsi, Kab/Kota</v>
      </c>
      <c r="F308" s="796">
        <f>'Rekap Panjang Per Prog Per Prov'!AJ36</f>
        <v>350000000</v>
      </c>
      <c r="G308" s="777"/>
      <c r="H308" s="1135" t="s">
        <v>706</v>
      </c>
      <c r="I308" s="1117" t="s">
        <v>605</v>
      </c>
    </row>
    <row r="309" spans="1:10" ht="21" customHeight="1">
      <c r="A309" s="777"/>
      <c r="B309" s="831"/>
      <c r="C309" s="393" t="s">
        <v>388</v>
      </c>
      <c r="D309" s="1862" t="str">
        <f>'Rekap Panjang Per Prog Per Prov'!AR8</f>
        <v>Kegiatan Fasilitasi Pencegahan dan Penanggulangan Bencana</v>
      </c>
      <c r="E309" s="1862"/>
      <c r="F309" s="794"/>
      <c r="G309" s="803"/>
      <c r="H309" s="753"/>
      <c r="I309" s="781"/>
    </row>
    <row r="310" spans="1:10" ht="51.75" customHeight="1">
      <c r="A310" s="777"/>
      <c r="B310" s="834"/>
      <c r="C310" s="394"/>
      <c r="D310" s="394" t="s">
        <v>382</v>
      </c>
      <c r="E310" s="841" t="str">
        <f>'Rekap Panjang Per Prog Per Prov'!AT10</f>
        <v>Peningkatan Kapasitas Aparat dalam Pengurangan Resiko Bencana di Daerah</v>
      </c>
      <c r="F310" s="797">
        <f>'Rekap Panjang Per Prog Per Prov'!AT36</f>
        <v>350000000</v>
      </c>
      <c r="G310" s="778"/>
      <c r="H310" s="753" t="s">
        <v>766</v>
      </c>
      <c r="I310" s="761" t="s">
        <v>607</v>
      </c>
    </row>
    <row r="311" spans="1:10" ht="10.5" customHeight="1" thickBot="1">
      <c r="A311" s="788"/>
      <c r="B311" s="832"/>
      <c r="C311" s="369"/>
      <c r="D311" s="369"/>
      <c r="E311" s="849"/>
      <c r="F311" s="790"/>
      <c r="G311" s="789"/>
      <c r="H311" s="1101"/>
      <c r="I311" s="768"/>
    </row>
    <row r="312" spans="1:10" s="1107" customFormat="1" ht="18.75" customHeight="1">
      <c r="A312" s="1105">
        <v>6</v>
      </c>
      <c r="B312" s="1932" t="s">
        <v>407</v>
      </c>
      <c r="C312" s="1932"/>
      <c r="D312" s="1932"/>
      <c r="E312" s="1932"/>
      <c r="F312" s="792">
        <f>SUM(F313:F364)</f>
        <v>34274257000</v>
      </c>
      <c r="G312" s="1158"/>
      <c r="H312" s="1136"/>
      <c r="I312" s="808"/>
      <c r="J312" s="1106">
        <f>'Rekap Panjang Per Prog Per Prov'!AV37</f>
        <v>34274257000</v>
      </c>
    </row>
    <row r="313" spans="1:10">
      <c r="A313" s="777"/>
      <c r="B313" s="830" t="s">
        <v>380</v>
      </c>
      <c r="C313" s="1863" t="str">
        <f>'Rekap Panjang Per Prog Per Prov'!C7</f>
        <v xml:space="preserve">PROGRAM PENATAAN ADMINISTRASI KEPENDUDUKAN </v>
      </c>
      <c r="D313" s="1863"/>
      <c r="E313" s="1863"/>
      <c r="F313" s="776"/>
      <c r="G313" s="803" t="str">
        <f>'Rekap Panjang Per Prog Per Prov'!C11</f>
        <v>DITJEN DUKCAPIL</v>
      </c>
      <c r="H313" s="753"/>
      <c r="I313" s="758"/>
    </row>
    <row r="314" spans="1:10" ht="31.5" customHeight="1">
      <c r="A314" s="777"/>
      <c r="B314" s="830"/>
      <c r="C314" s="393" t="s">
        <v>381</v>
      </c>
      <c r="D314" s="1862" t="str">
        <f>'Rekap Panjang Per Prog Per Prov'!C8</f>
        <v>Kegiatan Dukungan Manajemen dan Dukungan Teknis Lainnya Ditjen Kependudukan dan Pencatatan Sipil</v>
      </c>
      <c r="E314" s="1862"/>
      <c r="F314" s="776"/>
      <c r="G314" s="777"/>
      <c r="H314" s="753"/>
      <c r="I314" s="758"/>
    </row>
    <row r="315" spans="1:10" ht="36.75" customHeight="1">
      <c r="A315" s="777"/>
      <c r="B315" s="830"/>
      <c r="C315" s="365"/>
      <c r="D315" s="393" t="s">
        <v>382</v>
      </c>
      <c r="E315" s="841" t="str">
        <f>'Rekap Panjang Per Prog Per Prov'!C10</f>
        <v xml:space="preserve">Fasilitasi Koordinasi Penyelenggaraan Kependudukan dan Pencatatan Sipil </v>
      </c>
      <c r="F315" s="776">
        <f>'Rekap Panjang Per Prog Per Prov'!C37</f>
        <v>270552000</v>
      </c>
      <c r="G315" s="778"/>
      <c r="H315" s="753" t="s">
        <v>706</v>
      </c>
      <c r="I315" s="753" t="s">
        <v>600</v>
      </c>
    </row>
    <row r="316" spans="1:10" ht="34.5" customHeight="1">
      <c r="A316" s="801"/>
      <c r="B316" s="830" t="s">
        <v>383</v>
      </c>
      <c r="C316" s="1863" t="str">
        <f>'Rekap Panjang Per Prog Per Prov'!D7</f>
        <v xml:space="preserve">PROGRAM PENGAWASAN DAN PENINGKATAN AKUNTABILITAS APARATUR KEMENTERIAN DALAM NEGERI </v>
      </c>
      <c r="D316" s="1863"/>
      <c r="E316" s="1863"/>
      <c r="F316" s="776"/>
      <c r="G316" s="803" t="str">
        <f>'Rekap Panjang Per Prog Per Prov'!D11</f>
        <v>ITJEN</v>
      </c>
      <c r="H316" s="753"/>
      <c r="I316" s="758"/>
    </row>
    <row r="317" spans="1:10" ht="31.5" customHeight="1">
      <c r="A317" s="801"/>
      <c r="B317" s="830"/>
      <c r="C317" s="393" t="s">
        <v>381</v>
      </c>
      <c r="D317" s="1862" t="str">
        <f>'Rekap Panjang Per Prog Per Prov'!D8</f>
        <v xml:space="preserve">Kegiatan Dukungan Manajemen dan Dukungan Teknis Lainnya  Inspektorat Jenderal </v>
      </c>
      <c r="E317" s="1862"/>
      <c r="F317" s="776"/>
      <c r="G317" s="777"/>
      <c r="H317" s="753"/>
      <c r="I317" s="758"/>
    </row>
    <row r="318" spans="1:10" ht="38.25" customHeight="1">
      <c r="A318" s="801"/>
      <c r="B318" s="830"/>
      <c r="C318" s="365"/>
      <c r="D318" s="393" t="s">
        <v>382</v>
      </c>
      <c r="E318" s="841" t="str">
        <f>'Rekap Panjang Per Prog Per Prov'!D10</f>
        <v xml:space="preserve">Koordinasi Pembinaan dan Pengawasan Penyelenggaraan Pemerintahan Daerah </v>
      </c>
      <c r="F318" s="776">
        <f>'Rekap Panjang Per Prog Per Prov'!D37</f>
        <v>300000000</v>
      </c>
      <c r="G318" s="778"/>
      <c r="H318" s="753" t="s">
        <v>755</v>
      </c>
      <c r="I318" s="753" t="s">
        <v>603</v>
      </c>
    </row>
    <row r="319" spans="1:10" ht="16.5">
      <c r="A319" s="801"/>
      <c r="B319" s="830" t="s">
        <v>384</v>
      </c>
      <c r="C319" s="1875" t="str">
        <f>'Rekap Panjang Per Prog Per Prov'!E7</f>
        <v xml:space="preserve">PROGRAM PEMBINAAN KESATUAN BANGSA DAN POLITIK </v>
      </c>
      <c r="D319" s="1875"/>
      <c r="E319" s="1875"/>
      <c r="F319" s="776"/>
      <c r="G319" s="1860" t="str">
        <f>'Rekap Panjang Per Prog Per Prov'!E11</f>
        <v>DITJEN KESBANGPOL</v>
      </c>
      <c r="H319" s="753"/>
      <c r="I319" s="758"/>
    </row>
    <row r="320" spans="1:10" s="355" customFormat="1">
      <c r="A320" s="754"/>
      <c r="B320" s="830"/>
      <c r="C320" s="393" t="s">
        <v>381</v>
      </c>
      <c r="D320" s="1862" t="str">
        <f>'Rekap Panjang Per Prog Per Prov'!E8</f>
        <v>Kegiatan Fasilitasi Kewaspadaan Nasional</v>
      </c>
      <c r="E320" s="1862"/>
      <c r="F320" s="776"/>
      <c r="G320" s="1861"/>
      <c r="H320" s="753"/>
      <c r="I320" s="758"/>
    </row>
    <row r="321" spans="1:9" s="344" customFormat="1" ht="33" customHeight="1">
      <c r="A321" s="801"/>
      <c r="B321" s="830"/>
      <c r="C321" s="393"/>
      <c r="D321" s="393" t="s">
        <v>382</v>
      </c>
      <c r="E321" s="841" t="str">
        <f>'Rekap Panjang Per Prog Per Prov'!E10</f>
        <v xml:space="preserve">Penguatan dan Pemberdayaan Forum Kewaspadaan Dini Masyarakat (FKDM) </v>
      </c>
      <c r="F321" s="776">
        <f>'Rekap Panjang Per Prog Per Prov'!E37</f>
        <v>1478496000</v>
      </c>
      <c r="G321" s="778"/>
      <c r="H321" s="753" t="s">
        <v>756</v>
      </c>
      <c r="I321" s="753" t="s">
        <v>601</v>
      </c>
    </row>
    <row r="322" spans="1:9" ht="34.5" customHeight="1">
      <c r="A322" s="801"/>
      <c r="B322" s="830" t="s">
        <v>385</v>
      </c>
      <c r="C322" s="1863" t="str">
        <f>'Rekap Panjang Per Prog Per Prov'!G7</f>
        <v xml:space="preserve">PROGRAM PENGELOLAAN DESENTRALISASI DAN OTONOMI DAERAH </v>
      </c>
      <c r="D322" s="1863"/>
      <c r="E322" s="1863"/>
      <c r="F322" s="776"/>
      <c r="G322" s="782" t="str">
        <f>'Rekap Panjang Per Prog Per Prov'!G11</f>
        <v>DITJEN OTDA</v>
      </c>
      <c r="H322" s="753"/>
      <c r="I322" s="758"/>
    </row>
    <row r="323" spans="1:9" s="355" customFormat="1">
      <c r="A323" s="754"/>
      <c r="B323" s="830"/>
      <c r="C323" s="393" t="s">
        <v>381</v>
      </c>
      <c r="D323" s="1862" t="str">
        <f>'Rekap Panjang Per Prog Per Prov'!G8</f>
        <v>Kegiatan Penataan Urusan Pemerintahan Daerah Lingkup I</v>
      </c>
      <c r="E323" s="1862"/>
      <c r="F323" s="776"/>
      <c r="G323" s="782"/>
      <c r="H323" s="753"/>
      <c r="I323" s="758"/>
    </row>
    <row r="324" spans="1:9" s="344" customFormat="1" ht="36" customHeight="1">
      <c r="A324" s="801"/>
      <c r="B324" s="830"/>
      <c r="C324" s="393"/>
      <c r="D324" s="393" t="s">
        <v>382</v>
      </c>
      <c r="E324" s="841" t="str">
        <f>'Rekap Panjang Per Prog Per Prov'!G10</f>
        <v xml:space="preserve">Fasilitasi Percepatan Penerapan Standar Pelayanan Minimal (SPM) di Daerah </v>
      </c>
      <c r="F324" s="776">
        <f>'Rekap Panjang Per Prog Per Prov'!G37</f>
        <v>614600000</v>
      </c>
      <c r="G324" s="782"/>
      <c r="H324" s="753" t="s">
        <v>787</v>
      </c>
      <c r="I324" s="761" t="s">
        <v>662</v>
      </c>
    </row>
    <row r="325" spans="1:9" s="344" customFormat="1" ht="16.5" customHeight="1">
      <c r="A325" s="801"/>
      <c r="B325" s="830" t="s">
        <v>393</v>
      </c>
      <c r="C325" s="1863" t="str">
        <f>'Rekap Panjang Per Prog Per Prov'!J7</f>
        <v xml:space="preserve">PROGRAM BINA PEMBANGUNAN DAERAH </v>
      </c>
      <c r="D325" s="1863"/>
      <c r="E325" s="1863"/>
      <c r="F325" s="776"/>
      <c r="G325" s="1865" t="str">
        <f>'Rekap Panjang Per Prog Per Prov'!J11</f>
        <v>DITJEN BINA BANGDA</v>
      </c>
      <c r="H325" s="753"/>
      <c r="I325" s="784"/>
    </row>
    <row r="326" spans="1:9" s="344" customFormat="1" ht="32.25" customHeight="1">
      <c r="A326" s="801"/>
      <c r="B326" s="830"/>
      <c r="C326" s="393" t="s">
        <v>381</v>
      </c>
      <c r="D326" s="1862" t="str">
        <f>'Rekap Panjang Per Prog Per Prov'!J8</f>
        <v>Kegiatan Dukungan Manajemen dan Pelaksanaan Tugas Teknis Lainnya Ditjen Bina Bangda</v>
      </c>
      <c r="E326" s="1862"/>
      <c r="F326" s="776"/>
      <c r="G326" s="1866"/>
      <c r="H326" s="753"/>
      <c r="I326" s="758"/>
    </row>
    <row r="327" spans="1:9" s="344" customFormat="1" ht="32.25" customHeight="1">
      <c r="A327" s="801"/>
      <c r="B327" s="830"/>
      <c r="C327" s="393"/>
      <c r="D327" s="393" t="s">
        <v>382</v>
      </c>
      <c r="E327" s="841" t="str">
        <f>'Rekap Panjang Per Prog Per Prov'!J10</f>
        <v>Penyusunan, Pengkajian dan Pengembangan Data dan Informasi SIPD di Daerah</v>
      </c>
      <c r="F327" s="776">
        <f>'Rekap Panjang Per Prog Per Prov'!J37</f>
        <v>500000000</v>
      </c>
      <c r="G327" s="777"/>
      <c r="H327" s="753" t="s">
        <v>698</v>
      </c>
      <c r="I327" s="1793" t="s">
        <v>594</v>
      </c>
    </row>
    <row r="328" spans="1:9" s="344" customFormat="1" ht="30.75" customHeight="1">
      <c r="A328" s="801"/>
      <c r="B328" s="830"/>
      <c r="C328" s="366"/>
      <c r="D328" s="393" t="s">
        <v>386</v>
      </c>
      <c r="E328" s="841" t="str">
        <f>'Rekap Panjang Per Prog Per Prov'!K10</f>
        <v xml:space="preserve">Penguatan Peran Provinsi dalam Pengendalian, Pelaporan dan Evaluasi Pemanfaatan Program Dana Alokasi Khusus (DAK) </v>
      </c>
      <c r="F328" s="776">
        <f>'Rekap Panjang Per Prog Per Prov'!K37</f>
        <v>600000000</v>
      </c>
      <c r="G328" s="777"/>
      <c r="H328" s="753" t="s">
        <v>698</v>
      </c>
      <c r="I328" s="1794"/>
    </row>
    <row r="329" spans="1:9" s="344" customFormat="1" ht="16.5">
      <c r="A329" s="801"/>
      <c r="B329" s="830"/>
      <c r="C329" s="393" t="s">
        <v>387</v>
      </c>
      <c r="D329" s="1867" t="str">
        <f>'Rekap Panjang Per Prog Per Prov'!O8</f>
        <v>Kegiatan Fasilitasi Peningkatan Pertumbuhan Ekonomi Daerah</v>
      </c>
      <c r="E329" s="1862"/>
      <c r="F329" s="776"/>
      <c r="G329" s="777"/>
      <c r="H329" s="753"/>
      <c r="I329" s="758"/>
    </row>
    <row r="330" spans="1:9" s="344" customFormat="1" ht="51.75" customHeight="1">
      <c r="A330" s="801"/>
      <c r="B330" s="830"/>
      <c r="C330" s="366"/>
      <c r="D330" s="393" t="s">
        <v>382</v>
      </c>
      <c r="E330" s="841" t="str">
        <f>'Rekap Panjang Per Prog Per Prov'!O10</f>
        <v xml:space="preserve">Dukungan Operasional  Penyelenggaraan PTSP  </v>
      </c>
      <c r="F330" s="776">
        <f>'Rekap Panjang Per Prog Per Prov'!O37</f>
        <v>400000000</v>
      </c>
      <c r="G330" s="777"/>
      <c r="H330" s="753" t="s">
        <v>757</v>
      </c>
      <c r="I330" s="753" t="s">
        <v>602</v>
      </c>
    </row>
    <row r="331" spans="1:9" s="344" customFormat="1" ht="16.5">
      <c r="A331" s="801"/>
      <c r="B331" s="830"/>
      <c r="C331" s="393" t="s">
        <v>388</v>
      </c>
      <c r="D331" s="1862" t="str">
        <f>'Rekap Panjang Per Prog Per Prov'!P8</f>
        <v>Kegiatan Fasilitasi  Perencanaan Pembangunan Daerah</v>
      </c>
      <c r="E331" s="1862"/>
      <c r="F331" s="776"/>
      <c r="G331" s="777"/>
      <c r="H331" s="753"/>
      <c r="I331" s="758"/>
    </row>
    <row r="332" spans="1:9" s="344" customFormat="1" ht="36.75" customHeight="1">
      <c r="A332" s="801"/>
      <c r="B332" s="835"/>
      <c r="C332" s="367"/>
      <c r="D332" s="392" t="s">
        <v>382</v>
      </c>
      <c r="E332" s="846" t="str">
        <f>'Rekap Panjang Per Prog Per Prov'!P10</f>
        <v>Pengendalian dan Evaluasi Rencana Pembangunan Tahunan Kabupaten/Kota TA. 2013</v>
      </c>
      <c r="F332" s="802">
        <f>'Rekap Panjang Per Prog Per Prov'!P37</f>
        <v>1067756000</v>
      </c>
      <c r="G332" s="778"/>
      <c r="H332" s="753" t="s">
        <v>698</v>
      </c>
      <c r="I332" s="1113" t="s">
        <v>594</v>
      </c>
    </row>
    <row r="333" spans="1:9" s="362" customFormat="1" ht="15.75" hidden="1" customHeight="1">
      <c r="A333" s="777"/>
      <c r="B333" s="830" t="s">
        <v>519</v>
      </c>
      <c r="C333" s="1863" t="str">
        <f>'Rekap Panjang Per Prog Per Prov'!U7</f>
        <v xml:space="preserve">PROGRAM PEMBERDAYAAN MASYARAKAT DAN PEMERINTAHAN DESA </v>
      </c>
      <c r="D333" s="1863"/>
      <c r="E333" s="1863"/>
      <c r="F333" s="793"/>
      <c r="G333" s="782" t="str">
        <f>'Rekap Panjang Per Prog Per Prov'!U11</f>
        <v>DITJEN PMD</v>
      </c>
      <c r="H333" s="753"/>
      <c r="I333" s="758"/>
    </row>
    <row r="334" spans="1:9" ht="30" hidden="1" customHeight="1">
      <c r="A334" s="777"/>
      <c r="B334" s="831"/>
      <c r="C334" s="393" t="s">
        <v>381</v>
      </c>
      <c r="D334" s="1862" t="str">
        <f>'Rekap Panjang Per Prog Per Prov'!U8</f>
        <v>Kegiatan Dukungan Manajemen dan Dukungan Teknis Lainnya Ditjen PMD</v>
      </c>
      <c r="E334" s="1862"/>
      <c r="F334" s="794"/>
      <c r="G334" s="782"/>
      <c r="H334" s="753"/>
      <c r="I334" s="758"/>
    </row>
    <row r="335" spans="1:9" ht="31.5" hidden="1" customHeight="1">
      <c r="A335" s="777"/>
      <c r="B335" s="834"/>
      <c r="C335" s="394"/>
      <c r="D335" s="394" t="s">
        <v>382</v>
      </c>
      <c r="E335" s="841" t="str">
        <f>'Rekap Panjang Per Prog Per Prov'!U10</f>
        <v>Penguatan Program dan Kelembagaan Pemberdayaan Masyarakat dan Pemerintahan Desa</v>
      </c>
      <c r="F335" s="797">
        <f>'Rekap Panjang Per Prog Per Prov'!U37</f>
        <v>155070000</v>
      </c>
      <c r="G335" s="778"/>
      <c r="H335" s="753"/>
      <c r="I335" s="781"/>
    </row>
    <row r="336" spans="1:9" ht="30" hidden="1" customHeight="1">
      <c r="A336" s="777"/>
      <c r="B336" s="831"/>
      <c r="C336" s="393" t="s">
        <v>387</v>
      </c>
      <c r="D336" s="1862" t="str">
        <f>'Rekap Panjang Per Prog Per Prov'!V8</f>
        <v>Kegiatan Peningkatan Kapasitas Penyelenggaraan Pemerintahan Desa dan Kelurahan</v>
      </c>
      <c r="E336" s="1862"/>
      <c r="F336" s="794"/>
      <c r="G336" s="782"/>
      <c r="H336" s="753"/>
      <c r="I336" s="758"/>
    </row>
    <row r="337" spans="1:9" ht="15.75" hidden="1" customHeight="1">
      <c r="A337" s="777"/>
      <c r="B337" s="834"/>
      <c r="C337" s="394"/>
      <c r="D337" s="394" t="s">
        <v>382</v>
      </c>
      <c r="E337" s="841" t="str">
        <f>'Rekap Panjang Per Prog Per Prov'!V10</f>
        <v>Pelatihan Manajemen Pemerintahan Desa bagi Kepala Desa</v>
      </c>
      <c r="F337" s="797">
        <f>'Rekap Panjang Per Prog Per Prov'!V37</f>
        <v>163947000</v>
      </c>
      <c r="G337" s="778"/>
      <c r="H337" s="753"/>
      <c r="I337" s="781"/>
    </row>
    <row r="338" spans="1:9" ht="15.75" hidden="1" customHeight="1">
      <c r="A338" s="777"/>
      <c r="B338" s="831"/>
      <c r="C338" s="393" t="s">
        <v>388</v>
      </c>
      <c r="D338" s="1862" t="str">
        <f>'Rekap Panjang Per Prog Per Prov'!W8</f>
        <v>Kegiatan Peningkatan Kapasitas Kelembagaan dan Pelatihan Masyarakat</v>
      </c>
      <c r="E338" s="1862"/>
      <c r="F338" s="794"/>
      <c r="G338" s="782"/>
      <c r="H338" s="753"/>
      <c r="I338" s="758"/>
    </row>
    <row r="339" spans="1:9" ht="15.75" hidden="1" customHeight="1">
      <c r="A339" s="777"/>
      <c r="B339" s="834"/>
      <c r="C339" s="394"/>
      <c r="D339" s="394" t="s">
        <v>382</v>
      </c>
      <c r="E339" s="841" t="str">
        <f>'Rekap Panjang Per Prog Per Prov'!W10</f>
        <v>Fasilitasi Penyusunan Profil Desa dan Kelurahan</v>
      </c>
      <c r="F339" s="797">
        <f>'Rekap Panjang Per Prog Per Prov'!W37</f>
        <v>1008039000</v>
      </c>
      <c r="G339" s="778"/>
      <c r="H339" s="753"/>
      <c r="I339" s="781"/>
    </row>
    <row r="340" spans="1:9" ht="15.75" hidden="1" customHeight="1">
      <c r="A340" s="777"/>
      <c r="B340" s="831"/>
      <c r="C340" s="393" t="s">
        <v>389</v>
      </c>
      <c r="D340" s="1862" t="str">
        <f>'Rekap Panjang Per Prog Per Prov'!X8</f>
        <v>Kegiatan Peningkatan Kemandirian Masyarakat Perdesaan</v>
      </c>
      <c r="E340" s="1862"/>
      <c r="F340" s="794"/>
      <c r="G340" s="782"/>
      <c r="H340" s="753"/>
      <c r="I340" s="758"/>
    </row>
    <row r="341" spans="1:9" ht="15.75" hidden="1" customHeight="1">
      <c r="A341" s="777"/>
      <c r="B341" s="834"/>
      <c r="C341" s="394"/>
      <c r="D341" s="394" t="s">
        <v>382</v>
      </c>
      <c r="E341" s="841" t="str">
        <f>'Rekap Panjang Per Prog Per Prov'!X10</f>
        <v>PNPM-Mandiri Perdesaan</v>
      </c>
      <c r="F341" s="797">
        <f>'Rekap Panjang Per Prog Per Prov'!X37</f>
        <v>20574452000</v>
      </c>
      <c r="G341" s="778"/>
      <c r="H341" s="753"/>
      <c r="I341" s="781"/>
    </row>
    <row r="342" spans="1:9" ht="15.75" hidden="1" customHeight="1">
      <c r="A342" s="777"/>
      <c r="B342" s="831"/>
      <c r="C342" s="393" t="s">
        <v>391</v>
      </c>
      <c r="D342" s="1862" t="str">
        <f>'Rekap Panjang Per Prog Per Prov'!Y8</f>
        <v>Kegiatan Fasilitasi Pemberdayaan Adat dan Sosial Budaya Masyarakat</v>
      </c>
      <c r="E342" s="1862"/>
      <c r="F342" s="794"/>
      <c r="G342" s="782"/>
      <c r="H342" s="753"/>
      <c r="I342" s="758"/>
    </row>
    <row r="343" spans="1:9" ht="31.5" hidden="1" customHeight="1">
      <c r="A343" s="777"/>
      <c r="B343" s="834"/>
      <c r="C343" s="394"/>
      <c r="D343" s="394" t="s">
        <v>382</v>
      </c>
      <c r="E343" s="841" t="str">
        <f>'Rekap Panjang Per Prog Per Prov'!Y10</f>
        <v>Fasilitasi Penguatan Kelembagaan Komisi Penanggulangan HIV/AIDS di daerah</v>
      </c>
      <c r="F343" s="797">
        <f>'Rekap Panjang Per Prog Per Prov'!Y37</f>
        <v>90750000</v>
      </c>
      <c r="G343" s="778"/>
      <c r="H343" s="753"/>
      <c r="I343" s="781"/>
    </row>
    <row r="344" spans="1:9" ht="31.5" hidden="1" customHeight="1">
      <c r="A344" s="777"/>
      <c r="B344" s="834"/>
      <c r="C344" s="394"/>
      <c r="D344" s="394" t="s">
        <v>386</v>
      </c>
      <c r="E344" s="841" t="str">
        <f>'Rekap Panjang Per Prog Per Prov'!AA10</f>
        <v xml:space="preserve">Fasilitasi Penguatan Sistem Informasi Posyandu di Daerah melalui Koordinasi dan Pelatihan Ulang </v>
      </c>
      <c r="F344" s="797">
        <f>'Rekap Panjang Per Prog Per Prov'!AA37</f>
        <v>70600000</v>
      </c>
      <c r="G344" s="778"/>
      <c r="H344" s="753"/>
      <c r="I344" s="781"/>
    </row>
    <row r="345" spans="1:9" ht="15.75" hidden="1" customHeight="1">
      <c r="A345" s="777"/>
      <c r="B345" s="831"/>
      <c r="C345" s="393" t="s">
        <v>392</v>
      </c>
      <c r="D345" s="1862" t="str">
        <f>'Rekap Panjang Per Prog Per Prov'!AB8</f>
        <v>Kegiatan Pengembangan Usaha Ekonomi Masyarakat</v>
      </c>
      <c r="E345" s="1862"/>
      <c r="F345" s="794"/>
      <c r="G345" s="782"/>
      <c r="H345" s="753"/>
      <c r="I345" s="758"/>
    </row>
    <row r="346" spans="1:9" ht="15.75" hidden="1" customHeight="1">
      <c r="A346" s="777"/>
      <c r="B346" s="834"/>
      <c r="C346" s="394"/>
      <c r="D346" s="394" t="s">
        <v>382</v>
      </c>
      <c r="E346" s="841" t="str">
        <f>'Rekap Panjang Per Prog Per Prov'!AB10</f>
        <v xml:space="preserve">Pelatihan Kapasitas Kelembagaan UED SP/BUMDesa </v>
      </c>
      <c r="F346" s="797">
        <f>'Rekap Panjang Per Prog Per Prov'!AB37</f>
        <v>0</v>
      </c>
      <c r="G346" s="778"/>
      <c r="H346" s="753"/>
      <c r="I346" s="781"/>
    </row>
    <row r="347" spans="1:9" ht="31.5" hidden="1" customHeight="1">
      <c r="A347" s="777"/>
      <c r="B347" s="834"/>
      <c r="C347" s="394"/>
      <c r="D347" s="394" t="s">
        <v>386</v>
      </c>
      <c r="E347" s="841" t="str">
        <f>'Rekap Panjang Per Prog Per Prov'!AC10</f>
        <v xml:space="preserve">Penguatan Kelembagaan Tim Koordinasi Penanggulangan Kemiskinan Daerah (TKPKD) </v>
      </c>
      <c r="F347" s="797">
        <f>'Rekap Panjang Per Prog Per Prov'!AC37</f>
        <v>51200000</v>
      </c>
      <c r="G347" s="778"/>
      <c r="H347" s="753"/>
      <c r="I347" s="781"/>
    </row>
    <row r="348" spans="1:9" ht="15.75" hidden="1" customHeight="1">
      <c r="A348" s="777"/>
      <c r="B348" s="834"/>
      <c r="C348" s="394"/>
      <c r="D348" s="394" t="s">
        <v>390</v>
      </c>
      <c r="E348" s="841" t="str">
        <f>'Rekap Panjang Per Prog Per Prov'!AD10</f>
        <v>Fasilitasi Penguatan Kelembagaan Pasar Desa</v>
      </c>
      <c r="F348" s="797">
        <f>'Rekap Panjang Per Prog Per Prov'!AD37</f>
        <v>150000000</v>
      </c>
      <c r="G348" s="778"/>
      <c r="H348" s="753"/>
      <c r="I348" s="781"/>
    </row>
    <row r="349" spans="1:9" s="362" customFormat="1" ht="33.75" customHeight="1">
      <c r="A349" s="777"/>
      <c r="B349" s="830" t="s">
        <v>519</v>
      </c>
      <c r="C349" s="1863" t="str">
        <f>'Rekap Panjang Per Prog Per Prov'!AH7</f>
        <v xml:space="preserve">PROGRAM PENGUATAN PENYELENGGARAAN PEMERINTAHAN UMUM </v>
      </c>
      <c r="D349" s="1863"/>
      <c r="E349" s="1863"/>
      <c r="F349" s="793"/>
      <c r="G349" s="803" t="str">
        <f>'Rekap Panjang Per Prog Per Prov'!AH11</f>
        <v>DITJEN PUM</v>
      </c>
      <c r="H349" s="753"/>
      <c r="I349" s="758"/>
    </row>
    <row r="350" spans="1:9" ht="30" customHeight="1">
      <c r="A350" s="777"/>
      <c r="B350" s="831"/>
      <c r="C350" s="393" t="s">
        <v>381</v>
      </c>
      <c r="D350" s="1862" t="str">
        <f>'Rekap Panjang Per Prog Per Prov'!AH8</f>
        <v>Kegiatan Penyelenggaraan Hubungan Pusat dan Daerah Serta Kerjasama Daerah</v>
      </c>
      <c r="E350" s="1862"/>
      <c r="F350" s="794"/>
      <c r="G350" s="777"/>
      <c r="H350" s="753"/>
      <c r="I350" s="758"/>
    </row>
    <row r="351" spans="1:9" ht="31.5">
      <c r="A351" s="777"/>
      <c r="B351" s="834"/>
      <c r="C351" s="394"/>
      <c r="D351" s="394" t="s">
        <v>382</v>
      </c>
      <c r="E351" s="841" t="str">
        <f>'Rekap Panjang Per Prog Per Prov'!AH10</f>
        <v>Pengembangan Kerjasama Daerah</v>
      </c>
      <c r="F351" s="797">
        <f>'Rekap Panjang Per Prog Per Prov'!AH37</f>
        <v>400000000</v>
      </c>
      <c r="G351" s="777"/>
      <c r="H351" s="753" t="s">
        <v>788</v>
      </c>
      <c r="I351" s="1790" t="s">
        <v>595</v>
      </c>
    </row>
    <row r="352" spans="1:9" ht="31.5">
      <c r="A352" s="777"/>
      <c r="B352" s="834"/>
      <c r="C352" s="394"/>
      <c r="D352" s="394" t="s">
        <v>386</v>
      </c>
      <c r="E352" s="841" t="str">
        <f>'Rekap Panjang Per Prog Per Prov'!AI10</f>
        <v>Peningkatan Peran Gubernur sebagai Wakil Pemerintah Pusat di Wilayah Provinsi</v>
      </c>
      <c r="F352" s="797">
        <f>'Rekap Panjang Per Prog Per Prov'!AI37</f>
        <v>3549685000</v>
      </c>
      <c r="G352" s="777"/>
      <c r="H352" s="753" t="s">
        <v>706</v>
      </c>
      <c r="I352" s="1791"/>
    </row>
    <row r="353" spans="1:10" ht="30" customHeight="1">
      <c r="A353" s="777"/>
      <c r="B353" s="831"/>
      <c r="C353" s="393" t="s">
        <v>387</v>
      </c>
      <c r="D353" s="1862" t="str">
        <f>'Rekap Panjang Per Prog Per Prov'!AJ8</f>
        <v>Kegiatan Pengembangan dan Penataan Wilayah Administrasi dan Perbatasan</v>
      </c>
      <c r="E353" s="1862"/>
      <c r="F353" s="794"/>
      <c r="G353" s="777"/>
      <c r="H353" s="753"/>
      <c r="I353" s="758"/>
    </row>
    <row r="354" spans="1:10" ht="34.5" customHeight="1">
      <c r="A354" s="777"/>
      <c r="B354" s="834"/>
      <c r="C354" s="394"/>
      <c r="D354" s="394" t="s">
        <v>382</v>
      </c>
      <c r="E354" s="841" t="str">
        <f>'Rekap Panjang Per Prog Per Prov'!AJ10</f>
        <v>Koordinasi dan Fasilitasi Penegasan Batas Daerah secara Pasti di Lapangan antar Daerah Provinsi, Kab/Kota</v>
      </c>
      <c r="F354" s="797">
        <f>'Rekap Panjang Per Prog Per Prov'!AJ37</f>
        <v>350000000</v>
      </c>
      <c r="G354" s="777"/>
      <c r="H354" s="753" t="s">
        <v>706</v>
      </c>
      <c r="I354" s="1114" t="s">
        <v>605</v>
      </c>
    </row>
    <row r="355" spans="1:10" ht="33" customHeight="1">
      <c r="A355" s="777"/>
      <c r="B355" s="834"/>
      <c r="C355" s="394"/>
      <c r="D355" s="394" t="s">
        <v>386</v>
      </c>
      <c r="E355" s="841" t="str">
        <f>'Rekap Panjang Per Prog Per Prov'!AL10</f>
        <v>Pembakuan dan Pembinaan Nama Rupabumi Unsur Alami</v>
      </c>
      <c r="F355" s="797">
        <f>'Rekap Panjang Per Prog Per Prov'!AL37</f>
        <v>579160000</v>
      </c>
      <c r="G355" s="777"/>
      <c r="H355" s="753" t="s">
        <v>706</v>
      </c>
      <c r="I355" s="753" t="s">
        <v>612</v>
      </c>
    </row>
    <row r="356" spans="1:10" ht="31.5" customHeight="1">
      <c r="A356" s="777"/>
      <c r="B356" s="831"/>
      <c r="C356" s="393" t="s">
        <v>388</v>
      </c>
      <c r="D356" s="1862" t="str">
        <f>'Rekap Panjang Per Prog Per Prov'!AN8</f>
        <v>Kegiatan Pembinaan Ketenteraman, Ketertiban dan Perlindungan Masyarakat</v>
      </c>
      <c r="E356" s="1862"/>
      <c r="F356" s="794"/>
      <c r="G356" s="777"/>
      <c r="H356" s="753"/>
      <c r="I356" s="758"/>
    </row>
    <row r="357" spans="1:10" ht="51" customHeight="1">
      <c r="A357" s="777"/>
      <c r="B357" s="834"/>
      <c r="C357" s="394"/>
      <c r="D357" s="394" t="s">
        <v>382</v>
      </c>
      <c r="E357" s="841" t="str">
        <f>'Rekap Panjang Per Prog Per Prov'!AO10</f>
        <v xml:space="preserve">Peningkatan Kapasitas SDM Polisi Pamong Praja  dalam Penyelenggaraan Ketertiban Umum dan Ketenteraman Masyarakat </v>
      </c>
      <c r="F357" s="797">
        <f>'Rekap Panjang Per Prog Per Prov'!AO37</f>
        <v>499950000</v>
      </c>
      <c r="G357" s="777"/>
      <c r="H357" s="753" t="s">
        <v>719</v>
      </c>
      <c r="I357" s="761" t="s">
        <v>597</v>
      </c>
    </row>
    <row r="358" spans="1:10">
      <c r="A358" s="777"/>
      <c r="B358" s="831"/>
      <c r="C358" s="393" t="s">
        <v>389</v>
      </c>
      <c r="D358" s="1862" t="str">
        <f>'Rekap Panjang Per Prog Per Prov'!AP8</f>
        <v>Kegiatan Pembinaan dan Pengembangan Kawasan dan Pertanahan</v>
      </c>
      <c r="E358" s="1862"/>
      <c r="F358" s="794"/>
      <c r="G358" s="777"/>
      <c r="H358" s="753"/>
      <c r="I358" s="758"/>
    </row>
    <row r="359" spans="1:10" ht="39" customHeight="1">
      <c r="A359" s="821"/>
      <c r="B359" s="1179"/>
      <c r="C359" s="883"/>
      <c r="D359" s="883" t="s">
        <v>382</v>
      </c>
      <c r="E359" s="887" t="str">
        <f>'Rekap Panjang Per Prog Per Prov'!AP10</f>
        <v xml:space="preserve">Peningkatan Kapasitas Aparat Pemerintah Daerah dalam Pengelolaan Kawasan Sumber Daya Alam </v>
      </c>
      <c r="F359" s="1181">
        <f>'Rekap Panjang Per Prog Per Prov'!AP37</f>
        <v>400000000</v>
      </c>
      <c r="G359" s="821"/>
      <c r="H359" s="884" t="s">
        <v>728</v>
      </c>
      <c r="I359" s="753" t="s">
        <v>608</v>
      </c>
    </row>
    <row r="360" spans="1:10">
      <c r="A360" s="777"/>
      <c r="B360" s="834"/>
      <c r="C360" s="394" t="s">
        <v>391</v>
      </c>
      <c r="D360" s="1872" t="str">
        <f>'Rekap Panjang Per Prog Per Prov'!AR8</f>
        <v>Kegiatan Fasilitasi Pencegahan dan Penanggulangan Bencana</v>
      </c>
      <c r="E360" s="1872"/>
      <c r="F360" s="797"/>
      <c r="G360" s="777"/>
      <c r="H360" s="1136"/>
      <c r="I360" s="781"/>
    </row>
    <row r="361" spans="1:10" ht="51" customHeight="1">
      <c r="A361" s="777"/>
      <c r="B361" s="833"/>
      <c r="C361" s="364"/>
      <c r="D361" s="364" t="s">
        <v>382</v>
      </c>
      <c r="E361" s="846" t="str">
        <f>'Rekap Panjang Per Prog Per Prov'!AR10</f>
        <v>Fasilitasi Peningkatan Kapasitas Pemerintahan Kabupaten/Kota dalam Penyelenggaraan Pencegahan dan Penanggulangan Kebakaran untuk Mendukung Pengurangan Resiko Kebakaran</v>
      </c>
      <c r="F361" s="796">
        <f>'Rekap Panjang Per Prog Per Prov'!AR37</f>
        <v>350000000</v>
      </c>
      <c r="G361" s="777"/>
      <c r="H361" s="1135" t="s">
        <v>720</v>
      </c>
      <c r="I361" s="889" t="s">
        <v>607</v>
      </c>
    </row>
    <row r="362" spans="1:10" ht="67.5" customHeight="1">
      <c r="A362" s="777"/>
      <c r="B362" s="831"/>
      <c r="C362" s="393"/>
      <c r="D362" s="393" t="s">
        <v>386</v>
      </c>
      <c r="E362" s="841" t="str">
        <f>'Rekap Panjang Per Prog Per Prov'!AS10</f>
        <v>Fasilitasi dan Sosialisasi Pelaksanaan Perpres Nomor 30 Tahun 2011, Pembentukan Kelembagaan Komisi Provinsi Pengendalian Zoonosis dan Komisi Kabupaten/Kota Pengendalian Zoonosis, dan Percepatan Pengendalian Zoonosis</v>
      </c>
      <c r="F362" s="794">
        <f>'Rekap Panjang Per Prog Per Prov'!AS37</f>
        <v>300000000</v>
      </c>
      <c r="G362" s="777"/>
      <c r="H362" s="753" t="s">
        <v>739</v>
      </c>
      <c r="I362" s="1116" t="s">
        <v>611</v>
      </c>
    </row>
    <row r="363" spans="1:10" ht="51.75" customHeight="1">
      <c r="A363" s="777"/>
      <c r="B363" s="834"/>
      <c r="C363" s="394"/>
      <c r="D363" s="394" t="s">
        <v>390</v>
      </c>
      <c r="E363" s="841" t="str">
        <f>'Rekap Panjang Per Prog Per Prov'!AT10</f>
        <v>Peningkatan Kapasitas Aparat dalam Pengurangan Resiko Bencana di Daerah</v>
      </c>
      <c r="F363" s="797">
        <f>'Rekap Panjang Per Prog Per Prov'!AT37</f>
        <v>350000000</v>
      </c>
      <c r="G363" s="778"/>
      <c r="H363" s="753" t="s">
        <v>720</v>
      </c>
      <c r="I363" s="761" t="s">
        <v>607</v>
      </c>
    </row>
    <row r="364" spans="1:10" ht="16.5" thickBot="1">
      <c r="A364" s="788"/>
      <c r="B364" s="837"/>
      <c r="C364" s="592"/>
      <c r="D364" s="592"/>
      <c r="E364" s="850"/>
      <c r="F364" s="810"/>
      <c r="G364" s="788"/>
      <c r="H364" s="1101"/>
      <c r="I364" s="811"/>
    </row>
    <row r="365" spans="1:10" s="1107" customFormat="1" ht="18.75" customHeight="1">
      <c r="A365" s="1159" t="s">
        <v>406</v>
      </c>
      <c r="B365" s="1932" t="s">
        <v>521</v>
      </c>
      <c r="C365" s="1932"/>
      <c r="D365" s="1932"/>
      <c r="E365" s="1932"/>
      <c r="F365" s="792">
        <f>SUM(F366:F414)</f>
        <v>14268165000</v>
      </c>
      <c r="G365" s="1158"/>
      <c r="H365" s="1136"/>
      <c r="I365" s="808"/>
      <c r="J365" s="1106">
        <f>'Rekap Panjang Per Prog Per Prov'!AV38</f>
        <v>14268165000</v>
      </c>
    </row>
    <row r="366" spans="1:10">
      <c r="A366" s="777"/>
      <c r="B366" s="830" t="s">
        <v>380</v>
      </c>
      <c r="C366" s="1863" t="str">
        <f>'Rekap Panjang Per Prog Per Prov'!C7</f>
        <v xml:space="preserve">PROGRAM PENATAAN ADMINISTRASI KEPENDUDUKAN </v>
      </c>
      <c r="D366" s="1863"/>
      <c r="E366" s="1863"/>
      <c r="F366" s="776"/>
      <c r="G366" s="803" t="str">
        <f>'Rekap Panjang Per Prog Per Prov'!C11</f>
        <v>DITJEN DUKCAPIL</v>
      </c>
      <c r="H366" s="753"/>
      <c r="I366" s="758"/>
    </row>
    <row r="367" spans="1:10" ht="30.75" customHeight="1">
      <c r="A367" s="777"/>
      <c r="B367" s="830"/>
      <c r="C367" s="393" t="s">
        <v>381</v>
      </c>
      <c r="D367" s="1862" t="str">
        <f>'Rekap Panjang Per Prog Per Prov'!C8</f>
        <v>Kegiatan Dukungan Manajemen dan Dukungan Teknis Lainnya Ditjen Kependudukan dan Pencatatan Sipil</v>
      </c>
      <c r="E367" s="1862"/>
      <c r="F367" s="776"/>
      <c r="G367" s="777"/>
      <c r="H367" s="753"/>
      <c r="I367" s="758"/>
    </row>
    <row r="368" spans="1:10" ht="40.5" customHeight="1">
      <c r="A368" s="777"/>
      <c r="B368" s="830"/>
      <c r="C368" s="365"/>
      <c r="D368" s="393" t="s">
        <v>382</v>
      </c>
      <c r="E368" s="841" t="str">
        <f>'Rekap Panjang Per Prog Per Prov'!C10</f>
        <v xml:space="preserve">Fasilitasi Koordinasi Penyelenggaraan Kependudukan dan Pencatatan Sipil </v>
      </c>
      <c r="F368" s="776">
        <f>'Rekap Panjang Per Prog Per Prov'!C38</f>
        <v>203523000</v>
      </c>
      <c r="G368" s="778"/>
      <c r="H368" s="753" t="s">
        <v>706</v>
      </c>
      <c r="I368" s="753" t="s">
        <v>600</v>
      </c>
    </row>
    <row r="369" spans="1:9" ht="36.75" customHeight="1">
      <c r="A369" s="801"/>
      <c r="B369" s="830" t="s">
        <v>383</v>
      </c>
      <c r="C369" s="1863" t="str">
        <f>'Rekap Panjang Per Prog Per Prov'!D7</f>
        <v xml:space="preserve">PROGRAM PENGAWASAN DAN PENINGKATAN AKUNTABILITAS APARATUR KEMENTERIAN DALAM NEGERI </v>
      </c>
      <c r="D369" s="1863"/>
      <c r="E369" s="1863"/>
      <c r="F369" s="776"/>
      <c r="G369" s="803" t="str">
        <f>'Rekap Panjang Per Prog Per Prov'!D11</f>
        <v>ITJEN</v>
      </c>
      <c r="H369" s="753"/>
      <c r="I369" s="758"/>
    </row>
    <row r="370" spans="1:9" ht="30.75" customHeight="1">
      <c r="A370" s="801"/>
      <c r="B370" s="830"/>
      <c r="C370" s="393" t="s">
        <v>381</v>
      </c>
      <c r="D370" s="1862" t="str">
        <f>'Rekap Panjang Per Prog Per Prov'!D8</f>
        <v xml:space="preserve">Kegiatan Dukungan Manajemen dan Dukungan Teknis Lainnya  Inspektorat Jenderal </v>
      </c>
      <c r="E370" s="1862"/>
      <c r="F370" s="776"/>
      <c r="G370" s="777"/>
      <c r="H370" s="753"/>
      <c r="I370" s="758"/>
    </row>
    <row r="371" spans="1:9" ht="38.25" customHeight="1">
      <c r="A371" s="801"/>
      <c r="B371" s="830"/>
      <c r="C371" s="365"/>
      <c r="D371" s="393" t="s">
        <v>382</v>
      </c>
      <c r="E371" s="841" t="str">
        <f>'Rekap Panjang Per Prog Per Prov'!D10</f>
        <v xml:space="preserve">Koordinasi Pembinaan dan Pengawasan Penyelenggaraan Pemerintahan Daerah </v>
      </c>
      <c r="F371" s="776">
        <f>'Rekap Panjang Per Prog Per Prov'!D38</f>
        <v>300000000</v>
      </c>
      <c r="G371" s="778"/>
      <c r="H371" s="753" t="s">
        <v>758</v>
      </c>
      <c r="I371" s="753" t="s">
        <v>603</v>
      </c>
    </row>
    <row r="372" spans="1:9" ht="16.5">
      <c r="A372" s="801"/>
      <c r="B372" s="830" t="s">
        <v>384</v>
      </c>
      <c r="C372" s="1875" t="str">
        <f>'Rekap Panjang Per Prog Per Prov'!E7</f>
        <v xml:space="preserve">PROGRAM PEMBINAAN KESATUAN BANGSA DAN POLITIK </v>
      </c>
      <c r="D372" s="1875"/>
      <c r="E372" s="1875"/>
      <c r="F372" s="776"/>
      <c r="G372" s="1860" t="str">
        <f>'Rekap Panjang Per Prog Per Prov'!E11</f>
        <v>DITJEN KESBANGPOL</v>
      </c>
      <c r="H372" s="753"/>
      <c r="I372" s="758"/>
    </row>
    <row r="373" spans="1:9" s="355" customFormat="1">
      <c r="A373" s="754"/>
      <c r="B373" s="830"/>
      <c r="C373" s="393" t="s">
        <v>381</v>
      </c>
      <c r="D373" s="1862" t="str">
        <f>'Rekap Panjang Per Prog Per Prov'!E8</f>
        <v>Kegiatan Fasilitasi Kewaspadaan Nasional</v>
      </c>
      <c r="E373" s="1862"/>
      <c r="F373" s="776"/>
      <c r="G373" s="1861"/>
      <c r="H373" s="753"/>
      <c r="I373" s="758"/>
    </row>
    <row r="374" spans="1:9" s="344" customFormat="1" ht="37.5" customHeight="1">
      <c r="A374" s="801"/>
      <c r="B374" s="830"/>
      <c r="C374" s="393"/>
      <c r="D374" s="393" t="s">
        <v>382</v>
      </c>
      <c r="E374" s="841" t="str">
        <f>'Rekap Panjang Per Prog Per Prov'!E10</f>
        <v xml:space="preserve">Penguatan dan Pemberdayaan Forum Kewaspadaan Dini Masyarakat (FKDM) </v>
      </c>
      <c r="F374" s="776">
        <f>'Rekap Panjang Per Prog Per Prov'!E38</f>
        <v>635794000</v>
      </c>
      <c r="G374" s="778"/>
      <c r="H374" s="753" t="s">
        <v>694</v>
      </c>
      <c r="I374" s="753" t="s">
        <v>601</v>
      </c>
    </row>
    <row r="375" spans="1:9" ht="32.25" customHeight="1">
      <c r="A375" s="801"/>
      <c r="B375" s="830" t="s">
        <v>385</v>
      </c>
      <c r="C375" s="1863" t="str">
        <f>'Rekap Panjang Per Prog Per Prov'!F7</f>
        <v xml:space="preserve">PROGRAM PENDIDIKAN DAN PELATIHAN APARATUR KEMENTERIAN DALAM NEGERI </v>
      </c>
      <c r="D375" s="1863"/>
      <c r="E375" s="1863"/>
      <c r="F375" s="776"/>
      <c r="G375" s="803" t="str">
        <f>'Rekap Panjang Per Prog Per Prov'!F11</f>
        <v>BADAN DIKLAT</v>
      </c>
      <c r="H375" s="753"/>
      <c r="I375" s="758"/>
    </row>
    <row r="376" spans="1:9" s="355" customFormat="1" ht="30.75" customHeight="1">
      <c r="A376" s="754"/>
      <c r="B376" s="830"/>
      <c r="C376" s="393" t="s">
        <v>381</v>
      </c>
      <c r="D376" s="1862" t="str">
        <f>'Rekap Panjang Per Prog Per Prov'!F8</f>
        <v xml:space="preserve">Kegiatan Dukungan Manajemen Dan Pelayanan Teknis Lainnya Badan Pendidikan Dan Pelatihan </v>
      </c>
      <c r="E376" s="1862"/>
      <c r="F376" s="776"/>
      <c r="G376" s="777"/>
      <c r="H376" s="753"/>
      <c r="I376" s="758"/>
    </row>
    <row r="377" spans="1:9" s="344" customFormat="1" ht="38.25" customHeight="1">
      <c r="A377" s="801"/>
      <c r="B377" s="830"/>
      <c r="C377" s="393"/>
      <c r="D377" s="393" t="s">
        <v>382</v>
      </c>
      <c r="E377" s="841" t="str">
        <f>'Rekap Panjang Per Prog Per Prov'!F10</f>
        <v>Koordinasi Pembinaan Program Kediklatan</v>
      </c>
      <c r="F377" s="776">
        <f>'Rekap Panjang Per Prog Per Prov'!F38</f>
        <v>200000000</v>
      </c>
      <c r="G377" s="778"/>
      <c r="H377" s="753" t="s">
        <v>743</v>
      </c>
      <c r="I377" s="753" t="s">
        <v>604</v>
      </c>
    </row>
    <row r="378" spans="1:9" s="344" customFormat="1" ht="16.5" customHeight="1">
      <c r="A378" s="801"/>
      <c r="B378" s="830" t="s">
        <v>393</v>
      </c>
      <c r="C378" s="1863" t="str">
        <f>'Rekap Panjang Per Prog Per Prov'!G7</f>
        <v xml:space="preserve">PROGRAM PENGELOLAAN DESENTRALISASI DAN OTONOMI DAERAH </v>
      </c>
      <c r="D378" s="1863"/>
      <c r="E378" s="1863"/>
      <c r="F378" s="776"/>
      <c r="G378" s="856" t="str">
        <f>'Rekap Panjang Per Prog Per Prov'!G11</f>
        <v>DITJEN OTDA</v>
      </c>
      <c r="H378" s="753"/>
      <c r="I378" s="784"/>
    </row>
    <row r="379" spans="1:9" s="344" customFormat="1" ht="16.5">
      <c r="A379" s="801"/>
      <c r="B379" s="830"/>
      <c r="C379" s="393" t="s">
        <v>381</v>
      </c>
      <c r="D379" s="1862" t="str">
        <f>'Rekap Panjang Per Prog Per Prov'!G8</f>
        <v>Kegiatan Penataan Urusan Pemerintahan Daerah Lingkup I</v>
      </c>
      <c r="E379" s="1862"/>
      <c r="F379" s="776"/>
      <c r="G379" s="777"/>
      <c r="H379" s="753"/>
      <c r="I379" s="758"/>
    </row>
    <row r="380" spans="1:9" s="344" customFormat="1" ht="39" customHeight="1">
      <c r="A380" s="801"/>
      <c r="B380" s="830"/>
      <c r="C380" s="393"/>
      <c r="D380" s="393" t="s">
        <v>382</v>
      </c>
      <c r="E380" s="841" t="str">
        <f>'Rekap Panjang Per Prog Per Prov'!G10</f>
        <v xml:space="preserve">Fasilitasi Percepatan Penerapan Standar Pelayanan Minimal (SPM) di Daerah </v>
      </c>
      <c r="F380" s="776">
        <f>'Rekap Panjang Per Prog Per Prov'!G38</f>
        <v>429250000</v>
      </c>
      <c r="G380" s="778"/>
      <c r="H380" s="753" t="s">
        <v>716</v>
      </c>
      <c r="I380" s="761" t="s">
        <v>662</v>
      </c>
    </row>
    <row r="381" spans="1:9" s="344" customFormat="1" ht="16.5" customHeight="1">
      <c r="A381" s="801"/>
      <c r="B381" s="830" t="s">
        <v>396</v>
      </c>
      <c r="C381" s="1863" t="str">
        <f>'Rekap Panjang Per Prog Per Prov'!J7</f>
        <v xml:space="preserve">PROGRAM BINA PEMBANGUNAN DAERAH </v>
      </c>
      <c r="D381" s="1863"/>
      <c r="E381" s="1863"/>
      <c r="F381" s="776"/>
      <c r="G381" s="1865" t="str">
        <f>'Rekap Panjang Per Prog Per Prov'!J11</f>
        <v>DITJEN BINA BANGDA</v>
      </c>
      <c r="H381" s="753"/>
      <c r="I381" s="784"/>
    </row>
    <row r="382" spans="1:9" s="344" customFormat="1" ht="33" customHeight="1">
      <c r="A382" s="801"/>
      <c r="B382" s="830"/>
      <c r="C382" s="393" t="s">
        <v>381</v>
      </c>
      <c r="D382" s="1862" t="str">
        <f>'Rekap Panjang Per Prog Per Prov'!J8</f>
        <v>Kegiatan Dukungan Manajemen dan Pelaksanaan Tugas Teknis Lainnya Ditjen Bina Bangda</v>
      </c>
      <c r="E382" s="1862"/>
      <c r="F382" s="776"/>
      <c r="G382" s="1866"/>
      <c r="H382" s="753"/>
      <c r="I382" s="758"/>
    </row>
    <row r="383" spans="1:9" s="344" customFormat="1" ht="32.25" customHeight="1">
      <c r="A383" s="801"/>
      <c r="B383" s="830"/>
      <c r="C383" s="393"/>
      <c r="D383" s="393" t="s">
        <v>382</v>
      </c>
      <c r="E383" s="841" t="str">
        <f>'Rekap Panjang Per Prog Per Prov'!J10</f>
        <v>Penyusunan, Pengkajian dan Pengembangan Data dan Informasi SIPD di Daerah</v>
      </c>
      <c r="F383" s="776">
        <f>'Rekap Panjang Per Prog Per Prov'!J38</f>
        <v>470000000</v>
      </c>
      <c r="G383" s="777"/>
      <c r="H383" s="753" t="s">
        <v>775</v>
      </c>
      <c r="I383" s="1793" t="s">
        <v>594</v>
      </c>
    </row>
    <row r="384" spans="1:9" s="344" customFormat="1" ht="36.75" customHeight="1">
      <c r="A384" s="801"/>
      <c r="B384" s="830"/>
      <c r="C384" s="366"/>
      <c r="D384" s="393" t="s">
        <v>386</v>
      </c>
      <c r="E384" s="841" t="str">
        <f>'Rekap Panjang Per Prog Per Prov'!K10</f>
        <v xml:space="preserve">Penguatan Peran Provinsi dalam Pengendalian, Pelaporan dan Evaluasi Pemanfaatan Program Dana Alokasi Khusus (DAK) </v>
      </c>
      <c r="F384" s="776">
        <f>'Rekap Panjang Per Prog Per Prov'!K38</f>
        <v>500000000</v>
      </c>
      <c r="G384" s="777"/>
      <c r="H384" s="753" t="s">
        <v>775</v>
      </c>
      <c r="I384" s="1794"/>
    </row>
    <row r="385" spans="1:9" s="344" customFormat="1" ht="18.75" customHeight="1">
      <c r="A385" s="801"/>
      <c r="B385" s="830"/>
      <c r="C385" s="393" t="s">
        <v>387</v>
      </c>
      <c r="D385" s="1862" t="str">
        <f>'Rekap Panjang Per Prog Per Prov'!O8</f>
        <v>Kegiatan Fasilitasi Peningkatan Pertumbuhan Ekonomi Daerah</v>
      </c>
      <c r="E385" s="1862"/>
      <c r="F385" s="776"/>
      <c r="G385" s="777"/>
      <c r="H385" s="753"/>
      <c r="I385" s="758"/>
    </row>
    <row r="386" spans="1:9" s="344" customFormat="1" ht="23.25" customHeight="1">
      <c r="A386" s="801"/>
      <c r="B386" s="830"/>
      <c r="C386" s="366"/>
      <c r="D386" s="393" t="s">
        <v>382</v>
      </c>
      <c r="E386" s="841" t="str">
        <f>'Rekap Panjang Per Prog Per Prov'!O10</f>
        <v xml:space="preserve">Dukungan Operasional  Penyelenggaraan PTSP  </v>
      </c>
      <c r="F386" s="776">
        <f>'Rekap Panjang Per Prog Per Prov'!O38</f>
        <v>400000000</v>
      </c>
      <c r="G386" s="777"/>
      <c r="H386" s="753" t="s">
        <v>716</v>
      </c>
      <c r="I386" s="753" t="s">
        <v>602</v>
      </c>
    </row>
    <row r="387" spans="1:9" s="344" customFormat="1" ht="16.5">
      <c r="A387" s="801"/>
      <c r="B387" s="830"/>
      <c r="C387" s="393" t="s">
        <v>388</v>
      </c>
      <c r="D387" s="1862" t="str">
        <f>'Rekap Panjang Per Prog Per Prov'!Q8</f>
        <v>Kegiatan Fasilitasi Pengembangan Wilayah Terpadu</v>
      </c>
      <c r="E387" s="1862"/>
      <c r="F387" s="776"/>
      <c r="G387" s="777"/>
      <c r="H387" s="753"/>
      <c r="I387" s="758"/>
    </row>
    <row r="388" spans="1:9" s="344" customFormat="1" ht="37.5" customHeight="1">
      <c r="A388" s="801"/>
      <c r="B388" s="836"/>
      <c r="C388" s="366"/>
      <c r="D388" s="393" t="s">
        <v>382</v>
      </c>
      <c r="E388" s="841" t="str">
        <f>'Rekap Panjang Per Prog Per Prov'!Q10</f>
        <v>Penguatan Kelembagaan dalam Pengelolaan dan Pengembangan Wilayah Pesisir, Laut dan Pulau-pulau kecil</v>
      </c>
      <c r="F388" s="776">
        <f>'Rekap Panjang Per Prog Per Prov'!Q38</f>
        <v>500000000</v>
      </c>
      <c r="G388" s="778"/>
      <c r="H388" s="753" t="s">
        <v>775</v>
      </c>
      <c r="I388" s="753" t="s">
        <v>594</v>
      </c>
    </row>
    <row r="389" spans="1:9" s="362" customFormat="1" ht="15.75" hidden="1" customHeight="1">
      <c r="A389" s="777"/>
      <c r="B389" s="829" t="s">
        <v>519</v>
      </c>
      <c r="C389" s="1859" t="str">
        <f>'Rekap Panjang Per Prog Per Prov'!U7</f>
        <v xml:space="preserve">PROGRAM PEMBERDAYAAN MASYARAKAT DAN PEMERINTAHAN DESA </v>
      </c>
      <c r="D389" s="1859"/>
      <c r="E389" s="1859"/>
      <c r="F389" s="795"/>
      <c r="G389" s="778" t="str">
        <f>'Rekap Panjang Per Prog Per Prov'!U11</f>
        <v>DITJEN PMD</v>
      </c>
      <c r="H389" s="753"/>
      <c r="I389" s="781"/>
    </row>
    <row r="390" spans="1:9" ht="30" hidden="1" customHeight="1">
      <c r="A390" s="777"/>
      <c r="B390" s="831"/>
      <c r="C390" s="393" t="s">
        <v>381</v>
      </c>
      <c r="D390" s="1862" t="str">
        <f>'Rekap Panjang Per Prog Per Prov'!U8</f>
        <v>Kegiatan Dukungan Manajemen dan Dukungan Teknis Lainnya Ditjen PMD</v>
      </c>
      <c r="E390" s="1862"/>
      <c r="F390" s="794"/>
      <c r="G390" s="782"/>
      <c r="H390" s="753"/>
      <c r="I390" s="758"/>
    </row>
    <row r="391" spans="1:9" ht="31.5" hidden="1" customHeight="1">
      <c r="A391" s="777"/>
      <c r="B391" s="834"/>
      <c r="C391" s="394"/>
      <c r="D391" s="394" t="s">
        <v>382</v>
      </c>
      <c r="E391" s="841" t="str">
        <f>'Rekap Panjang Per Prog Per Prov'!U10</f>
        <v>Penguatan Program dan Kelembagaan Pemberdayaan Masyarakat dan Pemerintahan Desa</v>
      </c>
      <c r="F391" s="797">
        <f>'Rekap Panjang Per Prog Per Prov'!U38</f>
        <v>155290000</v>
      </c>
      <c r="G391" s="778"/>
      <c r="H391" s="753"/>
      <c r="I391" s="781"/>
    </row>
    <row r="392" spans="1:9" ht="30" hidden="1" customHeight="1">
      <c r="A392" s="777"/>
      <c r="B392" s="831"/>
      <c r="C392" s="393" t="s">
        <v>387</v>
      </c>
      <c r="D392" s="1862" t="str">
        <f>'Rekap Panjang Per Prog Per Prov'!V8</f>
        <v>Kegiatan Peningkatan Kapasitas Penyelenggaraan Pemerintahan Desa dan Kelurahan</v>
      </c>
      <c r="E392" s="1862"/>
      <c r="F392" s="794"/>
      <c r="G392" s="782"/>
      <c r="H392" s="753"/>
      <c r="I392" s="758"/>
    </row>
    <row r="393" spans="1:9" ht="15.75" hidden="1" customHeight="1">
      <c r="A393" s="777"/>
      <c r="B393" s="834"/>
      <c r="C393" s="394"/>
      <c r="D393" s="394" t="s">
        <v>382</v>
      </c>
      <c r="E393" s="841" t="str">
        <f>'Rekap Panjang Per Prog Per Prov'!V10</f>
        <v>Pelatihan Manajemen Pemerintahan Desa bagi Kepala Desa</v>
      </c>
      <c r="F393" s="797">
        <f>'Rekap Panjang Per Prog Per Prov'!V38</f>
        <v>165737000</v>
      </c>
      <c r="G393" s="778"/>
      <c r="H393" s="753"/>
      <c r="I393" s="781"/>
    </row>
    <row r="394" spans="1:9" ht="15.75" hidden="1" customHeight="1">
      <c r="A394" s="777"/>
      <c r="B394" s="831"/>
      <c r="C394" s="393" t="s">
        <v>388</v>
      </c>
      <c r="D394" s="1862" t="str">
        <f>'Rekap Panjang Per Prog Per Prov'!W8</f>
        <v>Kegiatan Peningkatan Kapasitas Kelembagaan dan Pelatihan Masyarakat</v>
      </c>
      <c r="E394" s="1862"/>
      <c r="F394" s="794"/>
      <c r="G394" s="782"/>
      <c r="H394" s="753"/>
      <c r="I394" s="758"/>
    </row>
    <row r="395" spans="1:9" ht="15.75" hidden="1" customHeight="1">
      <c r="A395" s="777"/>
      <c r="B395" s="834"/>
      <c r="C395" s="394"/>
      <c r="D395" s="394" t="s">
        <v>382</v>
      </c>
      <c r="E395" s="841" t="str">
        <f>'Rekap Panjang Per Prog Per Prov'!W10</f>
        <v>Fasilitasi Penyusunan Profil Desa dan Kelurahan</v>
      </c>
      <c r="F395" s="797">
        <f>'Rekap Panjang Per Prog Per Prov'!W38</f>
        <v>235850000</v>
      </c>
      <c r="G395" s="778"/>
      <c r="H395" s="753"/>
      <c r="I395" s="781"/>
    </row>
    <row r="396" spans="1:9" ht="15.75" hidden="1" customHeight="1">
      <c r="A396" s="777"/>
      <c r="B396" s="831"/>
      <c r="C396" s="393" t="s">
        <v>389</v>
      </c>
      <c r="D396" s="1862" t="str">
        <f>'Rekap Panjang Per Prog Per Prov'!X8</f>
        <v>Kegiatan Peningkatan Kemandirian Masyarakat Perdesaan</v>
      </c>
      <c r="E396" s="1862"/>
      <c r="F396" s="794"/>
      <c r="G396" s="782"/>
      <c r="H396" s="753"/>
      <c r="I396" s="758"/>
    </row>
    <row r="397" spans="1:9" ht="15.75" hidden="1" customHeight="1">
      <c r="A397" s="777"/>
      <c r="B397" s="834"/>
      <c r="C397" s="394"/>
      <c r="D397" s="394" t="s">
        <v>382</v>
      </c>
      <c r="E397" s="841" t="str">
        <f>'Rekap Panjang Per Prog Per Prov'!X10</f>
        <v>PNPM-Mandiri Perdesaan</v>
      </c>
      <c r="F397" s="797">
        <f>'Rekap Panjang Per Prog Per Prov'!X38</f>
        <v>4948383000</v>
      </c>
      <c r="G397" s="778"/>
      <c r="H397" s="753"/>
      <c r="I397" s="781"/>
    </row>
    <row r="398" spans="1:9" ht="15.75" hidden="1" customHeight="1">
      <c r="A398" s="777"/>
      <c r="B398" s="831"/>
      <c r="C398" s="393" t="s">
        <v>391</v>
      </c>
      <c r="D398" s="1862" t="str">
        <f>'Rekap Panjang Per Prog Per Prov'!Y8</f>
        <v>Kegiatan Fasilitasi Pemberdayaan Adat dan Sosial Budaya Masyarakat</v>
      </c>
      <c r="E398" s="1862"/>
      <c r="F398" s="794"/>
      <c r="G398" s="782"/>
      <c r="H398" s="753"/>
      <c r="I398" s="758"/>
    </row>
    <row r="399" spans="1:9" ht="31.5" hidden="1" customHeight="1">
      <c r="A399" s="777"/>
      <c r="B399" s="834"/>
      <c r="C399" s="394"/>
      <c r="D399" s="394" t="s">
        <v>382</v>
      </c>
      <c r="E399" s="841" t="str">
        <f>'Rekap Panjang Per Prog Per Prov'!Y10</f>
        <v>Fasilitasi Penguatan Kelembagaan Komisi Penanggulangan HIV/AIDS di daerah</v>
      </c>
      <c r="F399" s="797">
        <f>'Rekap Panjang Per Prog Per Prov'!Y38</f>
        <v>69540000</v>
      </c>
      <c r="G399" s="778"/>
      <c r="H399" s="753"/>
      <c r="I399" s="781"/>
    </row>
    <row r="400" spans="1:9" ht="31.5" hidden="1" customHeight="1">
      <c r="A400" s="777"/>
      <c r="B400" s="834"/>
      <c r="C400" s="394"/>
      <c r="D400" s="394" t="s">
        <v>386</v>
      </c>
      <c r="E400" s="841" t="str">
        <f>'Rekap Panjang Per Prog Per Prov'!AA10</f>
        <v xml:space="preserve">Fasilitasi Penguatan Sistem Informasi Posyandu di Daerah melalui Koordinasi dan Pelatihan Ulang </v>
      </c>
      <c r="F400" s="797">
        <f>'Rekap Panjang Per Prog Per Prov'!AA38</f>
        <v>60700000</v>
      </c>
      <c r="G400" s="778"/>
      <c r="H400" s="753"/>
      <c r="I400" s="781"/>
    </row>
    <row r="401" spans="1:10" ht="15.75" hidden="1" customHeight="1">
      <c r="A401" s="777"/>
      <c r="B401" s="831"/>
      <c r="C401" s="393" t="s">
        <v>392</v>
      </c>
      <c r="D401" s="1862" t="str">
        <f>'Rekap Panjang Per Prog Per Prov'!AB8</f>
        <v>Kegiatan Pengembangan Usaha Ekonomi Masyarakat</v>
      </c>
      <c r="E401" s="1862"/>
      <c r="F401" s="794"/>
      <c r="G401" s="782"/>
      <c r="H401" s="753"/>
      <c r="I401" s="758"/>
    </row>
    <row r="402" spans="1:10" ht="31.5" hidden="1" customHeight="1">
      <c r="A402" s="777"/>
      <c r="B402" s="834"/>
      <c r="C402" s="394"/>
      <c r="D402" s="394" t="s">
        <v>382</v>
      </c>
      <c r="E402" s="841" t="str">
        <f>'Rekap Panjang Per Prog Per Prov'!AC10</f>
        <v xml:space="preserve">Penguatan Kelembagaan Tim Koordinasi Penanggulangan Kemiskinan Daerah (TKPKD) </v>
      </c>
      <c r="F402" s="797">
        <f>'Rekap Panjang Per Prog Per Prov'!AC38</f>
        <v>51200000</v>
      </c>
      <c r="G402" s="778"/>
      <c r="H402" s="753"/>
      <c r="I402" s="781"/>
    </row>
    <row r="403" spans="1:10" ht="15.75" hidden="1" customHeight="1">
      <c r="A403" s="777"/>
      <c r="B403" s="834"/>
      <c r="C403" s="394"/>
      <c r="D403" s="394" t="s">
        <v>386</v>
      </c>
      <c r="E403" s="841" t="str">
        <f>'Rekap Panjang Per Prog Per Prov'!AD10</f>
        <v>Fasilitasi Penguatan Kelembagaan Pasar Desa</v>
      </c>
      <c r="F403" s="797">
        <f>'Rekap Panjang Per Prog Per Prov'!AD38</f>
        <v>150000000</v>
      </c>
      <c r="G403" s="778"/>
      <c r="H403" s="753"/>
      <c r="I403" s="781"/>
    </row>
    <row r="404" spans="1:10" s="362" customFormat="1">
      <c r="A404" s="777"/>
      <c r="B404" s="830" t="s">
        <v>519</v>
      </c>
      <c r="C404" s="1863" t="str">
        <f>'Rekap Panjang Per Prog Per Prov'!AH7</f>
        <v xml:space="preserve">PROGRAM PENGUATAN PENYELENGGARAAN PEMERINTAHAN UMUM </v>
      </c>
      <c r="D404" s="1863"/>
      <c r="E404" s="1863"/>
      <c r="F404" s="793"/>
      <c r="G404" s="803" t="str">
        <f>'Rekap Panjang Per Prog Per Prov'!AH11</f>
        <v>DITJEN PUM</v>
      </c>
      <c r="H404" s="753"/>
      <c r="I404" s="758"/>
    </row>
    <row r="405" spans="1:10" ht="30" customHeight="1">
      <c r="A405" s="777"/>
      <c r="B405" s="831"/>
      <c r="C405" s="393" t="s">
        <v>381</v>
      </c>
      <c r="D405" s="1862" t="str">
        <f>'Rekap Panjang Per Prog Per Prov'!AH8</f>
        <v>Kegiatan Penyelenggaraan Hubungan Pusat dan Daerah Serta Kerjasama Daerah</v>
      </c>
      <c r="E405" s="1862"/>
      <c r="F405" s="794"/>
      <c r="G405" s="777"/>
      <c r="H405" s="753"/>
      <c r="I405" s="758"/>
    </row>
    <row r="406" spans="1:10" ht="33" customHeight="1">
      <c r="A406" s="777"/>
      <c r="B406" s="834"/>
      <c r="C406" s="394"/>
      <c r="D406" s="394" t="s">
        <v>382</v>
      </c>
      <c r="E406" s="841" t="str">
        <f>'Rekap Panjang Per Prog Per Prov'!AI10</f>
        <v>Peningkatan Peran Gubernur sebagai Wakil Pemerintah Pusat di Wilayah Provinsi</v>
      </c>
      <c r="F406" s="797">
        <f>'Rekap Panjang Per Prog Per Prov'!AI38</f>
        <v>3286078000</v>
      </c>
      <c r="G406" s="777"/>
      <c r="H406" s="753" t="s">
        <v>706</v>
      </c>
      <c r="I406" s="761" t="s">
        <v>595</v>
      </c>
    </row>
    <row r="407" spans="1:10" ht="30" customHeight="1">
      <c r="A407" s="777"/>
      <c r="B407" s="831"/>
      <c r="C407" s="393" t="s">
        <v>387</v>
      </c>
      <c r="D407" s="1862" t="str">
        <f>'Rekap Panjang Per Prog Per Prov'!AJ8</f>
        <v>Kegiatan Pengembangan dan Penataan Wilayah Administrasi dan Perbatasan</v>
      </c>
      <c r="E407" s="1862"/>
      <c r="F407" s="794"/>
      <c r="G407" s="777"/>
      <c r="H407" s="753"/>
      <c r="I407" s="758"/>
    </row>
    <row r="408" spans="1:10" ht="33" customHeight="1">
      <c r="A408" s="777"/>
      <c r="B408" s="833"/>
      <c r="C408" s="364"/>
      <c r="D408" s="364" t="s">
        <v>382</v>
      </c>
      <c r="E408" s="846" t="str">
        <f>'Rekap Panjang Per Prog Per Prov'!AJ10</f>
        <v>Koordinasi dan Fasilitasi Penegasan Batas Daerah secara Pasti di Lapangan antar Daerah Provinsi, Kab/Kota</v>
      </c>
      <c r="F408" s="796">
        <f>'Rekap Panjang Per Prog Per Prov'!AJ38</f>
        <v>250000000</v>
      </c>
      <c r="G408" s="777"/>
      <c r="H408" s="1135" t="s">
        <v>706</v>
      </c>
      <c r="I408" s="1117" t="s">
        <v>605</v>
      </c>
    </row>
    <row r="409" spans="1:10" ht="36.75" customHeight="1">
      <c r="A409" s="777"/>
      <c r="B409" s="831"/>
      <c r="C409" s="393"/>
      <c r="D409" s="393" t="s">
        <v>386</v>
      </c>
      <c r="E409" s="841" t="str">
        <f>'Rekap Panjang Per Prog Per Prov'!AL10</f>
        <v>Pembakuan dan Pembinaan Nama Rupabumi Unsur Alami</v>
      </c>
      <c r="F409" s="794">
        <f>'Rekap Panjang Per Prog Per Prov'!AL38</f>
        <v>400000000</v>
      </c>
      <c r="G409" s="803"/>
      <c r="H409" s="753" t="s">
        <v>706</v>
      </c>
      <c r="I409" s="1114" t="s">
        <v>612</v>
      </c>
    </row>
    <row r="410" spans="1:10" ht="30" customHeight="1">
      <c r="A410" s="777"/>
      <c r="B410" s="831"/>
      <c r="C410" s="393" t="s">
        <v>388</v>
      </c>
      <c r="D410" s="1862" t="str">
        <f>'Rekap Panjang Per Prog Per Prov'!AN8</f>
        <v>Kegiatan Pembinaan Ketenteraman, Ketertiban dan Perlindungan Masyarakat</v>
      </c>
      <c r="E410" s="1862"/>
      <c r="F410" s="794"/>
      <c r="G410" s="777"/>
      <c r="H410" s="753"/>
      <c r="I410" s="758"/>
    </row>
    <row r="411" spans="1:10" ht="51" customHeight="1">
      <c r="A411" s="777"/>
      <c r="B411" s="834"/>
      <c r="C411" s="394"/>
      <c r="D411" s="394" t="s">
        <v>382</v>
      </c>
      <c r="E411" s="841" t="str">
        <f>'Rekap Panjang Per Prog Per Prov'!AO10</f>
        <v xml:space="preserve">Peningkatan Kapasitas SDM Polisi Pamong Praja  dalam Penyelenggaraan Ketertiban Umum dan Ketenteraman Masyarakat </v>
      </c>
      <c r="F411" s="797">
        <f>'Rekap Panjang Per Prog Per Prov'!AO38</f>
        <v>506820000</v>
      </c>
      <c r="G411" s="777"/>
      <c r="H411" s="753" t="s">
        <v>727</v>
      </c>
      <c r="I411" s="761" t="s">
        <v>597</v>
      </c>
    </row>
    <row r="412" spans="1:10" ht="18" customHeight="1">
      <c r="A412" s="777"/>
      <c r="B412" s="831"/>
      <c r="C412" s="393" t="s">
        <v>389</v>
      </c>
      <c r="D412" s="1862" t="str">
        <f>'Rekap Panjang Per Prog Per Prov'!AR8</f>
        <v>Kegiatan Fasilitasi Pencegahan dan Penanggulangan Bencana</v>
      </c>
      <c r="E412" s="1862"/>
      <c r="F412" s="794"/>
      <c r="G412" s="777"/>
      <c r="H412" s="753"/>
      <c r="I412" s="758"/>
    </row>
    <row r="413" spans="1:10" ht="47.25" customHeight="1">
      <c r="A413" s="777"/>
      <c r="B413" s="834"/>
      <c r="C413" s="394"/>
      <c r="D413" s="394" t="s">
        <v>382</v>
      </c>
      <c r="E413" s="841" t="str">
        <f>'Rekap Panjang Per Prog Per Prov'!AT10</f>
        <v>Peningkatan Kapasitas Aparat dalam Pengurangan Resiko Bencana di Daerah</v>
      </c>
      <c r="F413" s="797">
        <f>'Rekap Panjang Per Prog Per Prov'!AT38</f>
        <v>350000000</v>
      </c>
      <c r="G413" s="778"/>
      <c r="H413" s="753" t="s">
        <v>720</v>
      </c>
      <c r="I413" s="761" t="s">
        <v>607</v>
      </c>
    </row>
    <row r="414" spans="1:10" ht="16.5" thickBot="1">
      <c r="A414" s="788"/>
      <c r="B414" s="837"/>
      <c r="C414" s="592"/>
      <c r="D414" s="592"/>
      <c r="E414" s="849"/>
      <c r="F414" s="810"/>
      <c r="G414" s="788"/>
      <c r="H414" s="753"/>
      <c r="I414" s="811"/>
    </row>
    <row r="415" spans="1:10" s="1107" customFormat="1" ht="18.75" customHeight="1">
      <c r="A415" s="1105">
        <v>8</v>
      </c>
      <c r="B415" s="1932" t="s">
        <v>410</v>
      </c>
      <c r="C415" s="1932"/>
      <c r="D415" s="1932"/>
      <c r="E415" s="1932"/>
      <c r="F415" s="792">
        <f>SUM(F416:F466)</f>
        <v>27437639000</v>
      </c>
      <c r="G415" s="1158"/>
      <c r="H415" s="753"/>
      <c r="I415" s="808"/>
      <c r="J415" s="1106">
        <f>'Rekap Panjang Per Prog Per Prov'!AV39</f>
        <v>27437639000</v>
      </c>
    </row>
    <row r="416" spans="1:10">
      <c r="A416" s="777"/>
      <c r="B416" s="830" t="s">
        <v>380</v>
      </c>
      <c r="C416" s="1863" t="str">
        <f>'Rekap Panjang Per Prog Per Prov'!C7</f>
        <v xml:space="preserve">PROGRAM PENATAAN ADMINISTRASI KEPENDUDUKAN </v>
      </c>
      <c r="D416" s="1863"/>
      <c r="E416" s="1863"/>
      <c r="F416" s="776"/>
      <c r="G416" s="803" t="str">
        <f>'Rekap Panjang Per Prog Per Prov'!C11</f>
        <v>DITJEN DUKCAPIL</v>
      </c>
      <c r="H416" s="753"/>
      <c r="I416" s="758"/>
    </row>
    <row r="417" spans="1:9" ht="33.75" customHeight="1">
      <c r="A417" s="777"/>
      <c r="B417" s="830"/>
      <c r="C417" s="393" t="s">
        <v>381</v>
      </c>
      <c r="D417" s="1862" t="str">
        <f>'Rekap Panjang Per Prog Per Prov'!C8</f>
        <v>Kegiatan Dukungan Manajemen dan Dukungan Teknis Lainnya Ditjen Kependudukan dan Pencatatan Sipil</v>
      </c>
      <c r="E417" s="1862"/>
      <c r="F417" s="776"/>
      <c r="G417" s="777"/>
      <c r="H417" s="753"/>
      <c r="I417" s="758"/>
    </row>
    <row r="418" spans="1:9" ht="48" customHeight="1">
      <c r="A418" s="821"/>
      <c r="B418" s="879"/>
      <c r="C418" s="893"/>
      <c r="D418" s="883" t="s">
        <v>382</v>
      </c>
      <c r="E418" s="887" t="str">
        <f>'Rekap Panjang Per Prog Per Prov'!C10</f>
        <v xml:space="preserve">Fasilitasi Koordinasi Penyelenggaraan Kependudukan dan Pencatatan Sipil </v>
      </c>
      <c r="F418" s="880">
        <f>'Rekap Panjang Per Prog Per Prov'!C39</f>
        <v>228098000</v>
      </c>
      <c r="G418" s="821"/>
      <c r="H418" s="884" t="s">
        <v>717</v>
      </c>
      <c r="I418" s="753" t="s">
        <v>600</v>
      </c>
    </row>
    <row r="419" spans="1:9" ht="36" customHeight="1">
      <c r="A419" s="801"/>
      <c r="B419" s="829" t="s">
        <v>383</v>
      </c>
      <c r="C419" s="1859" t="str">
        <f>'Rekap Panjang Per Prog Per Prov'!D7</f>
        <v xml:space="preserve">PROGRAM PENGAWASAN DAN PENINGKATAN AKUNTABILITAS APARATUR KEMENTERIAN DALAM NEGERI </v>
      </c>
      <c r="D419" s="1859"/>
      <c r="E419" s="1859"/>
      <c r="F419" s="779"/>
      <c r="G419" s="777" t="str">
        <f>'Rekap Panjang Per Prog Per Prov'!D11</f>
        <v>ITJEN</v>
      </c>
      <c r="H419" s="1136"/>
      <c r="I419" s="781"/>
    </row>
    <row r="420" spans="1:9" ht="30.75" customHeight="1">
      <c r="A420" s="801"/>
      <c r="B420" s="830"/>
      <c r="C420" s="393" t="s">
        <v>381</v>
      </c>
      <c r="D420" s="1862" t="str">
        <f>'Rekap Panjang Per Prog Per Prov'!D8</f>
        <v xml:space="preserve">Kegiatan Dukungan Manajemen dan Dukungan Teknis Lainnya  Inspektorat Jenderal </v>
      </c>
      <c r="E420" s="1862"/>
      <c r="F420" s="776"/>
      <c r="G420" s="777"/>
      <c r="H420" s="753"/>
      <c r="I420" s="758"/>
    </row>
    <row r="421" spans="1:9" ht="33" customHeight="1">
      <c r="A421" s="801"/>
      <c r="B421" s="830"/>
      <c r="C421" s="365"/>
      <c r="D421" s="393" t="s">
        <v>382</v>
      </c>
      <c r="E421" s="841" t="str">
        <f>'Rekap Panjang Per Prog Per Prov'!D10</f>
        <v xml:space="preserve">Koordinasi Pembinaan dan Pengawasan Penyelenggaraan Pemerintahan Daerah </v>
      </c>
      <c r="F421" s="776">
        <f>'Rekap Panjang Per Prog Per Prov'!D39</f>
        <v>300000000</v>
      </c>
      <c r="G421" s="778"/>
      <c r="H421" s="753" t="s">
        <v>755</v>
      </c>
      <c r="I421" s="753" t="s">
        <v>603</v>
      </c>
    </row>
    <row r="422" spans="1:9" ht="16.5">
      <c r="A422" s="801"/>
      <c r="B422" s="830" t="s">
        <v>384</v>
      </c>
      <c r="C422" s="1875" t="str">
        <f>'Rekap Panjang Per Prog Per Prov'!E7</f>
        <v xml:space="preserve">PROGRAM PEMBINAAN KESATUAN BANGSA DAN POLITIK </v>
      </c>
      <c r="D422" s="1875"/>
      <c r="E422" s="1875"/>
      <c r="F422" s="776"/>
      <c r="G422" s="1860" t="str">
        <f>'Rekap Panjang Per Prog Per Prov'!E11</f>
        <v>DITJEN KESBANGPOL</v>
      </c>
      <c r="H422" s="753"/>
      <c r="I422" s="758"/>
    </row>
    <row r="423" spans="1:9" s="355" customFormat="1">
      <c r="A423" s="754"/>
      <c r="B423" s="830"/>
      <c r="C423" s="393" t="s">
        <v>381</v>
      </c>
      <c r="D423" s="1862" t="str">
        <f>'Rekap Panjang Per Prog Per Prov'!E8</f>
        <v>Kegiatan Fasilitasi Kewaspadaan Nasional</v>
      </c>
      <c r="E423" s="1862"/>
      <c r="F423" s="776"/>
      <c r="G423" s="1861"/>
      <c r="H423" s="753"/>
      <c r="I423" s="758"/>
    </row>
    <row r="424" spans="1:9" s="344" customFormat="1" ht="36.75" customHeight="1">
      <c r="A424" s="801"/>
      <c r="B424" s="830"/>
      <c r="C424" s="393"/>
      <c r="D424" s="393" t="s">
        <v>382</v>
      </c>
      <c r="E424" s="841" t="str">
        <f>'Rekap Panjang Per Prog Per Prov'!E10</f>
        <v xml:space="preserve">Penguatan dan Pemberdayaan Forum Kewaspadaan Dini Masyarakat (FKDM) </v>
      </c>
      <c r="F424" s="776">
        <f>'Rekap Panjang Per Prog Per Prov'!E39</f>
        <v>756406000</v>
      </c>
      <c r="G424" s="778"/>
      <c r="H424" s="753" t="s">
        <v>756</v>
      </c>
      <c r="I424" s="753" t="s">
        <v>601</v>
      </c>
    </row>
    <row r="425" spans="1:9" ht="31.5" customHeight="1">
      <c r="A425" s="801"/>
      <c r="B425" s="830" t="s">
        <v>385</v>
      </c>
      <c r="C425" s="1863" t="str">
        <f>'Rekap Panjang Per Prog Per Prov'!F7</f>
        <v xml:space="preserve">PROGRAM PENDIDIKAN DAN PELATIHAN APARATUR KEMENTERIAN DALAM NEGERI </v>
      </c>
      <c r="D425" s="1863"/>
      <c r="E425" s="1863"/>
      <c r="F425" s="776"/>
      <c r="G425" s="803" t="str">
        <f>'Rekap Panjang Per Prog Per Prov'!F11</f>
        <v>BADAN DIKLAT</v>
      </c>
      <c r="H425" s="753"/>
      <c r="I425" s="758"/>
    </row>
    <row r="426" spans="1:9" s="355" customFormat="1" ht="34.5" customHeight="1">
      <c r="A426" s="754"/>
      <c r="B426" s="830"/>
      <c r="C426" s="393" t="s">
        <v>381</v>
      </c>
      <c r="D426" s="1862" t="str">
        <f>'Rekap Panjang Per Prog Per Prov'!F8</f>
        <v xml:space="preserve">Kegiatan Dukungan Manajemen Dan Pelayanan Teknis Lainnya Badan Pendidikan Dan Pelatihan </v>
      </c>
      <c r="E426" s="1862"/>
      <c r="F426" s="776"/>
      <c r="G426" s="777"/>
      <c r="H426" s="753"/>
      <c r="I426" s="758"/>
    </row>
    <row r="427" spans="1:9" s="344" customFormat="1" ht="22.5" customHeight="1">
      <c r="A427" s="801"/>
      <c r="B427" s="830"/>
      <c r="C427" s="393"/>
      <c r="D427" s="393" t="s">
        <v>382</v>
      </c>
      <c r="E427" s="841" t="str">
        <f>'Rekap Panjang Per Prog Per Prov'!F10</f>
        <v>Koordinasi Pembinaan Program Kediklatan</v>
      </c>
      <c r="F427" s="776">
        <f>'Rekap Panjang Per Prog Per Prov'!F39</f>
        <v>200000000</v>
      </c>
      <c r="G427" s="778"/>
      <c r="H427" s="753" t="s">
        <v>696</v>
      </c>
      <c r="I427" s="753" t="s">
        <v>604</v>
      </c>
    </row>
    <row r="428" spans="1:9" s="344" customFormat="1" ht="16.5" customHeight="1">
      <c r="A428" s="801"/>
      <c r="B428" s="830" t="s">
        <v>393</v>
      </c>
      <c r="C428" s="1863" t="str">
        <f>'Rekap Panjang Per Prog Per Prov'!G7</f>
        <v xml:space="preserve">PROGRAM PENGELOLAAN DESENTRALISASI DAN OTONOMI DAERAH </v>
      </c>
      <c r="D428" s="1863"/>
      <c r="E428" s="1863"/>
      <c r="F428" s="776"/>
      <c r="G428" s="856" t="str">
        <f>'Rekap Panjang Per Prog Per Prov'!G11</f>
        <v>DITJEN OTDA</v>
      </c>
      <c r="H428" s="753"/>
      <c r="I428" s="784"/>
    </row>
    <row r="429" spans="1:9" s="344" customFormat="1" ht="16.5">
      <c r="A429" s="801"/>
      <c r="B429" s="830"/>
      <c r="C429" s="393" t="s">
        <v>381</v>
      </c>
      <c r="D429" s="1862" t="str">
        <f>'Rekap Panjang Per Prog Per Prov'!G8</f>
        <v>Kegiatan Penataan Urusan Pemerintahan Daerah Lingkup I</v>
      </c>
      <c r="E429" s="1862"/>
      <c r="F429" s="776"/>
      <c r="G429" s="777"/>
      <c r="H429" s="753"/>
      <c r="I429" s="758"/>
    </row>
    <row r="430" spans="1:9" s="344" customFormat="1" ht="36.75" customHeight="1">
      <c r="A430" s="801"/>
      <c r="B430" s="830"/>
      <c r="C430" s="393"/>
      <c r="D430" s="393" t="s">
        <v>382</v>
      </c>
      <c r="E430" s="841" t="str">
        <f>'Rekap Panjang Per Prog Per Prov'!G10</f>
        <v xml:space="preserve">Fasilitasi Percepatan Penerapan Standar Pelayanan Minimal (SPM) di Daerah </v>
      </c>
      <c r="F430" s="776">
        <f>'Rekap Panjang Per Prog Per Prov'!G39</f>
        <v>597800000</v>
      </c>
      <c r="G430" s="778"/>
      <c r="H430" s="753" t="s">
        <v>761</v>
      </c>
      <c r="I430" s="761" t="s">
        <v>662</v>
      </c>
    </row>
    <row r="431" spans="1:9" s="344" customFormat="1" ht="16.5" customHeight="1">
      <c r="A431" s="801"/>
      <c r="B431" s="830" t="s">
        <v>396</v>
      </c>
      <c r="C431" s="1863" t="str">
        <f>'Rekap Panjang Per Prog Per Prov'!J7</f>
        <v xml:space="preserve">PROGRAM BINA PEMBANGUNAN DAERAH </v>
      </c>
      <c r="D431" s="1863"/>
      <c r="E431" s="1863"/>
      <c r="F431" s="776"/>
      <c r="G431" s="1865" t="str">
        <f>'Rekap Panjang Per Prog Per Prov'!J11</f>
        <v>DITJEN BINA BANGDA</v>
      </c>
      <c r="H431" s="753"/>
      <c r="I431" s="784"/>
    </row>
    <row r="432" spans="1:9" s="344" customFormat="1" ht="33" customHeight="1">
      <c r="A432" s="801"/>
      <c r="B432" s="830"/>
      <c r="C432" s="393" t="s">
        <v>381</v>
      </c>
      <c r="D432" s="1862" t="str">
        <f>'Rekap Panjang Per Prog Per Prov'!J8</f>
        <v>Kegiatan Dukungan Manajemen dan Pelaksanaan Tugas Teknis Lainnya Ditjen Bina Bangda</v>
      </c>
      <c r="E432" s="1862"/>
      <c r="F432" s="776"/>
      <c r="G432" s="1866"/>
      <c r="H432" s="753"/>
      <c r="I432" s="758"/>
    </row>
    <row r="433" spans="1:9" s="344" customFormat="1" ht="33" customHeight="1">
      <c r="A433" s="801"/>
      <c r="B433" s="830"/>
      <c r="C433" s="393"/>
      <c r="D433" s="393" t="s">
        <v>382</v>
      </c>
      <c r="E433" s="841" t="str">
        <f>'Rekap Panjang Per Prog Per Prov'!J10</f>
        <v>Penyusunan, Pengkajian dan Pengembangan Data dan Informasi SIPD di Daerah</v>
      </c>
      <c r="F433" s="776">
        <f>'Rekap Panjang Per Prog Per Prov'!J39</f>
        <v>455000000</v>
      </c>
      <c r="G433" s="777"/>
      <c r="H433" s="753" t="s">
        <v>698</v>
      </c>
      <c r="I433" s="1793" t="s">
        <v>594</v>
      </c>
    </row>
    <row r="434" spans="1:9" s="344" customFormat="1" ht="30.75" customHeight="1">
      <c r="A434" s="801"/>
      <c r="B434" s="830"/>
      <c r="C434" s="366"/>
      <c r="D434" s="393" t="s">
        <v>386</v>
      </c>
      <c r="E434" s="841" t="str">
        <f>'Rekap Panjang Per Prog Per Prov'!K10</f>
        <v xml:space="preserve">Penguatan Peran Provinsi dalam Pengendalian, Pelaporan dan Evaluasi Pemanfaatan Program Dana Alokasi Khusus (DAK) </v>
      </c>
      <c r="F434" s="776">
        <f>'Rekap Panjang Per Prog Per Prov'!K39</f>
        <v>500000000</v>
      </c>
      <c r="G434" s="777"/>
      <c r="H434" s="753" t="s">
        <v>698</v>
      </c>
      <c r="I434" s="1794"/>
    </row>
    <row r="435" spans="1:9" s="344" customFormat="1" ht="16.5">
      <c r="A435" s="801"/>
      <c r="B435" s="830"/>
      <c r="C435" s="393" t="s">
        <v>387</v>
      </c>
      <c r="D435" s="1862" t="str">
        <f>'Rekap Panjang Per Prog Per Prov'!O8</f>
        <v>Kegiatan Fasilitasi Peningkatan Pertumbuhan Ekonomi Daerah</v>
      </c>
      <c r="E435" s="1862"/>
      <c r="F435" s="776"/>
      <c r="G435" s="777"/>
      <c r="H435" s="753"/>
      <c r="I435" s="758"/>
    </row>
    <row r="436" spans="1:9" s="344" customFormat="1" ht="21.75" customHeight="1">
      <c r="A436" s="801"/>
      <c r="B436" s="830"/>
      <c r="C436" s="366"/>
      <c r="D436" s="393" t="s">
        <v>382</v>
      </c>
      <c r="E436" s="841" t="str">
        <f>'Rekap Panjang Per Prog Per Prov'!O10</f>
        <v xml:space="preserve">Dukungan Operasional  Penyelenggaraan PTSP  </v>
      </c>
      <c r="F436" s="776">
        <f>'Rekap Panjang Per Prog Per Prov'!O39</f>
        <v>500000000</v>
      </c>
      <c r="G436" s="777"/>
      <c r="H436" s="753" t="s">
        <v>762</v>
      </c>
      <c r="I436" s="753" t="s">
        <v>602</v>
      </c>
    </row>
    <row r="437" spans="1:9" s="362" customFormat="1" ht="15.75" hidden="1" customHeight="1">
      <c r="A437" s="777"/>
      <c r="B437" s="830" t="s">
        <v>519</v>
      </c>
      <c r="C437" s="1863" t="str">
        <f>'Rekap Panjang Per Prog Per Prov'!U7</f>
        <v xml:space="preserve">PROGRAM PEMBERDAYAAN MASYARAKAT DAN PEMERINTAHAN DESA </v>
      </c>
      <c r="D437" s="1863"/>
      <c r="E437" s="1863"/>
      <c r="F437" s="793"/>
      <c r="G437" s="777" t="str">
        <f>'Rekap Panjang Per Prog Per Prov'!U11</f>
        <v>DITJEN PMD</v>
      </c>
      <c r="H437" s="753"/>
      <c r="I437" s="758"/>
    </row>
    <row r="438" spans="1:9" ht="30" hidden="1" customHeight="1">
      <c r="A438" s="777"/>
      <c r="B438" s="831"/>
      <c r="C438" s="393" t="s">
        <v>381</v>
      </c>
      <c r="D438" s="1862" t="str">
        <f>'Rekap Panjang Per Prog Per Prov'!U8</f>
        <v>Kegiatan Dukungan Manajemen dan Dukungan Teknis Lainnya Ditjen PMD</v>
      </c>
      <c r="E438" s="1862"/>
      <c r="F438" s="794"/>
      <c r="G438" s="777"/>
      <c r="H438" s="753"/>
      <c r="I438" s="758"/>
    </row>
    <row r="439" spans="1:9" ht="31.5" hidden="1" customHeight="1">
      <c r="A439" s="777"/>
      <c r="B439" s="834"/>
      <c r="C439" s="394"/>
      <c r="D439" s="394" t="s">
        <v>382</v>
      </c>
      <c r="E439" s="841" t="str">
        <f>'Rekap Panjang Per Prog Per Prov'!U10</f>
        <v>Penguatan Program dan Kelembagaan Pemberdayaan Masyarakat dan Pemerintahan Desa</v>
      </c>
      <c r="F439" s="797">
        <f>'Rekap Panjang Per Prog Per Prov'!U39</f>
        <v>154250000</v>
      </c>
      <c r="G439" s="777"/>
      <c r="H439" s="753"/>
      <c r="I439" s="781"/>
    </row>
    <row r="440" spans="1:9" ht="30" hidden="1" customHeight="1">
      <c r="A440" s="777"/>
      <c r="B440" s="831"/>
      <c r="C440" s="393" t="s">
        <v>387</v>
      </c>
      <c r="D440" s="1862" t="str">
        <f>'Rekap Panjang Per Prog Per Prov'!V8</f>
        <v>Kegiatan Peningkatan Kapasitas Penyelenggaraan Pemerintahan Desa dan Kelurahan</v>
      </c>
      <c r="E440" s="1862"/>
      <c r="F440" s="794"/>
      <c r="G440" s="777"/>
      <c r="H440" s="753"/>
      <c r="I440" s="758"/>
    </row>
    <row r="441" spans="1:9" ht="15.75" hidden="1" customHeight="1">
      <c r="A441" s="777"/>
      <c r="B441" s="834"/>
      <c r="C441" s="394"/>
      <c r="D441" s="394" t="s">
        <v>382</v>
      </c>
      <c r="E441" s="841" t="str">
        <f>'Rekap Panjang Per Prog Per Prov'!V10</f>
        <v>Pelatihan Manajemen Pemerintahan Desa bagi Kepala Desa</v>
      </c>
      <c r="F441" s="797">
        <f>'Rekap Panjang Per Prog Per Prov'!V39</f>
        <v>213237000</v>
      </c>
      <c r="G441" s="777"/>
      <c r="H441" s="753"/>
      <c r="I441" s="781"/>
    </row>
    <row r="442" spans="1:9" ht="15.75" hidden="1" customHeight="1">
      <c r="A442" s="777"/>
      <c r="B442" s="831"/>
      <c r="C442" s="393" t="s">
        <v>388</v>
      </c>
      <c r="D442" s="1862" t="str">
        <f>'Rekap Panjang Per Prog Per Prov'!W8</f>
        <v>Kegiatan Peningkatan Kapasitas Kelembagaan dan Pelatihan Masyarakat</v>
      </c>
      <c r="E442" s="1862"/>
      <c r="F442" s="794"/>
      <c r="G442" s="777"/>
      <c r="H442" s="753"/>
      <c r="I442" s="758"/>
    </row>
    <row r="443" spans="1:9" ht="15.75" hidden="1" customHeight="1">
      <c r="A443" s="777"/>
      <c r="B443" s="834"/>
      <c r="C443" s="394"/>
      <c r="D443" s="394" t="s">
        <v>382</v>
      </c>
      <c r="E443" s="841" t="str">
        <f>'Rekap Panjang Per Prog Per Prov'!W10</f>
        <v>Fasilitasi Penyusunan Profil Desa dan Kelurahan</v>
      </c>
      <c r="F443" s="797">
        <f>'Rekap Panjang Per Prog Per Prov'!W39</f>
        <v>264743000</v>
      </c>
      <c r="G443" s="777"/>
      <c r="H443" s="753"/>
      <c r="I443" s="781"/>
    </row>
    <row r="444" spans="1:9" ht="15.75" hidden="1" customHeight="1">
      <c r="A444" s="777"/>
      <c r="B444" s="831"/>
      <c r="C444" s="393" t="s">
        <v>389</v>
      </c>
      <c r="D444" s="1862" t="str">
        <f>'Rekap Panjang Per Prog Per Prov'!X8</f>
        <v>Kegiatan Peningkatan Kemandirian Masyarakat Perdesaan</v>
      </c>
      <c r="E444" s="1862"/>
      <c r="F444" s="794"/>
      <c r="G444" s="777"/>
      <c r="H444" s="753"/>
      <c r="I444" s="758"/>
    </row>
    <row r="445" spans="1:9" ht="15.75" hidden="1" customHeight="1">
      <c r="A445" s="777"/>
      <c r="B445" s="834"/>
      <c r="C445" s="394"/>
      <c r="D445" s="394" t="s">
        <v>382</v>
      </c>
      <c r="E445" s="841" t="str">
        <f>'Rekap Panjang Per Prog Per Prov'!X10</f>
        <v>PNPM-Mandiri Perdesaan</v>
      </c>
      <c r="F445" s="797">
        <f>'Rekap Panjang Per Prog Per Prov'!X39</f>
        <v>16030476000</v>
      </c>
      <c r="G445" s="777"/>
      <c r="H445" s="753"/>
      <c r="I445" s="781"/>
    </row>
    <row r="446" spans="1:9" ht="15.75" hidden="1" customHeight="1">
      <c r="A446" s="777"/>
      <c r="B446" s="831"/>
      <c r="C446" s="393" t="s">
        <v>391</v>
      </c>
      <c r="D446" s="1862" t="str">
        <f>'Rekap Panjang Per Prog Per Prov'!Y8</f>
        <v>Kegiatan Fasilitasi Pemberdayaan Adat dan Sosial Budaya Masyarakat</v>
      </c>
      <c r="E446" s="1862"/>
      <c r="F446" s="794"/>
      <c r="G446" s="777"/>
      <c r="H446" s="753"/>
      <c r="I446" s="758"/>
    </row>
    <row r="447" spans="1:9" ht="31.5" hidden="1" customHeight="1">
      <c r="A447" s="777"/>
      <c r="B447" s="834"/>
      <c r="C447" s="394"/>
      <c r="D447" s="394" t="s">
        <v>382</v>
      </c>
      <c r="E447" s="841" t="str">
        <f>'Rekap Panjang Per Prog Per Prov'!Y10</f>
        <v>Fasilitasi Penguatan Kelembagaan Komisi Penanggulangan HIV/AIDS di daerah</v>
      </c>
      <c r="F447" s="797">
        <f>'Rekap Panjang Per Prog Per Prov'!Y39</f>
        <v>83240000</v>
      </c>
      <c r="G447" s="777"/>
      <c r="H447" s="753"/>
      <c r="I447" s="781"/>
    </row>
    <row r="448" spans="1:9" s="344" customFormat="1" ht="30.75" hidden="1" customHeight="1">
      <c r="A448" s="801"/>
      <c r="B448" s="830"/>
      <c r="C448" s="366"/>
      <c r="D448" s="393" t="s">
        <v>386</v>
      </c>
      <c r="E448" s="841" t="str">
        <f>'Rekap Panjang Per Prog Per Prov'!AA10</f>
        <v xml:space="preserve">Fasilitasi Penguatan Sistem Informasi Posyandu di Daerah melalui Koordinasi dan Pelatihan Ulang </v>
      </c>
      <c r="F448" s="776">
        <f>'Rekap Panjang Per Prog Per Prov'!AA39</f>
        <v>63086000</v>
      </c>
      <c r="G448" s="777"/>
      <c r="H448" s="753"/>
      <c r="I448" s="758"/>
    </row>
    <row r="449" spans="1:9" ht="15.75" hidden="1" customHeight="1">
      <c r="A449" s="777"/>
      <c r="B449" s="831"/>
      <c r="C449" s="393" t="s">
        <v>392</v>
      </c>
      <c r="D449" s="1862" t="str">
        <f>'Rekap Panjang Per Prog Per Prov'!AB8</f>
        <v>Kegiatan Pengembangan Usaha Ekonomi Masyarakat</v>
      </c>
      <c r="E449" s="1862"/>
      <c r="F449" s="794"/>
      <c r="G449" s="777"/>
      <c r="H449" s="753"/>
      <c r="I449" s="758"/>
    </row>
    <row r="450" spans="1:9" ht="15.75" hidden="1" customHeight="1">
      <c r="A450" s="777"/>
      <c r="B450" s="834"/>
      <c r="C450" s="394"/>
      <c r="D450" s="394" t="s">
        <v>382</v>
      </c>
      <c r="E450" s="841" t="str">
        <f>'Rekap Panjang Per Prog Per Prov'!AB10</f>
        <v xml:space="preserve">Pelatihan Kapasitas Kelembagaan UED SP/BUMDesa </v>
      </c>
      <c r="F450" s="797">
        <f>'Rekap Panjang Per Prog Per Prov'!AB39</f>
        <v>440060000</v>
      </c>
      <c r="G450" s="777"/>
      <c r="H450" s="753"/>
      <c r="I450" s="781"/>
    </row>
    <row r="451" spans="1:9" ht="31.5" hidden="1" customHeight="1">
      <c r="A451" s="777"/>
      <c r="B451" s="834"/>
      <c r="C451" s="394"/>
      <c r="D451" s="394" t="s">
        <v>386</v>
      </c>
      <c r="E451" s="841" t="str">
        <f>'Rekap Panjang Per Prog Per Prov'!AC10</f>
        <v xml:space="preserve">Penguatan Kelembagaan Tim Koordinasi Penanggulangan Kemiskinan Daerah (TKPKD) </v>
      </c>
      <c r="F451" s="797">
        <f>'Rekap Panjang Per Prog Per Prov'!AC39</f>
        <v>51200000</v>
      </c>
      <c r="G451" s="777"/>
      <c r="H451" s="753"/>
      <c r="I451" s="781"/>
    </row>
    <row r="452" spans="1:9" ht="15.75" hidden="1" customHeight="1">
      <c r="A452" s="777"/>
      <c r="B452" s="834"/>
      <c r="C452" s="394"/>
      <c r="D452" s="394" t="s">
        <v>390</v>
      </c>
      <c r="E452" s="841" t="str">
        <f>'Rekap Panjang Per Prog Per Prov'!AD10</f>
        <v>Fasilitasi Penguatan Kelembagaan Pasar Desa</v>
      </c>
      <c r="F452" s="797">
        <f>'Rekap Panjang Per Prog Per Prov'!AD39</f>
        <v>150000000</v>
      </c>
      <c r="G452" s="777"/>
      <c r="H452" s="753"/>
      <c r="I452" s="781"/>
    </row>
    <row r="453" spans="1:9" s="344" customFormat="1" ht="33.75" hidden="1" customHeight="1">
      <c r="A453" s="801"/>
      <c r="B453" s="830"/>
      <c r="C453" s="393" t="s">
        <v>388</v>
      </c>
      <c r="D453" s="1867" t="str">
        <f>'Rekap Panjang Per Prog Per Prov'!L8</f>
        <v>Kegiatan Fasilitasi Penataan Ruang Daerah dan Lingkungan Hidup di Daerah</v>
      </c>
      <c r="E453" s="1862"/>
      <c r="F453" s="776"/>
      <c r="G453" s="777"/>
      <c r="H453" s="753"/>
      <c r="I453" s="758"/>
    </row>
    <row r="454" spans="1:9" s="344" customFormat="1" ht="35.25" hidden="1" customHeight="1">
      <c r="A454" s="801"/>
      <c r="B454" s="830"/>
      <c r="C454" s="366"/>
      <c r="D454" s="393" t="s">
        <v>382</v>
      </c>
      <c r="E454" s="842" t="str">
        <f>'Rekap Panjang Per Prog Per Prov'!M10</f>
        <v>Dekonsentrasi Dalam Rangka Penguatan Kelembagaan Penataan Ruang</v>
      </c>
      <c r="F454" s="776">
        <f>'Rekap Panjang Per Prog Per Prov'!M39</f>
        <v>450000000</v>
      </c>
      <c r="G454" s="777"/>
      <c r="H454" s="753" t="s">
        <v>698</v>
      </c>
      <c r="I454" s="1793" t="s">
        <v>594</v>
      </c>
    </row>
    <row r="455" spans="1:9" s="344" customFormat="1" ht="30.75" hidden="1" customHeight="1">
      <c r="A455" s="801"/>
      <c r="B455" s="830"/>
      <c r="C455" s="366"/>
      <c r="D455" s="393" t="s">
        <v>386</v>
      </c>
      <c r="E455" s="842" t="str">
        <f>'Rekap Panjang Per Prog Per Prov'!N10</f>
        <v xml:space="preserve">Fasilitasi Pengelolaan dan Pengembangan Kawasan Ekowisata Berbasis Masyarakat </v>
      </c>
      <c r="F455" s="776">
        <f>'Rekap Panjang Per Prog Per Prov'!N39</f>
        <v>450000000</v>
      </c>
      <c r="G455" s="778"/>
      <c r="H455" s="753" t="s">
        <v>698</v>
      </c>
      <c r="I455" s="1794"/>
    </row>
    <row r="456" spans="1:9" s="362" customFormat="1" ht="31.5" customHeight="1">
      <c r="A456" s="777"/>
      <c r="B456" s="829" t="s">
        <v>519</v>
      </c>
      <c r="C456" s="1859" t="str">
        <f>'Rekap Panjang Per Prog Per Prov'!AH7</f>
        <v xml:space="preserve">PROGRAM PENGUATAN PENYELENGGARAAN PEMERINTAHAN UMUM </v>
      </c>
      <c r="D456" s="1859"/>
      <c r="E456" s="1859"/>
      <c r="F456" s="795"/>
      <c r="G456" s="777" t="str">
        <f>'Rekap Panjang Per Prog Per Prov'!AH11</f>
        <v>DITJEN PUM</v>
      </c>
      <c r="H456" s="753"/>
      <c r="I456" s="781"/>
    </row>
    <row r="457" spans="1:9" ht="30" customHeight="1">
      <c r="A457" s="777"/>
      <c r="B457" s="831"/>
      <c r="C457" s="393" t="s">
        <v>381</v>
      </c>
      <c r="D457" s="1862" t="str">
        <f>'Rekap Panjang Per Prog Per Prov'!AH8</f>
        <v>Kegiatan Penyelenggaraan Hubungan Pusat dan Daerah Serta Kerjasama Daerah</v>
      </c>
      <c r="E457" s="1862"/>
      <c r="F457" s="794"/>
      <c r="G457" s="777"/>
      <c r="H457" s="753"/>
      <c r="I457" s="758"/>
    </row>
    <row r="458" spans="1:9" ht="47.25">
      <c r="A458" s="777"/>
      <c r="B458" s="834"/>
      <c r="C458" s="394"/>
      <c r="D458" s="394" t="s">
        <v>382</v>
      </c>
      <c r="E458" s="841" t="str">
        <f>'Rekap Panjang Per Prog Per Prov'!AH10</f>
        <v>Pengembangan Kerjasama Daerah</v>
      </c>
      <c r="F458" s="797">
        <f>'Rekap Panjang Per Prog Per Prov'!AH39</f>
        <v>400000000</v>
      </c>
      <c r="G458" s="777"/>
      <c r="H458" s="753" t="s">
        <v>717</v>
      </c>
      <c r="I458" s="781"/>
    </row>
    <row r="459" spans="1:9" ht="47.25" customHeight="1">
      <c r="A459" s="777"/>
      <c r="B459" s="834"/>
      <c r="C459" s="394"/>
      <c r="D459" s="394" t="s">
        <v>386</v>
      </c>
      <c r="E459" s="841" t="str">
        <f>'Rekap Panjang Per Prog Per Prov'!AI10</f>
        <v>Peningkatan Peran Gubernur sebagai Wakil Pemerintah Pusat di Wilayah Provinsi</v>
      </c>
      <c r="F459" s="797">
        <f>'Rekap Panjang Per Prog Per Prov'!AI39</f>
        <v>3903516000</v>
      </c>
      <c r="G459" s="777"/>
      <c r="H459" s="753" t="s">
        <v>717</v>
      </c>
      <c r="I459" s="761" t="s">
        <v>595</v>
      </c>
    </row>
    <row r="460" spans="1:9" ht="30" customHeight="1">
      <c r="A460" s="777"/>
      <c r="B460" s="831"/>
      <c r="C460" s="393" t="s">
        <v>387</v>
      </c>
      <c r="D460" s="1862" t="str">
        <f>'Rekap Panjang Per Prog Per Prov'!AJ8</f>
        <v>Kegiatan Pengembangan dan Penataan Wilayah Administrasi dan Perbatasan</v>
      </c>
      <c r="E460" s="1862"/>
      <c r="F460" s="794"/>
      <c r="G460" s="777"/>
      <c r="H460" s="753"/>
      <c r="I460" s="758"/>
    </row>
    <row r="461" spans="1:9" ht="65.25" customHeight="1">
      <c r="A461" s="777"/>
      <c r="B461" s="833"/>
      <c r="C461" s="364"/>
      <c r="D461" s="364" t="s">
        <v>382</v>
      </c>
      <c r="E461" s="846" t="str">
        <f>'Rekap Panjang Per Prog Per Prov'!AJ10</f>
        <v>Koordinasi dan Fasilitasi Penegasan Batas Daerah secara Pasti di Lapangan antar Daerah Provinsi, Kab/Kota</v>
      </c>
      <c r="F461" s="796">
        <f>'Rekap Panjang Per Prog Per Prov'!AJ39</f>
        <v>300000000</v>
      </c>
      <c r="G461" s="777"/>
      <c r="H461" s="753" t="s">
        <v>717</v>
      </c>
      <c r="I461" s="1117" t="s">
        <v>605</v>
      </c>
    </row>
    <row r="462" spans="1:9" ht="33.75" customHeight="1">
      <c r="A462" s="777"/>
      <c r="B462" s="831"/>
      <c r="C462" s="393" t="s">
        <v>388</v>
      </c>
      <c r="D462" s="1862" t="str">
        <f>'Rekap Panjang Per Prog Per Prov'!AN8</f>
        <v>Kegiatan Pembinaan Ketenteraman, Ketertiban dan Perlindungan Masyarakat</v>
      </c>
      <c r="E462" s="1862"/>
      <c r="F462" s="794"/>
      <c r="G462" s="803"/>
      <c r="H462" s="753"/>
      <c r="I462" s="781"/>
    </row>
    <row r="463" spans="1:9" ht="36" customHeight="1">
      <c r="A463" s="777"/>
      <c r="B463" s="834"/>
      <c r="C463" s="394"/>
      <c r="D463" s="394" t="s">
        <v>382</v>
      </c>
      <c r="E463" s="841" t="str">
        <f>'Rekap Panjang Per Prog Per Prov'!AO10</f>
        <v xml:space="preserve">Peningkatan Kapasitas SDM Polisi Pamong Praja  dalam Penyelenggaraan Ketertiban Umum dan Ketenteraman Masyarakat </v>
      </c>
      <c r="F463" s="797">
        <f>'Rekap Panjang Per Prog Per Prov'!AO39</f>
        <v>546527000</v>
      </c>
      <c r="G463" s="777"/>
      <c r="H463" s="753" t="s">
        <v>732</v>
      </c>
      <c r="I463" s="761" t="s">
        <v>597</v>
      </c>
    </row>
    <row r="464" spans="1:9" ht="18" customHeight="1">
      <c r="A464" s="777"/>
      <c r="B464" s="831"/>
      <c r="C464" s="393" t="s">
        <v>389</v>
      </c>
      <c r="D464" s="1862" t="str">
        <f>'Rekap Panjang Per Prog Per Prov'!AP8</f>
        <v>Kegiatan Pembinaan dan Pengembangan Kawasan dan Pertanahan</v>
      </c>
      <c r="E464" s="1862"/>
      <c r="F464" s="794"/>
      <c r="G464" s="777"/>
      <c r="H464" s="753"/>
      <c r="I464" s="758"/>
    </row>
    <row r="465" spans="1:10" ht="36" customHeight="1">
      <c r="A465" s="777"/>
      <c r="B465" s="834"/>
      <c r="C465" s="394"/>
      <c r="D465" s="394" t="s">
        <v>382</v>
      </c>
      <c r="E465" s="841" t="str">
        <f>'Rekap Panjang Per Prog Per Prov'!AP10</f>
        <v xml:space="preserve">Peningkatan Kapasitas Aparat Pemerintah Daerah dalam Pengelolaan Kawasan Sumber Daya Alam </v>
      </c>
      <c r="F465" s="797">
        <f>'Rekap Panjang Per Prog Per Prov'!AP39</f>
        <v>400000000</v>
      </c>
      <c r="G465" s="778"/>
      <c r="H465" s="753" t="s">
        <v>763</v>
      </c>
      <c r="I465" s="1114" t="s">
        <v>608</v>
      </c>
    </row>
    <row r="466" spans="1:10" ht="16.5" customHeight="1" thickBot="1">
      <c r="A466" s="788"/>
      <c r="B466" s="832"/>
      <c r="C466" s="363"/>
      <c r="D466" s="371"/>
      <c r="E466" s="845"/>
      <c r="F466" s="798"/>
      <c r="G466" s="789"/>
      <c r="H466" s="1101"/>
      <c r="I466" s="768"/>
    </row>
    <row r="467" spans="1:10" ht="15.75" customHeight="1" thickBot="1">
      <c r="A467" s="777"/>
      <c r="B467" s="1160"/>
      <c r="C467" s="1161"/>
      <c r="D467" s="1162"/>
      <c r="E467" s="1163"/>
      <c r="F467" s="1164"/>
      <c r="G467" s="777"/>
      <c r="H467" s="1137"/>
      <c r="I467" s="781"/>
    </row>
    <row r="468" spans="1:10" s="353" customFormat="1" ht="17.25" customHeight="1">
      <c r="A468" s="791">
        <v>9</v>
      </c>
      <c r="B468" s="1928" t="s">
        <v>412</v>
      </c>
      <c r="C468" s="1928"/>
      <c r="D468" s="1928"/>
      <c r="E468" s="1928"/>
      <c r="F468" s="1155">
        <f>SUM(F469:F520)</f>
        <v>34782229000</v>
      </c>
      <c r="G468" s="1165"/>
      <c r="H468" s="1139"/>
      <c r="I468" s="812"/>
      <c r="J468" s="620">
        <f>'Rekap Panjang Per Prog Per Prov'!AV43</f>
        <v>35281765000</v>
      </c>
    </row>
    <row r="469" spans="1:10">
      <c r="A469" s="777"/>
      <c r="B469" s="830" t="s">
        <v>380</v>
      </c>
      <c r="C469" s="1863" t="str">
        <f>'Rekap Panjang Per Prog Per Prov'!C7</f>
        <v xml:space="preserve">PROGRAM PENATAAN ADMINISTRASI KEPENDUDUKAN </v>
      </c>
      <c r="D469" s="1863"/>
      <c r="E469" s="1863"/>
      <c r="F469" s="776"/>
      <c r="G469" s="803" t="str">
        <f>'Rekap Panjang Per Prog Per Prov'!C11</f>
        <v>DITJEN DUKCAPIL</v>
      </c>
      <c r="H469" s="753"/>
      <c r="I469" s="758"/>
    </row>
    <row r="470" spans="1:10" ht="33.75" customHeight="1">
      <c r="A470" s="777"/>
      <c r="B470" s="830"/>
      <c r="C470" s="393" t="s">
        <v>381</v>
      </c>
      <c r="D470" s="1862" t="str">
        <f>'Rekap Panjang Per Prog Per Prov'!C8</f>
        <v>Kegiatan Dukungan Manajemen dan Dukungan Teknis Lainnya Ditjen Kependudukan dan Pencatatan Sipil</v>
      </c>
      <c r="E470" s="1862"/>
      <c r="F470" s="776"/>
      <c r="G470" s="777"/>
      <c r="H470" s="753"/>
      <c r="I470" s="758"/>
    </row>
    <row r="471" spans="1:10" ht="34.5" customHeight="1">
      <c r="A471" s="777"/>
      <c r="B471" s="830"/>
      <c r="C471" s="365"/>
      <c r="D471" s="393" t="s">
        <v>382</v>
      </c>
      <c r="E471" s="841" t="str">
        <f>'Rekap Panjang Per Prog Per Prov'!C10</f>
        <v xml:space="preserve">Fasilitasi Koordinasi Penyelenggaraan Kependudukan dan Pencatatan Sipil </v>
      </c>
      <c r="F471" s="776">
        <f>'Rekap Panjang Per Prog Per Prov'!C43</f>
        <v>255204000</v>
      </c>
      <c r="G471" s="778"/>
      <c r="H471" s="753" t="s">
        <v>813</v>
      </c>
      <c r="I471" s="753" t="s">
        <v>600</v>
      </c>
    </row>
    <row r="472" spans="1:10" ht="34.5" customHeight="1">
      <c r="A472" s="801"/>
      <c r="B472" s="830" t="s">
        <v>383</v>
      </c>
      <c r="C472" s="1863" t="str">
        <f>'Rekap Panjang Per Prog Per Prov'!D7</f>
        <v xml:space="preserve">PROGRAM PENGAWASAN DAN PENINGKATAN AKUNTABILITAS APARATUR KEMENTERIAN DALAM NEGERI </v>
      </c>
      <c r="D472" s="1863"/>
      <c r="E472" s="1863"/>
      <c r="F472" s="776"/>
      <c r="G472" s="803" t="str">
        <f>'Rekap Panjang Per Prog Per Prov'!D11</f>
        <v>ITJEN</v>
      </c>
      <c r="H472" s="753"/>
      <c r="I472" s="758"/>
    </row>
    <row r="473" spans="1:10" ht="32.25" customHeight="1">
      <c r="A473" s="801"/>
      <c r="B473" s="830"/>
      <c r="C473" s="393" t="s">
        <v>381</v>
      </c>
      <c r="D473" s="1862" t="str">
        <f>'Rekap Panjang Per Prog Per Prov'!D8</f>
        <v xml:space="preserve">Kegiatan Dukungan Manajemen dan Dukungan Teknis Lainnya  Inspektorat Jenderal </v>
      </c>
      <c r="E473" s="1862"/>
      <c r="F473" s="776"/>
      <c r="G473" s="777"/>
      <c r="H473" s="753"/>
      <c r="I473" s="758"/>
    </row>
    <row r="474" spans="1:10" ht="33.75" customHeight="1">
      <c r="A474" s="801"/>
      <c r="B474" s="830"/>
      <c r="C474" s="365"/>
      <c r="D474" s="393" t="s">
        <v>382</v>
      </c>
      <c r="E474" s="841" t="str">
        <f>'Rekap Panjang Per Prog Per Prov'!D10</f>
        <v xml:space="preserve">Koordinasi Pembinaan dan Pengawasan Penyelenggaraan Pemerintahan Daerah </v>
      </c>
      <c r="F474" s="776">
        <f>'Rekap Panjang Per Prog Per Prov'!D43</f>
        <v>300000000</v>
      </c>
      <c r="G474" s="778"/>
      <c r="H474" s="753" t="s">
        <v>755</v>
      </c>
      <c r="I474" s="753" t="s">
        <v>603</v>
      </c>
    </row>
    <row r="475" spans="1:10" ht="16.5">
      <c r="A475" s="801"/>
      <c r="B475" s="830" t="s">
        <v>384</v>
      </c>
      <c r="C475" s="1875" t="str">
        <f>'Rekap Panjang Per Prog Per Prov'!E7</f>
        <v xml:space="preserve">PROGRAM PEMBINAAN KESATUAN BANGSA DAN POLITIK </v>
      </c>
      <c r="D475" s="1875"/>
      <c r="E475" s="1875"/>
      <c r="F475" s="776"/>
      <c r="G475" s="1860" t="str">
        <f>'Rekap Panjang Per Prog Per Prov'!E11</f>
        <v>DITJEN KESBANGPOL</v>
      </c>
      <c r="H475" s="753"/>
      <c r="I475" s="758"/>
    </row>
    <row r="476" spans="1:10" s="355" customFormat="1">
      <c r="A476" s="754"/>
      <c r="B476" s="830"/>
      <c r="C476" s="393" t="s">
        <v>381</v>
      </c>
      <c r="D476" s="1862" t="str">
        <f>'Rekap Panjang Per Prog Per Prov'!E8</f>
        <v>Kegiatan Fasilitasi Kewaspadaan Nasional</v>
      </c>
      <c r="E476" s="1862"/>
      <c r="F476" s="776"/>
      <c r="G476" s="1861"/>
      <c r="H476" s="753"/>
      <c r="I476" s="758"/>
    </row>
    <row r="477" spans="1:10" s="344" customFormat="1" ht="39" customHeight="1">
      <c r="A477" s="801"/>
      <c r="B477" s="830"/>
      <c r="C477" s="393"/>
      <c r="D477" s="393" t="s">
        <v>382</v>
      </c>
      <c r="E477" s="841" t="str">
        <f>'Rekap Panjang Per Prog Per Prov'!E10</f>
        <v xml:space="preserve">Penguatan dan Pemberdayaan Forum Kewaspadaan Dini Masyarakat (FKDM) </v>
      </c>
      <c r="F477" s="776">
        <f>'Rekap Panjang Per Prog Per Prov'!E43</f>
        <v>1426318000</v>
      </c>
      <c r="G477" s="778"/>
      <c r="H477" s="753" t="s">
        <v>708</v>
      </c>
      <c r="I477" s="753" t="s">
        <v>601</v>
      </c>
    </row>
    <row r="478" spans="1:10" ht="33.75" customHeight="1">
      <c r="A478" s="801"/>
      <c r="B478" s="830" t="s">
        <v>385</v>
      </c>
      <c r="C478" s="1863" t="str">
        <f>'Rekap Panjang Per Prog Per Prov'!F7</f>
        <v xml:space="preserve">PROGRAM PENDIDIKAN DAN PELATIHAN APARATUR KEMENTERIAN DALAM NEGERI </v>
      </c>
      <c r="D478" s="1863"/>
      <c r="E478" s="1863"/>
      <c r="F478" s="776"/>
      <c r="G478" s="803" t="str">
        <f>'Rekap Panjang Per Prog Per Prov'!F11</f>
        <v>BADAN DIKLAT</v>
      </c>
      <c r="H478" s="753"/>
      <c r="I478" s="758"/>
    </row>
    <row r="479" spans="1:10" s="355" customFormat="1" ht="30.75" customHeight="1">
      <c r="A479" s="754"/>
      <c r="B479" s="830"/>
      <c r="C479" s="393" t="s">
        <v>381</v>
      </c>
      <c r="D479" s="1862" t="str">
        <f>'Rekap Panjang Per Prog Per Prov'!F8</f>
        <v xml:space="preserve">Kegiatan Dukungan Manajemen Dan Pelayanan Teknis Lainnya Badan Pendidikan Dan Pelatihan </v>
      </c>
      <c r="E479" s="1862"/>
      <c r="F479" s="776"/>
      <c r="G479" s="777"/>
      <c r="H479" s="753"/>
      <c r="I479" s="758"/>
    </row>
    <row r="480" spans="1:10" s="344" customFormat="1" ht="24" customHeight="1">
      <c r="A480" s="801"/>
      <c r="B480" s="830"/>
      <c r="C480" s="393"/>
      <c r="D480" s="393" t="s">
        <v>382</v>
      </c>
      <c r="E480" s="841" t="str">
        <f>'Rekap Panjang Per Prog Per Prov'!F10</f>
        <v>Koordinasi Pembinaan Program Kediklatan</v>
      </c>
      <c r="F480" s="776">
        <f>'Rekap Panjang Per Prog Per Prov'!F43</f>
        <v>200000000</v>
      </c>
      <c r="G480" s="778"/>
      <c r="H480" s="753" t="s">
        <v>696</v>
      </c>
      <c r="I480" s="753" t="s">
        <v>604</v>
      </c>
    </row>
    <row r="481" spans="1:9" s="344" customFormat="1" ht="16.5" customHeight="1">
      <c r="A481" s="801"/>
      <c r="B481" s="830" t="s">
        <v>393</v>
      </c>
      <c r="C481" s="1863" t="str">
        <f>'Rekap Panjang Per Prog Per Prov'!G7</f>
        <v xml:space="preserve">PROGRAM PENGELOLAAN DESENTRALISASI DAN OTONOMI DAERAH </v>
      </c>
      <c r="D481" s="1863"/>
      <c r="E481" s="1863"/>
      <c r="F481" s="776"/>
      <c r="G481" s="856" t="str">
        <f>'Rekap Panjang Per Prog Per Prov'!G11</f>
        <v>DITJEN OTDA</v>
      </c>
      <c r="H481" s="753"/>
      <c r="I481" s="784"/>
    </row>
    <row r="482" spans="1:9" s="344" customFormat="1" ht="16.5">
      <c r="A482" s="801"/>
      <c r="B482" s="830"/>
      <c r="C482" s="393" t="s">
        <v>381</v>
      </c>
      <c r="D482" s="1862" t="str">
        <f>'Rekap Panjang Per Prog Per Prov'!G8</f>
        <v>Kegiatan Penataan Urusan Pemerintahan Daerah Lingkup I</v>
      </c>
      <c r="E482" s="1862"/>
      <c r="F482" s="776"/>
      <c r="G482" s="777"/>
      <c r="H482" s="753"/>
      <c r="I482" s="758"/>
    </row>
    <row r="483" spans="1:9" s="344" customFormat="1" ht="36" customHeight="1">
      <c r="A483" s="890"/>
      <c r="B483" s="879"/>
      <c r="C483" s="883"/>
      <c r="D483" s="883" t="s">
        <v>382</v>
      </c>
      <c r="E483" s="887" t="str">
        <f>'Rekap Panjang Per Prog Per Prov'!G10</f>
        <v xml:space="preserve">Fasilitasi Percepatan Penerapan Standar Pelayanan Minimal (SPM) di Daerah </v>
      </c>
      <c r="F483" s="880">
        <f>'Rekap Panjang Per Prog Per Prov'!G43</f>
        <v>665950000</v>
      </c>
      <c r="G483" s="821"/>
      <c r="H483" s="884" t="s">
        <v>808</v>
      </c>
      <c r="I483" s="761" t="s">
        <v>662</v>
      </c>
    </row>
    <row r="484" spans="1:9" s="344" customFormat="1" ht="16.5" customHeight="1">
      <c r="A484" s="801"/>
      <c r="B484" s="829" t="s">
        <v>396</v>
      </c>
      <c r="C484" s="1859" t="str">
        <f>'Rekap Panjang Per Prog Per Prov'!J7</f>
        <v xml:space="preserve">PROGRAM BINA PEMBANGUNAN DAERAH </v>
      </c>
      <c r="D484" s="1859"/>
      <c r="E484" s="1859"/>
      <c r="F484" s="779"/>
      <c r="G484" s="1866" t="str">
        <f>'Rekap Panjang Per Prog Per Prov'!J11</f>
        <v>DITJEN BINA BANGDA</v>
      </c>
      <c r="H484" s="1136"/>
      <c r="I484" s="809"/>
    </row>
    <row r="485" spans="1:9" s="344" customFormat="1" ht="32.25" customHeight="1">
      <c r="A485" s="801"/>
      <c r="B485" s="830"/>
      <c r="C485" s="393" t="s">
        <v>381</v>
      </c>
      <c r="D485" s="1862" t="str">
        <f>'Rekap Panjang Per Prog Per Prov'!J8</f>
        <v>Kegiatan Dukungan Manajemen dan Pelaksanaan Tugas Teknis Lainnya Ditjen Bina Bangda</v>
      </c>
      <c r="E485" s="1862"/>
      <c r="F485" s="776"/>
      <c r="G485" s="1866"/>
      <c r="H485" s="753"/>
      <c r="I485" s="758"/>
    </row>
    <row r="486" spans="1:9" s="344" customFormat="1" ht="31.5" customHeight="1">
      <c r="A486" s="801"/>
      <c r="B486" s="830"/>
      <c r="C486" s="393"/>
      <c r="D486" s="393" t="s">
        <v>382</v>
      </c>
      <c r="E486" s="841" t="str">
        <f>'Rekap Panjang Per Prog Per Prov'!J10</f>
        <v>Penyusunan, Pengkajian dan Pengembangan Data dan Informasi SIPD di Daerah</v>
      </c>
      <c r="F486" s="776">
        <f>'Rekap Panjang Per Prog Per Prov'!J43</f>
        <v>560000000</v>
      </c>
      <c r="G486" s="777"/>
      <c r="H486" s="753" t="s">
        <v>698</v>
      </c>
      <c r="I486" s="1793" t="s">
        <v>594</v>
      </c>
    </row>
    <row r="487" spans="1:9" s="344" customFormat="1" ht="30.75" customHeight="1">
      <c r="A487" s="801"/>
      <c r="B487" s="830"/>
      <c r="C487" s="366"/>
      <c r="D487" s="393" t="s">
        <v>386</v>
      </c>
      <c r="E487" s="841" t="str">
        <f>'Rekap Panjang Per Prog Per Prov'!K10</f>
        <v xml:space="preserve">Penguatan Peran Provinsi dalam Pengendalian, Pelaporan dan Evaluasi Pemanfaatan Program Dana Alokasi Khusus (DAK) </v>
      </c>
      <c r="F487" s="776">
        <f>'Rekap Panjang Per Prog Per Prov'!K43</f>
        <v>500000000</v>
      </c>
      <c r="G487" s="777"/>
      <c r="H487" s="753" t="s">
        <v>814</v>
      </c>
      <c r="I487" s="1794"/>
    </row>
    <row r="488" spans="1:9" s="344" customFormat="1" ht="30.75" customHeight="1">
      <c r="A488" s="801"/>
      <c r="B488" s="830"/>
      <c r="C488" s="393" t="s">
        <v>387</v>
      </c>
      <c r="D488" s="1867" t="str">
        <f>'Rekap Panjang Per Prog Per Prov'!L8</f>
        <v>Kegiatan Fasilitasi Penataan Ruang Daerah dan Lingkungan Hidup di Daerah</v>
      </c>
      <c r="E488" s="1862"/>
      <c r="F488" s="776"/>
      <c r="G488" s="777"/>
      <c r="H488" s="753"/>
      <c r="I488" s="758"/>
    </row>
    <row r="489" spans="1:9" s="344" customFormat="1" ht="50.25" customHeight="1">
      <c r="A489" s="801"/>
      <c r="B489" s="830"/>
      <c r="C489" s="366"/>
      <c r="D489" s="393" t="s">
        <v>382</v>
      </c>
      <c r="E489" s="842" t="str">
        <f>'Rekap Panjang Per Prog Per Prov'!L10</f>
        <v xml:space="preserve">Koordinasi , Fasilitasi dan Evaluasi terhadap Implementasi Kegiatan Penanganan Lahan Kritis dan Sumber Daya Air Berbasis Masyarakat (PLKSDA-BM) </v>
      </c>
      <c r="F489" s="776">
        <f>'Rekap Panjang Per Prog Per Prov'!L43</f>
        <v>200000000</v>
      </c>
      <c r="G489" s="777"/>
      <c r="H489" s="753" t="s">
        <v>698</v>
      </c>
      <c r="I489" s="753" t="s">
        <v>594</v>
      </c>
    </row>
    <row r="490" spans="1:9" s="344" customFormat="1" ht="16.5">
      <c r="A490" s="801"/>
      <c r="B490" s="830"/>
      <c r="C490" s="393" t="s">
        <v>388</v>
      </c>
      <c r="D490" s="1862" t="str">
        <f>'Rekap Panjang Per Prog Per Prov'!O8</f>
        <v>Kegiatan Fasilitasi Peningkatan Pertumbuhan Ekonomi Daerah</v>
      </c>
      <c r="E490" s="1862"/>
      <c r="F490" s="776"/>
      <c r="G490" s="777"/>
      <c r="H490" s="753"/>
      <c r="I490" s="758"/>
    </row>
    <row r="491" spans="1:9" s="344" customFormat="1" ht="27" customHeight="1">
      <c r="A491" s="801"/>
      <c r="B491" s="836"/>
      <c r="C491" s="366"/>
      <c r="D491" s="393" t="s">
        <v>382</v>
      </c>
      <c r="E491" s="841" t="str">
        <f>'Rekap Panjang Per Prog Per Prov'!O10</f>
        <v xml:space="preserve">Dukungan Operasional  Penyelenggaraan PTSP  </v>
      </c>
      <c r="F491" s="776">
        <f>'Rekap Panjang Per Prog Per Prov'!O43</f>
        <v>400000000</v>
      </c>
      <c r="G491" s="778"/>
      <c r="H491" s="753" t="s">
        <v>815</v>
      </c>
      <c r="I491" s="753" t="s">
        <v>602</v>
      </c>
    </row>
    <row r="492" spans="1:9" s="344" customFormat="1" ht="16.5">
      <c r="A492" s="801"/>
      <c r="B492" s="829"/>
      <c r="C492" s="394" t="s">
        <v>389</v>
      </c>
      <c r="D492" s="1872" t="str">
        <f>'Rekap Panjang Per Prog Per Prov'!Q8</f>
        <v>Kegiatan Fasilitasi Pengembangan Wilayah Terpadu</v>
      </c>
      <c r="E492" s="1872"/>
      <c r="F492" s="779"/>
      <c r="G492" s="777"/>
      <c r="H492" s="753"/>
      <c r="I492" s="781"/>
    </row>
    <row r="493" spans="1:9" s="344" customFormat="1" ht="36.75" customHeight="1">
      <c r="A493" s="801"/>
      <c r="B493" s="835"/>
      <c r="C493" s="367"/>
      <c r="D493" s="392" t="s">
        <v>382</v>
      </c>
      <c r="E493" s="846" t="str">
        <f>'Rekap Panjang Per Prog Per Prov'!Q10</f>
        <v>Penguatan Kelembagaan dalam Pengelolaan dan Pengembangan Wilayah Pesisir, Laut dan Pulau-pulau kecil</v>
      </c>
      <c r="F493" s="802">
        <f>'Rekap Panjang Per Prog Per Prov'!Q43</f>
        <v>350000000</v>
      </c>
      <c r="G493" s="778"/>
      <c r="H493" s="753" t="s">
        <v>698</v>
      </c>
      <c r="I493" s="753" t="s">
        <v>594</v>
      </c>
    </row>
    <row r="494" spans="1:9" s="362" customFormat="1" ht="15.75" hidden="1" customHeight="1">
      <c r="A494" s="777"/>
      <c r="B494" s="830" t="s">
        <v>519</v>
      </c>
      <c r="C494" s="1863" t="str">
        <f>'Rekap Panjang Per Prog Per Prov'!U7</f>
        <v xml:space="preserve">PROGRAM PEMBERDAYAAN MASYARAKAT DAN PEMERINTAHAN DESA </v>
      </c>
      <c r="D494" s="1863"/>
      <c r="E494" s="1863"/>
      <c r="F494" s="793"/>
      <c r="G494" s="782" t="str">
        <f>'Rekap Panjang Per Prog Per Prov'!U11</f>
        <v>DITJEN PMD</v>
      </c>
      <c r="H494" s="753"/>
      <c r="I494" s="758"/>
    </row>
    <row r="495" spans="1:9" ht="30" hidden="1" customHeight="1">
      <c r="A495" s="777"/>
      <c r="B495" s="831"/>
      <c r="C495" s="393" t="s">
        <v>381</v>
      </c>
      <c r="D495" s="1862" t="str">
        <f>'Rekap Panjang Per Prog Per Prov'!U8</f>
        <v>Kegiatan Dukungan Manajemen dan Dukungan Teknis Lainnya Ditjen PMD</v>
      </c>
      <c r="E495" s="1862"/>
      <c r="F495" s="794"/>
      <c r="G495" s="782"/>
      <c r="H495" s="753"/>
      <c r="I495" s="758"/>
    </row>
    <row r="496" spans="1:9" ht="31.5" hidden="1" customHeight="1">
      <c r="A496" s="777"/>
      <c r="B496" s="834"/>
      <c r="C496" s="394"/>
      <c r="D496" s="394" t="s">
        <v>382</v>
      </c>
      <c r="E496" s="841" t="str">
        <f>'Rekap Panjang Per Prog Per Prov'!U10</f>
        <v>Penguatan Program dan Kelembagaan Pemberdayaan Masyarakat dan Pemerintahan Desa</v>
      </c>
      <c r="F496" s="797">
        <f>'Rekap Panjang Per Prog Per Prov'!U43</f>
        <v>156190000</v>
      </c>
      <c r="G496" s="778"/>
      <c r="H496" s="753"/>
      <c r="I496" s="781"/>
    </row>
    <row r="497" spans="1:9" ht="30" hidden="1" customHeight="1">
      <c r="A497" s="777"/>
      <c r="B497" s="831"/>
      <c r="C497" s="393" t="s">
        <v>387</v>
      </c>
      <c r="D497" s="1862" t="str">
        <f>'Rekap Panjang Per Prog Per Prov'!V8</f>
        <v>Kegiatan Peningkatan Kapasitas Penyelenggaraan Pemerintahan Desa dan Kelurahan</v>
      </c>
      <c r="E497" s="1862"/>
      <c r="F497" s="794"/>
      <c r="G497" s="782"/>
      <c r="H497" s="753"/>
      <c r="I497" s="758"/>
    </row>
    <row r="498" spans="1:9" ht="15.75" hidden="1" customHeight="1">
      <c r="A498" s="777"/>
      <c r="B498" s="834"/>
      <c r="C498" s="394"/>
      <c r="D498" s="394" t="s">
        <v>382</v>
      </c>
      <c r="E498" s="841" t="str">
        <f>'Rekap Panjang Per Prog Per Prov'!V10</f>
        <v>Pelatihan Manajemen Pemerintahan Desa bagi Kepala Desa</v>
      </c>
      <c r="F498" s="797">
        <f>'Rekap Panjang Per Prog Per Prov'!V43</f>
        <v>184606000</v>
      </c>
      <c r="G498" s="778"/>
      <c r="H498" s="753"/>
      <c r="I498" s="781"/>
    </row>
    <row r="499" spans="1:9" ht="15.75" hidden="1" customHeight="1">
      <c r="A499" s="777"/>
      <c r="B499" s="831"/>
      <c r="C499" s="393" t="s">
        <v>388</v>
      </c>
      <c r="D499" s="1862" t="str">
        <f>'Rekap Panjang Per Prog Per Prov'!W8</f>
        <v>Kegiatan Peningkatan Kapasitas Kelembagaan dan Pelatihan Masyarakat</v>
      </c>
      <c r="E499" s="1862"/>
      <c r="F499" s="794"/>
      <c r="G499" s="782"/>
      <c r="H499" s="753"/>
      <c r="I499" s="758"/>
    </row>
    <row r="500" spans="1:9" ht="15.75" hidden="1" customHeight="1">
      <c r="A500" s="777"/>
      <c r="B500" s="834"/>
      <c r="C500" s="394"/>
      <c r="D500" s="394" t="s">
        <v>382</v>
      </c>
      <c r="E500" s="841" t="str">
        <f>'Rekap Panjang Per Prog Per Prov'!W10</f>
        <v>Fasilitasi Penyusunan Profil Desa dan Kelurahan</v>
      </c>
      <c r="F500" s="797">
        <f>'Rekap Panjang Per Prog Per Prov'!W43</f>
        <v>570350000</v>
      </c>
      <c r="G500" s="778"/>
      <c r="H500" s="753"/>
      <c r="I500" s="781"/>
    </row>
    <row r="501" spans="1:9" ht="15.75" hidden="1" customHeight="1">
      <c r="A501" s="777"/>
      <c r="B501" s="831"/>
      <c r="C501" s="393" t="s">
        <v>389</v>
      </c>
      <c r="D501" s="1862" t="str">
        <f>'Rekap Panjang Per Prog Per Prov'!X8</f>
        <v>Kegiatan Peningkatan Kemandirian Masyarakat Perdesaan</v>
      </c>
      <c r="E501" s="1862"/>
      <c r="F501" s="794"/>
      <c r="G501" s="782"/>
      <c r="H501" s="753"/>
      <c r="I501" s="758"/>
    </row>
    <row r="502" spans="1:9" ht="15.75" hidden="1" customHeight="1">
      <c r="A502" s="777"/>
      <c r="B502" s="834"/>
      <c r="C502" s="394"/>
      <c r="D502" s="394" t="s">
        <v>382</v>
      </c>
      <c r="E502" s="841" t="str">
        <f>'Rekap Panjang Per Prog Per Prov'!X10</f>
        <v>PNPM-Mandiri Perdesaan</v>
      </c>
      <c r="F502" s="797">
        <f>'Rekap Panjang Per Prog Per Prov'!X43</f>
        <v>23034576000</v>
      </c>
      <c r="G502" s="778"/>
      <c r="H502" s="753"/>
      <c r="I502" s="781"/>
    </row>
    <row r="503" spans="1:9" ht="15.75" hidden="1" customHeight="1">
      <c r="A503" s="777"/>
      <c r="B503" s="831"/>
      <c r="C503" s="393" t="s">
        <v>391</v>
      </c>
      <c r="D503" s="1862" t="str">
        <f>'Rekap Panjang Per Prog Per Prov'!Y8</f>
        <v>Kegiatan Fasilitasi Pemberdayaan Adat dan Sosial Budaya Masyarakat</v>
      </c>
      <c r="E503" s="1862"/>
      <c r="F503" s="794"/>
      <c r="G503" s="782"/>
      <c r="H503" s="753"/>
      <c r="I503" s="758"/>
    </row>
    <row r="504" spans="1:9" ht="31.5" hidden="1" customHeight="1">
      <c r="A504" s="777"/>
      <c r="B504" s="834"/>
      <c r="C504" s="394"/>
      <c r="D504" s="394" t="s">
        <v>382</v>
      </c>
      <c r="E504" s="841" t="str">
        <f>'Rekap Panjang Per Prog Per Prov'!Y10</f>
        <v>Fasilitasi Penguatan Kelembagaan Komisi Penanggulangan HIV/AIDS di daerah</v>
      </c>
      <c r="F504" s="797">
        <f>'Rekap Panjang Per Prog Per Prov'!Y43</f>
        <v>93190000</v>
      </c>
      <c r="G504" s="778"/>
      <c r="H504" s="753"/>
      <c r="I504" s="781"/>
    </row>
    <row r="505" spans="1:9" ht="31.5" hidden="1" customHeight="1">
      <c r="A505" s="777"/>
      <c r="B505" s="834"/>
      <c r="C505" s="394"/>
      <c r="D505" s="394" t="s">
        <v>386</v>
      </c>
      <c r="E505" s="841" t="str">
        <f>'Rekap Panjang Per Prog Per Prov'!AA10</f>
        <v xml:space="preserve">Fasilitasi Penguatan Sistem Informasi Posyandu di Daerah melalui Koordinasi dan Pelatihan Ulang </v>
      </c>
      <c r="F505" s="797">
        <f>'Rekap Panjang Per Prog Per Prov'!AA43</f>
        <v>72075000</v>
      </c>
      <c r="G505" s="778"/>
      <c r="H505" s="753"/>
      <c r="I505" s="781"/>
    </row>
    <row r="506" spans="1:9" ht="15.75" hidden="1" customHeight="1">
      <c r="A506" s="777"/>
      <c r="B506" s="831"/>
      <c r="C506" s="393" t="s">
        <v>392</v>
      </c>
      <c r="D506" s="1862" t="str">
        <f>'Rekap Panjang Per Prog Per Prov'!AB8</f>
        <v>Kegiatan Pengembangan Usaha Ekonomi Masyarakat</v>
      </c>
      <c r="E506" s="1862"/>
      <c r="F506" s="794"/>
      <c r="G506" s="782"/>
      <c r="H506" s="753"/>
      <c r="I506" s="758"/>
    </row>
    <row r="507" spans="1:9" ht="15.75" hidden="1" customHeight="1">
      <c r="A507" s="777"/>
      <c r="B507" s="834"/>
      <c r="C507" s="394"/>
      <c r="D507" s="394" t="s">
        <v>382</v>
      </c>
      <c r="E507" s="841" t="str">
        <f>'Rekap Panjang Per Prog Per Prov'!AB10</f>
        <v xml:space="preserve">Pelatihan Kapasitas Kelembagaan UED SP/BUMDesa </v>
      </c>
      <c r="F507" s="797">
        <f>'Rekap Panjang Per Prog Per Prov'!AB43</f>
        <v>0</v>
      </c>
      <c r="G507" s="778"/>
      <c r="H507" s="753"/>
      <c r="I507" s="781"/>
    </row>
    <row r="508" spans="1:9" ht="31.5" hidden="1" customHeight="1">
      <c r="A508" s="777"/>
      <c r="B508" s="834"/>
      <c r="C508" s="394"/>
      <c r="D508" s="394" t="s">
        <v>386</v>
      </c>
      <c r="E508" s="841" t="str">
        <f>'Rekap Panjang Per Prog Per Prov'!AC10</f>
        <v xml:space="preserve">Penguatan Kelembagaan Tim Koordinasi Penanggulangan Kemiskinan Daerah (TKPKD) </v>
      </c>
      <c r="F508" s="797">
        <f>'Rekap Panjang Per Prog Per Prov'!AC43</f>
        <v>100990000</v>
      </c>
      <c r="G508" s="778"/>
      <c r="H508" s="753"/>
      <c r="I508" s="781"/>
    </row>
    <row r="509" spans="1:9" ht="15.75" hidden="1" customHeight="1">
      <c r="A509" s="777"/>
      <c r="B509" s="834"/>
      <c r="C509" s="394"/>
      <c r="D509" s="394" t="s">
        <v>390</v>
      </c>
      <c r="E509" s="841" t="str">
        <f>'Rekap Panjang Per Prog Per Prov'!AD10</f>
        <v>Fasilitasi Penguatan Kelembagaan Pasar Desa</v>
      </c>
      <c r="F509" s="797">
        <f>'Rekap Panjang Per Prog Per Prov'!AD43</f>
        <v>150000000</v>
      </c>
      <c r="G509" s="778"/>
      <c r="H509" s="753"/>
      <c r="I509" s="781"/>
    </row>
    <row r="510" spans="1:9" s="362" customFormat="1" ht="30.75" customHeight="1">
      <c r="A510" s="777"/>
      <c r="B510" s="830" t="s">
        <v>519</v>
      </c>
      <c r="C510" s="1863" t="str">
        <f>'Rekap Panjang Per Prog Per Prov'!AH7</f>
        <v xml:space="preserve">PROGRAM PENGUATAN PENYELENGGARAAN PEMERINTAHAN UMUM </v>
      </c>
      <c r="D510" s="1863"/>
      <c r="E510" s="1863"/>
      <c r="F510" s="793"/>
      <c r="G510" s="803" t="str">
        <f>'Rekap Panjang Per Prog Per Prov'!AH11</f>
        <v>DITJEN PUM</v>
      </c>
      <c r="H510" s="753"/>
      <c r="I510" s="758"/>
    </row>
    <row r="511" spans="1:9" ht="30" customHeight="1">
      <c r="A511" s="777"/>
      <c r="B511" s="831"/>
      <c r="C511" s="393" t="s">
        <v>381</v>
      </c>
      <c r="D511" s="1862" t="str">
        <f>'Rekap Panjang Per Prog Per Prov'!AH8</f>
        <v>Kegiatan Penyelenggaraan Hubungan Pusat dan Daerah Serta Kerjasama Daerah</v>
      </c>
      <c r="E511" s="1862"/>
      <c r="F511" s="794"/>
      <c r="G511" s="777"/>
      <c r="H511" s="753"/>
      <c r="I511" s="758"/>
    </row>
    <row r="512" spans="1:9" ht="32.25" customHeight="1">
      <c r="A512" s="777"/>
      <c r="B512" s="834"/>
      <c r="C512" s="394"/>
      <c r="D512" s="394" t="s">
        <v>382</v>
      </c>
      <c r="E512" s="841" t="str">
        <f>'Rekap Panjang Per Prog Per Prov'!AI10</f>
        <v>Peningkatan Peran Gubernur sebagai Wakil Pemerintah Pusat di Wilayah Provinsi</v>
      </c>
      <c r="F512" s="797">
        <f>'Rekap Panjang Per Prog Per Prov'!AI43</f>
        <v>4212780000</v>
      </c>
      <c r="G512" s="777"/>
      <c r="H512" s="753" t="s">
        <v>816</v>
      </c>
      <c r="I512" s="761" t="s">
        <v>595</v>
      </c>
    </row>
    <row r="513" spans="1:10" ht="30" customHeight="1">
      <c r="A513" s="777"/>
      <c r="B513" s="831"/>
      <c r="C513" s="393" t="s">
        <v>387</v>
      </c>
      <c r="D513" s="1862" t="str">
        <f>'Rekap Panjang Per Prog Per Prov'!AJ8</f>
        <v>Kegiatan Pengembangan dan Penataan Wilayah Administrasi dan Perbatasan</v>
      </c>
      <c r="E513" s="1862"/>
      <c r="F513" s="794"/>
      <c r="G513" s="777"/>
      <c r="H513" s="753"/>
      <c r="I513" s="758"/>
    </row>
    <row r="514" spans="1:10" ht="42.75" customHeight="1">
      <c r="A514" s="777"/>
      <c r="B514" s="833"/>
      <c r="C514" s="364"/>
      <c r="D514" s="364" t="s">
        <v>382</v>
      </c>
      <c r="E514" s="846" t="str">
        <f>'Rekap Panjang Per Prog Per Prov'!AJ10</f>
        <v>Koordinasi dan Fasilitasi Penegasan Batas Daerah secara Pasti di Lapangan antar Daerah Provinsi, Kab/Kota</v>
      </c>
      <c r="F514" s="796">
        <f>'Rekap Panjang Per Prog Per Prov'!AJ43</f>
        <v>300000000</v>
      </c>
      <c r="G514" s="777"/>
      <c r="H514" s="753" t="s">
        <v>816</v>
      </c>
      <c r="I514" s="1117" t="s">
        <v>605</v>
      </c>
    </row>
    <row r="515" spans="1:10">
      <c r="A515" s="777"/>
      <c r="B515" s="831"/>
      <c r="C515" s="393" t="s">
        <v>388</v>
      </c>
      <c r="D515" s="1862" t="str">
        <f>'Rekap Panjang Per Prog Per Prov'!AP8</f>
        <v>Kegiatan Pembinaan dan Pengembangan Kawasan dan Pertanahan</v>
      </c>
      <c r="E515" s="1862"/>
      <c r="F515" s="794"/>
      <c r="G515" s="777"/>
      <c r="H515" s="753"/>
      <c r="I515" s="781"/>
    </row>
    <row r="516" spans="1:10" ht="48" customHeight="1">
      <c r="A516" s="777"/>
      <c r="B516" s="834"/>
      <c r="C516" s="394"/>
      <c r="D516" s="394" t="s">
        <v>382</v>
      </c>
      <c r="E516" s="841" t="str">
        <f>'Rekap Panjang Per Prog Per Prov'!AP10</f>
        <v xml:space="preserve">Peningkatan Kapasitas Aparat Pemerintah Daerah dalam Pengelolaan Kawasan Sumber Daya Alam </v>
      </c>
      <c r="F516" s="797">
        <f>'Rekap Panjang Per Prog Per Prov'!AP43</f>
        <v>400000000</v>
      </c>
      <c r="G516" s="777"/>
      <c r="H516" s="753" t="s">
        <v>698</v>
      </c>
      <c r="I516" s="1114" t="s">
        <v>608</v>
      </c>
    </row>
    <row r="517" spans="1:10">
      <c r="A517" s="777"/>
      <c r="B517" s="831"/>
      <c r="C517" s="393" t="s">
        <v>389</v>
      </c>
      <c r="D517" s="1862" t="str">
        <f>'Rekap Panjang Per Prog Per Prov'!AR8</f>
        <v>Kegiatan Fasilitasi Pencegahan dan Penanggulangan Bencana</v>
      </c>
      <c r="E517" s="1862"/>
      <c r="F517" s="794"/>
      <c r="G517" s="777"/>
      <c r="H517" s="753"/>
      <c r="I517" s="758"/>
    </row>
    <row r="518" spans="1:10" ht="72" customHeight="1">
      <c r="A518" s="777"/>
      <c r="B518" s="834"/>
      <c r="C518" s="394"/>
      <c r="D518" s="394" t="s">
        <v>382</v>
      </c>
      <c r="E518" s="841" t="str">
        <f>'Rekap Panjang Per Prog Per Prov'!AS10</f>
        <v>Fasilitasi dan Sosialisasi Pelaksanaan Perpres Nomor 30 Tahun 2011, Pembentukan Kelembagaan Komisi Provinsi Pengendalian Zoonosis dan Komisi Kabupaten/Kota Pengendalian Zoonosis, dan Percepatan Pengendalian Zoonosis</v>
      </c>
      <c r="F518" s="797">
        <f>'Rekap Panjang Per Prog Per Prov'!AS43</f>
        <v>300000000</v>
      </c>
      <c r="G518" s="777"/>
      <c r="H518" s="753" t="s">
        <v>817</v>
      </c>
      <c r="I518" s="761" t="s">
        <v>611</v>
      </c>
    </row>
    <row r="519" spans="1:10" ht="49.5" customHeight="1">
      <c r="A519" s="777"/>
      <c r="B519" s="834"/>
      <c r="C519" s="394"/>
      <c r="D519" s="394" t="s">
        <v>386</v>
      </c>
      <c r="E519" s="841" t="str">
        <f>'Rekap Panjang Per Prog Per Prov'!AT10</f>
        <v>Peningkatan Kapasitas Aparat dalam Pengurangan Resiko Bencana di Daerah</v>
      </c>
      <c r="F519" s="797">
        <f>'Rekap Panjang Per Prog Per Prov'!AT43</f>
        <v>350000000</v>
      </c>
      <c r="G519" s="778"/>
      <c r="H519" s="753" t="s">
        <v>818</v>
      </c>
      <c r="I519" s="761" t="s">
        <v>607</v>
      </c>
    </row>
    <row r="520" spans="1:10" s="373" customFormat="1" ht="8.25" customHeight="1" thickBot="1">
      <c r="A520" s="788"/>
      <c r="B520" s="832"/>
      <c r="C520" s="363"/>
      <c r="D520" s="371"/>
      <c r="E520" s="845"/>
      <c r="F520" s="798"/>
      <c r="G520" s="789"/>
      <c r="H520" s="1135"/>
      <c r="I520" s="768"/>
    </row>
    <row r="521" spans="1:10" s="353" customFormat="1" ht="22.5" customHeight="1">
      <c r="A521" s="799">
        <v>10</v>
      </c>
      <c r="B521" s="1931" t="s">
        <v>414</v>
      </c>
      <c r="C521" s="1931"/>
      <c r="D521" s="1931"/>
      <c r="E521" s="1931"/>
      <c r="F521" s="792">
        <f>SUM(F522:F568)</f>
        <v>25217571000</v>
      </c>
      <c r="G521" s="813"/>
      <c r="H521" s="1139"/>
      <c r="I521" s="814"/>
      <c r="J521" s="620">
        <f>'Rekap Panjang Per Prog Per Prov'!AV45</f>
        <v>25367571000</v>
      </c>
    </row>
    <row r="522" spans="1:10">
      <c r="A522" s="777"/>
      <c r="B522" s="830" t="s">
        <v>380</v>
      </c>
      <c r="C522" s="1863" t="str">
        <f>'Rekap Panjang Per Prog Per Prov'!C7</f>
        <v xml:space="preserve">PROGRAM PENATAAN ADMINISTRASI KEPENDUDUKAN </v>
      </c>
      <c r="D522" s="1863"/>
      <c r="E522" s="1863"/>
      <c r="F522" s="776"/>
      <c r="G522" s="803" t="str">
        <f>'Rekap Panjang Per Prog Per Prov'!C11</f>
        <v>DITJEN DUKCAPIL</v>
      </c>
      <c r="H522" s="753"/>
      <c r="I522" s="758"/>
    </row>
    <row r="523" spans="1:10" ht="31.5" customHeight="1">
      <c r="A523" s="777"/>
      <c r="B523" s="830"/>
      <c r="C523" s="393" t="s">
        <v>381</v>
      </c>
      <c r="D523" s="1862" t="str">
        <f>'Rekap Panjang Per Prog Per Prov'!C8</f>
        <v>Kegiatan Dukungan Manajemen dan Dukungan Teknis Lainnya Ditjen Kependudukan dan Pencatatan Sipil</v>
      </c>
      <c r="E523" s="1862"/>
      <c r="F523" s="776"/>
      <c r="G523" s="777"/>
      <c r="H523" s="753"/>
      <c r="I523" s="758"/>
    </row>
    <row r="524" spans="1:10" ht="39" customHeight="1">
      <c r="A524" s="777"/>
      <c r="B524" s="830"/>
      <c r="C524" s="365"/>
      <c r="D524" s="393" t="s">
        <v>382</v>
      </c>
      <c r="E524" s="841" t="str">
        <f>'Rekap Panjang Per Prog Per Prov'!C10</f>
        <v xml:space="preserve">Fasilitasi Koordinasi Penyelenggaraan Kependudukan dan Pencatatan Sipil </v>
      </c>
      <c r="F524" s="776">
        <f>'Rekap Panjang Per Prog Per Prov'!C45</f>
        <v>201455000</v>
      </c>
      <c r="G524" s="778"/>
      <c r="H524" s="753" t="s">
        <v>706</v>
      </c>
      <c r="I524" s="753" t="s">
        <v>600</v>
      </c>
    </row>
    <row r="525" spans="1:10" ht="30" customHeight="1">
      <c r="A525" s="801"/>
      <c r="B525" s="830" t="s">
        <v>383</v>
      </c>
      <c r="C525" s="1863" t="str">
        <f>'Rekap Panjang Per Prog Per Prov'!D7</f>
        <v xml:space="preserve">PROGRAM PENGAWASAN DAN PENINGKATAN AKUNTABILITAS APARATUR KEMENTERIAN DALAM NEGERI </v>
      </c>
      <c r="D525" s="1863"/>
      <c r="E525" s="1863"/>
      <c r="F525" s="776"/>
      <c r="G525" s="803" t="str">
        <f>'Rekap Panjang Per Prog Per Prov'!D11</f>
        <v>ITJEN</v>
      </c>
      <c r="H525" s="753"/>
      <c r="I525" s="758"/>
    </row>
    <row r="526" spans="1:10" ht="32.25" customHeight="1">
      <c r="A526" s="801"/>
      <c r="B526" s="830"/>
      <c r="C526" s="393" t="s">
        <v>381</v>
      </c>
      <c r="D526" s="1862" t="str">
        <f>'Rekap Panjang Per Prog Per Prov'!D8</f>
        <v xml:space="preserve">Kegiatan Dukungan Manajemen dan Dukungan Teknis Lainnya  Inspektorat Jenderal </v>
      </c>
      <c r="E526" s="1862"/>
      <c r="F526" s="776"/>
      <c r="G526" s="777"/>
      <c r="H526" s="753"/>
      <c r="I526" s="758"/>
    </row>
    <row r="527" spans="1:10" ht="34.5" customHeight="1">
      <c r="A527" s="801"/>
      <c r="B527" s="830"/>
      <c r="C527" s="365"/>
      <c r="D527" s="393" t="s">
        <v>382</v>
      </c>
      <c r="E527" s="841" t="str">
        <f>'Rekap Panjang Per Prog Per Prov'!D10</f>
        <v xml:space="preserve">Koordinasi Pembinaan dan Pengawasan Penyelenggaraan Pemerintahan Daerah </v>
      </c>
      <c r="F527" s="776">
        <f>'Rekap Panjang Per Prog Per Prov'!D45</f>
        <v>300000000</v>
      </c>
      <c r="G527" s="778"/>
      <c r="H527" s="753" t="s">
        <v>755</v>
      </c>
      <c r="I527" s="753" t="s">
        <v>603</v>
      </c>
    </row>
    <row r="528" spans="1:10" ht="16.5">
      <c r="A528" s="801"/>
      <c r="B528" s="830" t="s">
        <v>384</v>
      </c>
      <c r="C528" s="1875" t="str">
        <f>'Rekap Panjang Per Prog Per Prov'!E7</f>
        <v xml:space="preserve">PROGRAM PEMBINAAN KESATUAN BANGSA DAN POLITIK </v>
      </c>
      <c r="D528" s="1875"/>
      <c r="E528" s="1875"/>
      <c r="F528" s="776"/>
      <c r="G528" s="1860" t="str">
        <f>'Rekap Panjang Per Prog Per Prov'!E11</f>
        <v>DITJEN KESBANGPOL</v>
      </c>
      <c r="H528" s="753"/>
      <c r="I528" s="758"/>
    </row>
    <row r="529" spans="1:9" s="355" customFormat="1">
      <c r="A529" s="754"/>
      <c r="B529" s="830"/>
      <c r="C529" s="393" t="s">
        <v>381</v>
      </c>
      <c r="D529" s="1862" t="str">
        <f>'Rekap Panjang Per Prog Per Prov'!E8</f>
        <v>Kegiatan Fasilitasi Kewaspadaan Nasional</v>
      </c>
      <c r="E529" s="1862"/>
      <c r="F529" s="776"/>
      <c r="G529" s="1861"/>
      <c r="H529" s="753"/>
      <c r="I529" s="758"/>
    </row>
    <row r="530" spans="1:9" s="344" customFormat="1" ht="33.75" customHeight="1">
      <c r="A530" s="801"/>
      <c r="B530" s="830"/>
      <c r="C530" s="393"/>
      <c r="D530" s="393" t="s">
        <v>382</v>
      </c>
      <c r="E530" s="841" t="str">
        <f>'Rekap Panjang Per Prog Per Prov'!E10</f>
        <v xml:space="preserve">Penguatan dan Pemberdayaan Forum Kewaspadaan Dini Masyarakat (FKDM) </v>
      </c>
      <c r="F530" s="776">
        <f>'Rekap Panjang Per Prog Per Prov'!E45</f>
        <v>611885000</v>
      </c>
      <c r="G530" s="778"/>
      <c r="H530" s="753" t="s">
        <v>708</v>
      </c>
      <c r="I530" s="761" t="s">
        <v>601</v>
      </c>
    </row>
    <row r="531" spans="1:9" ht="34.5" customHeight="1">
      <c r="A531" s="801"/>
      <c r="B531" s="830" t="s">
        <v>385</v>
      </c>
      <c r="C531" s="1863" t="str">
        <f>'Rekap Panjang Per Prog Per Prov'!F7</f>
        <v xml:space="preserve">PROGRAM PENDIDIKAN DAN PELATIHAN APARATUR KEMENTERIAN DALAM NEGERI </v>
      </c>
      <c r="D531" s="1863"/>
      <c r="E531" s="1863"/>
      <c r="F531" s="776"/>
      <c r="G531" s="803" t="str">
        <f>'Rekap Panjang Per Prog Per Prov'!F11</f>
        <v>BADAN DIKLAT</v>
      </c>
      <c r="H531" s="753"/>
      <c r="I531" s="758"/>
    </row>
    <row r="532" spans="1:9" s="355" customFormat="1" ht="34.5" customHeight="1">
      <c r="A532" s="754"/>
      <c r="B532" s="830"/>
      <c r="C532" s="393" t="s">
        <v>381</v>
      </c>
      <c r="D532" s="1862" t="str">
        <f>'Rekap Panjang Per Prog Per Prov'!F8</f>
        <v xml:space="preserve">Kegiatan Dukungan Manajemen Dan Pelayanan Teknis Lainnya Badan Pendidikan Dan Pelatihan </v>
      </c>
      <c r="E532" s="1862"/>
      <c r="F532" s="776"/>
      <c r="G532" s="777"/>
      <c r="H532" s="753"/>
      <c r="I532" s="758"/>
    </row>
    <row r="533" spans="1:9" s="344" customFormat="1" ht="21" customHeight="1">
      <c r="A533" s="801"/>
      <c r="B533" s="830"/>
      <c r="C533" s="393"/>
      <c r="D533" s="393" t="s">
        <v>382</v>
      </c>
      <c r="E533" s="841" t="str">
        <f>'Rekap Panjang Per Prog Per Prov'!F10</f>
        <v>Koordinasi Pembinaan Program Kediklatan</v>
      </c>
      <c r="F533" s="776">
        <f>'Rekap Panjang Per Prog Per Prov'!F45</f>
        <v>200000000</v>
      </c>
      <c r="G533" s="778"/>
      <c r="H533" s="753" t="s">
        <v>696</v>
      </c>
      <c r="I533" s="753" t="s">
        <v>604</v>
      </c>
    </row>
    <row r="534" spans="1:9" s="344" customFormat="1" ht="33" customHeight="1">
      <c r="A534" s="801"/>
      <c r="B534" s="830" t="s">
        <v>393</v>
      </c>
      <c r="C534" s="1863" t="str">
        <f>'Rekap Panjang Per Prog Per Prov'!G7</f>
        <v xml:space="preserve">PROGRAM PENGELOLAAN DESENTRALISASI DAN OTONOMI DAERAH </v>
      </c>
      <c r="D534" s="1863"/>
      <c r="E534" s="1863"/>
      <c r="F534" s="776"/>
      <c r="G534" s="856" t="str">
        <f>'Rekap Panjang Per Prog Per Prov'!G11</f>
        <v>DITJEN OTDA</v>
      </c>
      <c r="H534" s="753"/>
      <c r="I534" s="784"/>
    </row>
    <row r="535" spans="1:9" s="344" customFormat="1" ht="16.5">
      <c r="A535" s="801"/>
      <c r="B535" s="830"/>
      <c r="C535" s="393" t="s">
        <v>381</v>
      </c>
      <c r="D535" s="1862" t="str">
        <f>'Rekap Panjang Per Prog Per Prov'!G8</f>
        <v>Kegiatan Penataan Urusan Pemerintahan Daerah Lingkup I</v>
      </c>
      <c r="E535" s="1862"/>
      <c r="F535" s="776"/>
      <c r="G535" s="777"/>
      <c r="H535" s="753"/>
      <c r="I535" s="758"/>
    </row>
    <row r="536" spans="1:9" s="344" customFormat="1" ht="35.25" customHeight="1">
      <c r="A536" s="801"/>
      <c r="B536" s="830"/>
      <c r="C536" s="393"/>
      <c r="D536" s="393" t="s">
        <v>382</v>
      </c>
      <c r="E536" s="841" t="str">
        <f>'Rekap Panjang Per Prog Per Prov'!G10</f>
        <v xml:space="preserve">Fasilitasi Percepatan Penerapan Standar Pelayanan Minimal (SPM) di Daerah </v>
      </c>
      <c r="F536" s="776">
        <f>'Rekap Panjang Per Prog Per Prov'!G45</f>
        <v>455800000</v>
      </c>
      <c r="G536" s="778"/>
      <c r="H536" s="753" t="s">
        <v>716</v>
      </c>
      <c r="I536" s="761" t="s">
        <v>662</v>
      </c>
    </row>
    <row r="537" spans="1:9" s="344" customFormat="1" ht="16.5" customHeight="1">
      <c r="A537" s="801"/>
      <c r="B537" s="830" t="s">
        <v>396</v>
      </c>
      <c r="C537" s="1863" t="str">
        <f>'Rekap Panjang Per Prog Per Prov'!J7</f>
        <v xml:space="preserve">PROGRAM BINA PEMBANGUNAN DAERAH </v>
      </c>
      <c r="D537" s="1863"/>
      <c r="E537" s="1863"/>
      <c r="F537" s="776"/>
      <c r="G537" s="1865" t="str">
        <f>'Rekap Panjang Per Prog Per Prov'!J11</f>
        <v>DITJEN BINA BANGDA</v>
      </c>
      <c r="H537" s="753"/>
      <c r="I537" s="784"/>
    </row>
    <row r="538" spans="1:9" s="344" customFormat="1" ht="32.25" customHeight="1">
      <c r="A538" s="801"/>
      <c r="B538" s="830"/>
      <c r="C538" s="393" t="s">
        <v>381</v>
      </c>
      <c r="D538" s="1862" t="str">
        <f>'Rekap Panjang Per Prog Per Prov'!J8</f>
        <v>Kegiatan Dukungan Manajemen dan Pelaksanaan Tugas Teknis Lainnya Ditjen Bina Bangda</v>
      </c>
      <c r="E538" s="1862"/>
      <c r="F538" s="776"/>
      <c r="G538" s="1866"/>
      <c r="H538" s="753"/>
      <c r="I538" s="758"/>
    </row>
    <row r="539" spans="1:9" s="344" customFormat="1" ht="31.5" customHeight="1">
      <c r="A539" s="801"/>
      <c r="B539" s="830"/>
      <c r="C539" s="393"/>
      <c r="D539" s="393" t="s">
        <v>382</v>
      </c>
      <c r="E539" s="841" t="str">
        <f>'Rekap Panjang Per Prog Per Prov'!J10</f>
        <v>Penyusunan, Pengkajian dan Pengembangan Data dan Informasi SIPD di Daerah</v>
      </c>
      <c r="F539" s="776">
        <f>'Rekap Panjang Per Prog Per Prov'!J45</f>
        <v>500000000</v>
      </c>
      <c r="G539" s="777"/>
      <c r="H539" s="753" t="s">
        <v>698</v>
      </c>
      <c r="I539" s="1793" t="s">
        <v>594</v>
      </c>
    </row>
    <row r="540" spans="1:9" s="344" customFormat="1" ht="30.75" customHeight="1">
      <c r="A540" s="801"/>
      <c r="B540" s="830"/>
      <c r="C540" s="366"/>
      <c r="D540" s="393" t="s">
        <v>386</v>
      </c>
      <c r="E540" s="841" t="str">
        <f>'Rekap Panjang Per Prog Per Prov'!K10</f>
        <v xml:space="preserve">Penguatan Peran Provinsi dalam Pengendalian, Pelaporan dan Evaluasi Pemanfaatan Program Dana Alokasi Khusus (DAK) </v>
      </c>
      <c r="F540" s="776">
        <f>'Rekap Panjang Per Prog Per Prov'!K45</f>
        <v>400000000</v>
      </c>
      <c r="G540" s="778"/>
      <c r="H540" s="753" t="s">
        <v>698</v>
      </c>
      <c r="I540" s="1794"/>
    </row>
    <row r="541" spans="1:9" s="344" customFormat="1" ht="32.25" customHeight="1">
      <c r="A541" s="801"/>
      <c r="B541" s="829"/>
      <c r="C541" s="394" t="s">
        <v>387</v>
      </c>
      <c r="D541" s="1890" t="str">
        <f>'Rekap Panjang Per Prog Per Prov'!L8</f>
        <v>Kegiatan Fasilitasi Penataan Ruang Daerah dan Lingkungan Hidup di Daerah</v>
      </c>
      <c r="E541" s="1872"/>
      <c r="F541" s="779"/>
      <c r="G541" s="777"/>
      <c r="H541" s="753"/>
      <c r="I541" s="781"/>
    </row>
    <row r="542" spans="1:9" s="344" customFormat="1" ht="36" customHeight="1">
      <c r="A542" s="801"/>
      <c r="B542" s="830"/>
      <c r="C542" s="366"/>
      <c r="D542" s="393" t="s">
        <v>382</v>
      </c>
      <c r="E542" s="842" t="str">
        <f>'Rekap Panjang Per Prog Per Prov'!N10</f>
        <v xml:space="preserve">Fasilitasi Pengelolaan dan Pengembangan Kawasan Ekowisata Berbasis Masyarakat </v>
      </c>
      <c r="F542" s="776">
        <f>'Rekap Panjang Per Prog Per Prov'!N45</f>
        <v>640000000</v>
      </c>
      <c r="G542" s="777"/>
      <c r="H542" s="753" t="s">
        <v>698</v>
      </c>
      <c r="I542" s="753" t="s">
        <v>594</v>
      </c>
    </row>
    <row r="543" spans="1:9" s="344" customFormat="1" ht="16.5">
      <c r="A543" s="801"/>
      <c r="B543" s="830"/>
      <c r="C543" s="393" t="s">
        <v>388</v>
      </c>
      <c r="D543" s="1867" t="str">
        <f>'Rekap Panjang Per Prog Per Prov'!O8</f>
        <v>Kegiatan Fasilitasi Peningkatan Pertumbuhan Ekonomi Daerah</v>
      </c>
      <c r="E543" s="1862"/>
      <c r="F543" s="776"/>
      <c r="G543" s="777"/>
      <c r="H543" s="753"/>
      <c r="I543" s="758"/>
    </row>
    <row r="544" spans="1:9" s="344" customFormat="1" ht="21" customHeight="1">
      <c r="A544" s="890"/>
      <c r="B544" s="879"/>
      <c r="C544" s="891"/>
      <c r="D544" s="883" t="s">
        <v>382</v>
      </c>
      <c r="E544" s="892" t="str">
        <f>'Rekap Panjang Per Prog Per Prov'!O10</f>
        <v xml:space="preserve">Dukungan Operasional  Penyelenggaraan PTSP  </v>
      </c>
      <c r="F544" s="880">
        <f>'Rekap Panjang Per Prog Per Prov'!O45</f>
        <v>400000000</v>
      </c>
      <c r="G544" s="821"/>
      <c r="H544" s="884" t="s">
        <v>716</v>
      </c>
      <c r="I544" s="753" t="s">
        <v>602</v>
      </c>
    </row>
    <row r="545" spans="1:9" s="362" customFormat="1" ht="15.75" hidden="1" customHeight="1">
      <c r="A545" s="777"/>
      <c r="B545" s="829" t="s">
        <v>519</v>
      </c>
      <c r="C545" s="1859" t="str">
        <f>'Rekap Panjang Per Prog Per Prov'!U7</f>
        <v xml:space="preserve">PROGRAM PEMBERDAYAAN MASYARAKAT DAN PEMERINTAHAN DESA </v>
      </c>
      <c r="D545" s="1859"/>
      <c r="E545" s="1859"/>
      <c r="F545" s="795"/>
      <c r="G545" s="778" t="str">
        <f>'Rekap Panjang Per Prog Per Prov'!U11</f>
        <v>DITJEN PMD</v>
      </c>
      <c r="H545" s="1136"/>
      <c r="I545" s="781"/>
    </row>
    <row r="546" spans="1:9" ht="30" hidden="1" customHeight="1">
      <c r="A546" s="777"/>
      <c r="B546" s="831"/>
      <c r="C546" s="393" t="s">
        <v>381</v>
      </c>
      <c r="D546" s="1862" t="str">
        <f>'Rekap Panjang Per Prog Per Prov'!U8</f>
        <v>Kegiatan Dukungan Manajemen dan Dukungan Teknis Lainnya Ditjen PMD</v>
      </c>
      <c r="E546" s="1862"/>
      <c r="F546" s="794"/>
      <c r="G546" s="782"/>
      <c r="H546" s="753"/>
      <c r="I546" s="758"/>
    </row>
    <row r="547" spans="1:9" ht="31.5" hidden="1" customHeight="1">
      <c r="A547" s="777"/>
      <c r="B547" s="834"/>
      <c r="C547" s="394"/>
      <c r="D547" s="394" t="s">
        <v>382</v>
      </c>
      <c r="E547" s="841" t="str">
        <f>'Rekap Panjang Per Prog Per Prov'!U10</f>
        <v>Penguatan Program dan Kelembagaan Pemberdayaan Masyarakat dan Pemerintahan Desa</v>
      </c>
      <c r="F547" s="797">
        <f>'Rekap Panjang Per Prog Per Prov'!U45</f>
        <v>158310000</v>
      </c>
      <c r="G547" s="778"/>
      <c r="H547" s="753"/>
      <c r="I547" s="781"/>
    </row>
    <row r="548" spans="1:9" ht="30" hidden="1" customHeight="1">
      <c r="A548" s="777"/>
      <c r="B548" s="831"/>
      <c r="C548" s="393" t="s">
        <v>387</v>
      </c>
      <c r="D548" s="1862" t="str">
        <f>'Rekap Panjang Per Prog Per Prov'!V8</f>
        <v>Kegiatan Peningkatan Kapasitas Penyelenggaraan Pemerintahan Desa dan Kelurahan</v>
      </c>
      <c r="E548" s="1862"/>
      <c r="F548" s="794"/>
      <c r="G548" s="782"/>
      <c r="H548" s="753"/>
      <c r="I548" s="758"/>
    </row>
    <row r="549" spans="1:9" ht="15.75" hidden="1" customHeight="1">
      <c r="A549" s="777"/>
      <c r="B549" s="834"/>
      <c r="C549" s="394"/>
      <c r="D549" s="394" t="s">
        <v>382</v>
      </c>
      <c r="E549" s="841" t="str">
        <f>'Rekap Panjang Per Prog Per Prov'!V10</f>
        <v>Pelatihan Manajemen Pemerintahan Desa bagi Kepala Desa</v>
      </c>
      <c r="F549" s="797">
        <f>'Rekap Panjang Per Prog Per Prov'!V45</f>
        <v>178275000</v>
      </c>
      <c r="G549" s="778"/>
      <c r="H549" s="753"/>
      <c r="I549" s="781"/>
    </row>
    <row r="550" spans="1:9" ht="15.75" hidden="1" customHeight="1">
      <c r="A550" s="777"/>
      <c r="B550" s="831"/>
      <c r="C550" s="393" t="s">
        <v>388</v>
      </c>
      <c r="D550" s="1862" t="str">
        <f>'Rekap Panjang Per Prog Per Prov'!W8</f>
        <v>Kegiatan Peningkatan Kapasitas Kelembagaan dan Pelatihan Masyarakat</v>
      </c>
      <c r="E550" s="1862"/>
      <c r="F550" s="794"/>
      <c r="G550" s="782"/>
      <c r="H550" s="753"/>
      <c r="I550" s="758"/>
    </row>
    <row r="551" spans="1:9" ht="15.75" hidden="1" customHeight="1">
      <c r="A551" s="777"/>
      <c r="B551" s="834"/>
      <c r="C551" s="394"/>
      <c r="D551" s="394" t="s">
        <v>382</v>
      </c>
      <c r="E551" s="841" t="str">
        <f>'Rekap Panjang Per Prog Per Prov'!W10</f>
        <v>Fasilitasi Penyusunan Profil Desa dan Kelurahan</v>
      </c>
      <c r="F551" s="797">
        <f>'Rekap Panjang Per Prog Per Prov'!W45</f>
        <v>570784000</v>
      </c>
      <c r="G551" s="778"/>
      <c r="H551" s="753"/>
      <c r="I551" s="781"/>
    </row>
    <row r="552" spans="1:9" ht="15.75" hidden="1" customHeight="1">
      <c r="A552" s="777"/>
      <c r="B552" s="831"/>
      <c r="C552" s="393" t="s">
        <v>389</v>
      </c>
      <c r="D552" s="1862" t="str">
        <f>'Rekap Panjang Per Prog Per Prov'!X8</f>
        <v>Kegiatan Peningkatan Kemandirian Masyarakat Perdesaan</v>
      </c>
      <c r="E552" s="1862"/>
      <c r="F552" s="794"/>
      <c r="G552" s="782"/>
      <c r="H552" s="753"/>
      <c r="I552" s="758"/>
    </row>
    <row r="553" spans="1:9" ht="15.75" hidden="1" customHeight="1">
      <c r="A553" s="777"/>
      <c r="B553" s="834"/>
      <c r="C553" s="394"/>
      <c r="D553" s="394" t="s">
        <v>382</v>
      </c>
      <c r="E553" s="841" t="str">
        <f>'Rekap Panjang Per Prog Per Prov'!X10</f>
        <v>PNPM-Mandiri Perdesaan</v>
      </c>
      <c r="F553" s="797">
        <f>'Rekap Panjang Per Prog Per Prov'!X45</f>
        <v>16213374000</v>
      </c>
      <c r="G553" s="778"/>
      <c r="H553" s="753"/>
      <c r="I553" s="781"/>
    </row>
    <row r="554" spans="1:9" ht="15.75" hidden="1" customHeight="1">
      <c r="A554" s="777"/>
      <c r="B554" s="831"/>
      <c r="C554" s="393" t="s">
        <v>391</v>
      </c>
      <c r="D554" s="1862" t="str">
        <f>'Rekap Panjang Per Prog Per Prov'!Y8</f>
        <v>Kegiatan Fasilitasi Pemberdayaan Adat dan Sosial Budaya Masyarakat</v>
      </c>
      <c r="E554" s="1862"/>
      <c r="F554" s="794"/>
      <c r="G554" s="782"/>
      <c r="H554" s="753"/>
      <c r="I554" s="758"/>
    </row>
    <row r="555" spans="1:9" ht="31.5" hidden="1" customHeight="1">
      <c r="A555" s="777"/>
      <c r="B555" s="834"/>
      <c r="C555" s="394"/>
      <c r="D555" s="394" t="s">
        <v>382</v>
      </c>
      <c r="E555" s="841" t="str">
        <f>'Rekap Panjang Per Prog Per Prov'!Y10</f>
        <v>Fasilitasi Penguatan Kelembagaan Komisi Penanggulangan HIV/AIDS di daerah</v>
      </c>
      <c r="F555" s="797">
        <f>'Rekap Panjang Per Prog Per Prov'!Y45</f>
        <v>73230000</v>
      </c>
      <c r="G555" s="778"/>
      <c r="H555" s="753"/>
      <c r="I555" s="781"/>
    </row>
    <row r="556" spans="1:9" ht="31.5" hidden="1" customHeight="1">
      <c r="A556" s="777"/>
      <c r="B556" s="834"/>
      <c r="C556" s="394"/>
      <c r="D556" s="394" t="s">
        <v>386</v>
      </c>
      <c r="E556" s="841" t="str">
        <f>'Rekap Panjang Per Prog Per Prov'!AA10</f>
        <v xml:space="preserve">Fasilitasi Penguatan Sistem Informasi Posyandu di Daerah melalui Koordinasi dan Pelatihan Ulang </v>
      </c>
      <c r="F556" s="797">
        <f>'Rekap Panjang Per Prog Per Prov'!AA45</f>
        <v>61935000</v>
      </c>
      <c r="G556" s="778"/>
      <c r="H556" s="753"/>
      <c r="I556" s="781"/>
    </row>
    <row r="557" spans="1:9" ht="15.75" hidden="1" customHeight="1">
      <c r="A557" s="777"/>
      <c r="B557" s="831"/>
      <c r="C557" s="393" t="s">
        <v>392</v>
      </c>
      <c r="D557" s="1862" t="str">
        <f>'Rekap Panjang Per Prog Per Prov'!AB8</f>
        <v>Kegiatan Pengembangan Usaha Ekonomi Masyarakat</v>
      </c>
      <c r="E557" s="1862"/>
      <c r="F557" s="794"/>
      <c r="G557" s="782"/>
      <c r="H557" s="753"/>
      <c r="I557" s="758"/>
    </row>
    <row r="558" spans="1:9" ht="15.75" hidden="1" customHeight="1">
      <c r="A558" s="777"/>
      <c r="B558" s="834"/>
      <c r="C558" s="394"/>
      <c r="D558" s="394" t="s">
        <v>382</v>
      </c>
      <c r="E558" s="841" t="str">
        <f>'Rekap Panjang Per Prog Per Prov'!AB10</f>
        <v xml:space="preserve">Pelatihan Kapasitas Kelembagaan UED SP/BUMDesa </v>
      </c>
      <c r="F558" s="797">
        <f>'Rekap Panjang Per Prog Per Prov'!AB45</f>
        <v>0</v>
      </c>
      <c r="G558" s="778"/>
      <c r="H558" s="753"/>
      <c r="I558" s="781"/>
    </row>
    <row r="559" spans="1:9" ht="31.5" hidden="1" customHeight="1">
      <c r="A559" s="777"/>
      <c r="B559" s="834"/>
      <c r="C559" s="394"/>
      <c r="D559" s="394" t="s">
        <v>386</v>
      </c>
      <c r="E559" s="841" t="str">
        <f>'Rekap Panjang Per Prog Per Prov'!AC10</f>
        <v xml:space="preserve">Penguatan Kelembagaan Tim Koordinasi Penanggulangan Kemiskinan Daerah (TKPKD) </v>
      </c>
      <c r="F559" s="797">
        <f>'Rekap Panjang Per Prog Per Prov'!AC45</f>
        <v>90755000</v>
      </c>
      <c r="G559" s="778"/>
      <c r="H559" s="753"/>
      <c r="I559" s="781"/>
    </row>
    <row r="560" spans="1:9" s="362" customFormat="1" ht="31.5" customHeight="1">
      <c r="A560" s="777"/>
      <c r="B560" s="830" t="s">
        <v>519</v>
      </c>
      <c r="C560" s="1863" t="str">
        <f>'Rekap Panjang Per Prog Per Prov'!AH7</f>
        <v xml:space="preserve">PROGRAM PENGUATAN PENYELENGGARAAN PEMERINTAHAN UMUM </v>
      </c>
      <c r="D560" s="1863"/>
      <c r="E560" s="1863"/>
      <c r="F560" s="793"/>
      <c r="G560" s="803" t="str">
        <f>'Rekap Panjang Per Prog Per Prov'!AH11</f>
        <v>DITJEN PUM</v>
      </c>
      <c r="H560" s="753"/>
      <c r="I560" s="758"/>
    </row>
    <row r="561" spans="1:10" ht="30" customHeight="1">
      <c r="A561" s="777"/>
      <c r="B561" s="831"/>
      <c r="C561" s="393" t="s">
        <v>381</v>
      </c>
      <c r="D561" s="1862" t="str">
        <f>'Rekap Panjang Per Prog Per Prov'!AH8</f>
        <v>Kegiatan Penyelenggaraan Hubungan Pusat dan Daerah Serta Kerjasama Daerah</v>
      </c>
      <c r="E561" s="1862"/>
      <c r="F561" s="794"/>
      <c r="G561" s="777"/>
      <c r="H561" s="753"/>
      <c r="I561" s="758"/>
    </row>
    <row r="562" spans="1:10" ht="39" customHeight="1">
      <c r="A562" s="777"/>
      <c r="B562" s="834"/>
      <c r="C562" s="394"/>
      <c r="D562" s="394" t="s">
        <v>382</v>
      </c>
      <c r="E562" s="841" t="str">
        <f>'Rekap Panjang Per Prog Per Prov'!AI10</f>
        <v>Peningkatan Peran Gubernur sebagai Wakil Pemerintah Pusat di Wilayah Provinsi</v>
      </c>
      <c r="F562" s="797">
        <f>'Rekap Panjang Per Prog Per Prov'!AI45</f>
        <v>3007518000</v>
      </c>
      <c r="G562" s="777"/>
      <c r="H562" s="753" t="s">
        <v>706</v>
      </c>
      <c r="I562" s="761" t="s">
        <v>595</v>
      </c>
    </row>
    <row r="563" spans="1:10" ht="30" customHeight="1">
      <c r="A563" s="777"/>
      <c r="B563" s="831"/>
      <c r="C563" s="393" t="s">
        <v>387</v>
      </c>
      <c r="D563" s="1862" t="str">
        <f>'Rekap Panjang Per Prog Per Prov'!AJ8</f>
        <v>Kegiatan Pengembangan dan Penataan Wilayah Administrasi dan Perbatasan</v>
      </c>
      <c r="E563" s="1862"/>
      <c r="F563" s="794"/>
      <c r="G563" s="777"/>
      <c r="H563" s="753"/>
      <c r="I563" s="758"/>
    </row>
    <row r="564" spans="1:10" ht="37.5" customHeight="1">
      <c r="A564" s="777"/>
      <c r="B564" s="833"/>
      <c r="C564" s="364"/>
      <c r="D564" s="364" t="s">
        <v>382</v>
      </c>
      <c r="E564" s="846" t="str">
        <f>'Rekap Panjang Per Prog Per Prov'!AK10</f>
        <v>Koordinasi dan Fasilitasi Penegasan Batas Daerah Secara Pasti di Lapangan antar Daerah Provinsi, Kab/Kota</v>
      </c>
      <c r="F564" s="796">
        <f>'Rekap Panjang Per Prog Per Prov'!AK45</f>
        <v>350000000</v>
      </c>
      <c r="G564" s="777"/>
      <c r="H564" s="753" t="s">
        <v>706</v>
      </c>
      <c r="I564" s="1117" t="s">
        <v>605</v>
      </c>
    </row>
    <row r="565" spans="1:10" ht="38.25" customHeight="1">
      <c r="A565" s="777"/>
      <c r="B565" s="831"/>
      <c r="C565" s="393"/>
      <c r="D565" s="393" t="s">
        <v>386</v>
      </c>
      <c r="E565" s="841" t="str">
        <f>'Rekap Panjang Per Prog Per Prov'!AL10</f>
        <v>Pembakuan dan Pembinaan Nama Rupabumi Unsur Alami</v>
      </c>
      <c r="F565" s="794">
        <f>'Rekap Panjang Per Prog Per Prov'!AL45</f>
        <v>504250000</v>
      </c>
      <c r="G565" s="777"/>
      <c r="H565" s="753" t="s">
        <v>706</v>
      </c>
      <c r="I565" s="1114" t="s">
        <v>612</v>
      </c>
    </row>
    <row r="566" spans="1:10" ht="18" customHeight="1">
      <c r="A566" s="777"/>
      <c r="B566" s="831"/>
      <c r="C566" s="393" t="s">
        <v>388</v>
      </c>
      <c r="D566" s="1862" t="str">
        <f>'Rekap Panjang Per Prog Per Prov'!AR8</f>
        <v>Kegiatan Fasilitasi Pencegahan dan Penanggulangan Bencana</v>
      </c>
      <c r="E566" s="1862"/>
      <c r="F566" s="794"/>
      <c r="G566" s="777"/>
      <c r="H566" s="753"/>
      <c r="I566" s="758"/>
    </row>
    <row r="567" spans="1:10" ht="68.25" customHeight="1">
      <c r="A567" s="777"/>
      <c r="B567" s="834"/>
      <c r="C567" s="394"/>
      <c r="D567" s="394" t="s">
        <v>382</v>
      </c>
      <c r="E567" s="841" t="str">
        <f>'Rekap Panjang Per Prog Per Prov'!AS10</f>
        <v>Fasilitasi dan Sosialisasi Pelaksanaan Perpres Nomor 30 Tahun 2011, Pembentukan Kelembagaan Komisi Provinsi Pengendalian Zoonosis dan Komisi Kabupaten/Kota Pengendalian Zoonosis, dan Percepatan Pengendalian Zoonosis</v>
      </c>
      <c r="F567" s="797">
        <f>'Rekap Panjang Per Prog Per Prov'!AS45</f>
        <v>300000000</v>
      </c>
      <c r="G567" s="778"/>
      <c r="H567" s="753" t="s">
        <v>698</v>
      </c>
      <c r="I567" s="761" t="s">
        <v>611</v>
      </c>
    </row>
    <row r="568" spans="1:10" ht="6.75" customHeight="1" thickBot="1">
      <c r="A568" s="777"/>
      <c r="B568" s="951"/>
      <c r="C568" s="1152"/>
      <c r="D568" s="1152"/>
      <c r="E568" s="844"/>
      <c r="F568" s="1166"/>
      <c r="G568" s="1167"/>
      <c r="H568" s="1135"/>
      <c r="I568" s="1168"/>
    </row>
    <row r="569" spans="1:10" s="1172" customFormat="1" ht="18" customHeight="1">
      <c r="A569" s="1154">
        <v>11</v>
      </c>
      <c r="B569" s="1930" t="s">
        <v>416</v>
      </c>
      <c r="C569" s="1930"/>
      <c r="D569" s="1930"/>
      <c r="E569" s="1930"/>
      <c r="F569" s="1155">
        <f>SUM(F570:F582)</f>
        <v>3882172000</v>
      </c>
      <c r="G569" s="1169"/>
      <c r="H569" s="1139"/>
      <c r="I569" s="1170"/>
      <c r="J569" s="1171">
        <f>'Rekap Panjang Per Prog Per Prov'!AV48</f>
        <v>3882172000</v>
      </c>
    </row>
    <row r="570" spans="1:10" ht="16.5">
      <c r="A570" s="777"/>
      <c r="B570" s="830" t="s">
        <v>380</v>
      </c>
      <c r="C570" s="1863" t="str">
        <f>'Rekap Panjang Per Prog Per Prov'!E7</f>
        <v xml:space="preserve">PROGRAM PEMBINAAN KESATUAN BANGSA DAN POLITIK </v>
      </c>
      <c r="D570" s="1863"/>
      <c r="E570" s="1863"/>
      <c r="F570" s="815"/>
      <c r="G570" s="1860" t="str">
        <f>'Rekap Panjang Per Prog Per Prov'!E11</f>
        <v>DITJEN KESBANGPOL</v>
      </c>
      <c r="H570" s="753"/>
      <c r="I570" s="758"/>
    </row>
    <row r="571" spans="1:10">
      <c r="A571" s="777"/>
      <c r="B571" s="831"/>
      <c r="C571" s="393" t="s">
        <v>381</v>
      </c>
      <c r="D571" s="1862" t="str">
        <f>'Rekap Panjang Per Prog Per Prov'!E8</f>
        <v>Kegiatan Fasilitasi Kewaspadaan Nasional</v>
      </c>
      <c r="E571" s="1862"/>
      <c r="F571" s="776"/>
      <c r="G571" s="1861"/>
      <c r="H571" s="753"/>
      <c r="I571" s="758"/>
    </row>
    <row r="572" spans="1:10" ht="38.25" customHeight="1">
      <c r="A572" s="777"/>
      <c r="B572" s="831"/>
      <c r="C572" s="393"/>
      <c r="D572" s="393" t="s">
        <v>382</v>
      </c>
      <c r="E572" s="843" t="str">
        <f>'Rekap Panjang Per Prog Per Prov'!E10</f>
        <v xml:space="preserve">Penguatan dan Pemberdayaan Forum Kewaspadaan Dini Masyarakat (FKDM) </v>
      </c>
      <c r="F572" s="776">
        <f>'Rekap Panjang Per Prog Per Prov'!E48</f>
        <v>852350000</v>
      </c>
      <c r="G572" s="778"/>
      <c r="H572" s="753" t="s">
        <v>714</v>
      </c>
      <c r="I572" s="753" t="s">
        <v>601</v>
      </c>
    </row>
    <row r="573" spans="1:10" ht="32.25" customHeight="1">
      <c r="A573" s="777"/>
      <c r="B573" s="830" t="s">
        <v>383</v>
      </c>
      <c r="C573" s="1863" t="str">
        <f>'Rekap Panjang Per Prog Per Prov'!G7</f>
        <v xml:space="preserve">PROGRAM PENGELOLAAN DESENTRALISASI DAN OTONOMI DAERAH </v>
      </c>
      <c r="D573" s="1863"/>
      <c r="E573" s="1863"/>
      <c r="F573" s="815"/>
      <c r="G573" s="803" t="str">
        <f>'Rekap Panjang Per Prog Per Prov'!G11</f>
        <v>DITJEN OTDA</v>
      </c>
      <c r="H573" s="753"/>
      <c r="I573" s="758"/>
    </row>
    <row r="574" spans="1:10">
      <c r="A574" s="777"/>
      <c r="B574" s="831"/>
      <c r="C574" s="393" t="s">
        <v>381</v>
      </c>
      <c r="D574" s="1862" t="str">
        <f>'Rekap Panjang Per Prog Per Prov'!G8</f>
        <v>Kegiatan Penataan Urusan Pemerintahan Daerah Lingkup I</v>
      </c>
      <c r="E574" s="1862"/>
      <c r="F574" s="776"/>
      <c r="G574" s="777"/>
      <c r="H574" s="753"/>
      <c r="I574" s="758"/>
    </row>
    <row r="575" spans="1:10" ht="39.75" customHeight="1">
      <c r="A575" s="777"/>
      <c r="B575" s="831"/>
      <c r="C575" s="393"/>
      <c r="D575" s="393" t="s">
        <v>382</v>
      </c>
      <c r="E575" s="843" t="str">
        <f>'Rekap Panjang Per Prog Per Prov'!G10</f>
        <v xml:space="preserve">Fasilitasi Percepatan Penerapan Standar Pelayanan Minimal (SPM) di Daerah </v>
      </c>
      <c r="F575" s="776">
        <f>'Rekap Panjang Per Prog Per Prov'!G48</f>
        <v>419200000</v>
      </c>
      <c r="G575" s="778"/>
      <c r="H575" s="753" t="s">
        <v>761</v>
      </c>
      <c r="I575" s="761" t="s">
        <v>662</v>
      </c>
    </row>
    <row r="576" spans="1:10" ht="16.5" hidden="1" customHeight="1">
      <c r="A576" s="777"/>
      <c r="B576" s="830" t="s">
        <v>384</v>
      </c>
      <c r="C576" s="1863" t="str">
        <f>'Rekap Panjang Per Prog Per Prov'!U7</f>
        <v xml:space="preserve">PROGRAM PEMBERDAYAAN MASYARAKAT DAN PEMERINTAHAN DESA </v>
      </c>
      <c r="D576" s="1863"/>
      <c r="E576" s="1863"/>
      <c r="F576" s="815"/>
      <c r="G576" s="782" t="str">
        <f>'Rekap Panjang Per Prog Per Prov'!U11</f>
        <v>DITJEN PMD</v>
      </c>
      <c r="H576" s="753"/>
      <c r="I576" s="758"/>
    </row>
    <row r="577" spans="1:10" ht="15.75" hidden="1" customHeight="1">
      <c r="A577" s="777"/>
      <c r="B577" s="831"/>
      <c r="C577" s="393" t="s">
        <v>381</v>
      </c>
      <c r="D577" s="1862" t="str">
        <f>'Rekap Panjang Per Prog Per Prov'!W8</f>
        <v>Kegiatan Peningkatan Kapasitas Kelembagaan dan Pelatihan Masyarakat</v>
      </c>
      <c r="E577" s="1862"/>
      <c r="F577" s="776"/>
      <c r="G577" s="782"/>
      <c r="H577" s="753"/>
      <c r="I577" s="758"/>
    </row>
    <row r="578" spans="1:10" ht="15.75" hidden="1" customHeight="1">
      <c r="A578" s="777"/>
      <c r="B578" s="831"/>
      <c r="C578" s="393"/>
      <c r="D578" s="393" t="s">
        <v>382</v>
      </c>
      <c r="E578" s="843" t="str">
        <f>'Rekap Panjang Per Prog Per Prov'!W10</f>
        <v>Fasilitasi Penyusunan Profil Desa dan Kelurahan</v>
      </c>
      <c r="F578" s="776">
        <f>'Rekap Panjang Per Prog Per Prov'!W48</f>
        <v>0</v>
      </c>
      <c r="G578" s="782"/>
      <c r="H578" s="753"/>
      <c r="I578" s="758"/>
    </row>
    <row r="579" spans="1:10" ht="30.75" customHeight="1">
      <c r="A579" s="777"/>
      <c r="B579" s="830" t="s">
        <v>384</v>
      </c>
      <c r="C579" s="1863" t="str">
        <f>'Rekap Panjang Per Prog Per Prov'!AH7</f>
        <v xml:space="preserve">PROGRAM PENGUATAN PENYELENGGARAAN PEMERINTAHAN UMUM </v>
      </c>
      <c r="D579" s="1863"/>
      <c r="E579" s="1863"/>
      <c r="F579" s="815"/>
      <c r="G579" s="803" t="str">
        <f>'Rekap Panjang Per Prog Per Prov'!AH11</f>
        <v>DITJEN PUM</v>
      </c>
      <c r="H579" s="753"/>
      <c r="I579" s="758"/>
    </row>
    <row r="580" spans="1:10" ht="32.25" customHeight="1">
      <c r="A580" s="777"/>
      <c r="B580" s="831"/>
      <c r="C580" s="393" t="s">
        <v>381</v>
      </c>
      <c r="D580" s="1862" t="str">
        <f>'Rekap Panjang Per Prog Per Prov'!AH8</f>
        <v>Kegiatan Penyelenggaraan Hubungan Pusat dan Daerah Serta Kerjasama Daerah</v>
      </c>
      <c r="E580" s="1862"/>
      <c r="F580" s="776"/>
      <c r="G580" s="777"/>
      <c r="H580" s="753"/>
      <c r="I580" s="758"/>
    </row>
    <row r="581" spans="1:10" ht="36.75" customHeight="1">
      <c r="A581" s="777"/>
      <c r="B581" s="831"/>
      <c r="C581" s="393"/>
      <c r="D581" s="393" t="s">
        <v>382</v>
      </c>
      <c r="E581" s="843" t="str">
        <f>'Rekap Panjang Per Prog Per Prov'!AI10</f>
        <v>Peningkatan Peran Gubernur sebagai Wakil Pemerintah Pusat di Wilayah Provinsi</v>
      </c>
      <c r="F581" s="776">
        <f>'Rekap Panjang Per Prog Per Prov'!AI48</f>
        <v>2610622000</v>
      </c>
      <c r="G581" s="778"/>
      <c r="H581" s="753" t="s">
        <v>701</v>
      </c>
      <c r="I581" s="761" t="s">
        <v>595</v>
      </c>
    </row>
    <row r="582" spans="1:10" ht="9.75" customHeight="1" thickBot="1">
      <c r="A582" s="788"/>
      <c r="B582" s="832"/>
      <c r="C582" s="363"/>
      <c r="D582" s="363"/>
      <c r="E582" s="845"/>
      <c r="F582" s="805"/>
      <c r="G582" s="789"/>
      <c r="H582" s="1135"/>
      <c r="I582" s="768"/>
    </row>
    <row r="583" spans="1:10" s="353" customFormat="1" ht="21" hidden="1" customHeight="1">
      <c r="A583" s="799" t="s">
        <v>417</v>
      </c>
      <c r="B583" s="1929" t="s">
        <v>418</v>
      </c>
      <c r="C583" s="1929"/>
      <c r="D583" s="1929"/>
      <c r="E583" s="1929"/>
      <c r="F583" s="792">
        <f>SUM(F584:F635)</f>
        <v>85473777000</v>
      </c>
      <c r="G583" s="807"/>
      <c r="H583" s="1139"/>
      <c r="I583" s="808"/>
      <c r="J583" s="620">
        <f>'Rekap Panjang Per Prog Per Prov'!AV49</f>
        <v>85473777000</v>
      </c>
    </row>
    <row r="584" spans="1:10" ht="18" hidden="1" customHeight="1">
      <c r="A584" s="777"/>
      <c r="B584" s="830" t="s">
        <v>380</v>
      </c>
      <c r="C584" s="1863" t="str">
        <f>'Rekap Panjang Per Prog Per Prov'!C7</f>
        <v xml:space="preserve">PROGRAM PENATAAN ADMINISTRASI KEPENDUDUKAN </v>
      </c>
      <c r="D584" s="1863"/>
      <c r="E584" s="1863"/>
      <c r="F584" s="776"/>
      <c r="G584" s="803" t="str">
        <f>'Rekap Panjang Per Prog Per Prov'!C11</f>
        <v>DITJEN DUKCAPIL</v>
      </c>
      <c r="H584" s="753"/>
      <c r="I584" s="758"/>
    </row>
    <row r="585" spans="1:10" ht="32.25" hidden="1" customHeight="1">
      <c r="A585" s="777"/>
      <c r="B585" s="830"/>
      <c r="C585" s="393" t="s">
        <v>381</v>
      </c>
      <c r="D585" s="1862" t="str">
        <f>'Rekap Panjang Per Prog Per Prov'!C8</f>
        <v>Kegiatan Dukungan Manajemen dan Dukungan Teknis Lainnya Ditjen Kependudukan dan Pencatatan Sipil</v>
      </c>
      <c r="E585" s="1862"/>
      <c r="F585" s="776"/>
      <c r="G585" s="777"/>
      <c r="H585" s="753"/>
      <c r="I585" s="758"/>
    </row>
    <row r="586" spans="1:10" ht="70.5" hidden="1" customHeight="1">
      <c r="A586" s="777"/>
      <c r="B586" s="830"/>
      <c r="C586" s="365"/>
      <c r="D586" s="393" t="s">
        <v>382</v>
      </c>
      <c r="E586" s="841" t="str">
        <f>'Rekap Panjang Per Prog Per Prov'!C10</f>
        <v xml:space="preserve">Fasilitasi Koordinasi Penyelenggaraan Kependudukan dan Pencatatan Sipil </v>
      </c>
      <c r="F586" s="776">
        <f>'Rekap Panjang Per Prog Per Prov'!C49</f>
        <v>418545000</v>
      </c>
      <c r="G586" s="778"/>
      <c r="H586" s="753"/>
      <c r="I586" s="753" t="s">
        <v>600</v>
      </c>
    </row>
    <row r="587" spans="1:10" ht="37.5" hidden="1" customHeight="1">
      <c r="A587" s="801"/>
      <c r="B587" s="830" t="s">
        <v>383</v>
      </c>
      <c r="C587" s="1863" t="str">
        <f>'Rekap Panjang Per Prog Per Prov'!D7</f>
        <v xml:space="preserve">PROGRAM PENGAWASAN DAN PENINGKATAN AKUNTABILITAS APARATUR KEMENTERIAN DALAM NEGERI </v>
      </c>
      <c r="D587" s="1863"/>
      <c r="E587" s="1863"/>
      <c r="F587" s="776"/>
      <c r="G587" s="803" t="str">
        <f>'Rekap Panjang Per Prog Per Prov'!D11</f>
        <v>ITJEN</v>
      </c>
      <c r="H587" s="753"/>
      <c r="I587" s="758"/>
    </row>
    <row r="588" spans="1:10" ht="32.25" hidden="1" customHeight="1">
      <c r="A588" s="801"/>
      <c r="B588" s="830"/>
      <c r="C588" s="393" t="s">
        <v>381</v>
      </c>
      <c r="D588" s="1862" t="str">
        <f>'Rekap Panjang Per Prog Per Prov'!D8</f>
        <v xml:space="preserve">Kegiatan Dukungan Manajemen dan Dukungan Teknis Lainnya  Inspektorat Jenderal </v>
      </c>
      <c r="E588" s="1862"/>
      <c r="F588" s="776"/>
      <c r="G588" s="777"/>
      <c r="H588" s="753"/>
      <c r="I588" s="758"/>
    </row>
    <row r="589" spans="1:10" ht="78" hidden="1" customHeight="1">
      <c r="A589" s="801"/>
      <c r="B589" s="830"/>
      <c r="C589" s="365"/>
      <c r="D589" s="393" t="s">
        <v>382</v>
      </c>
      <c r="E589" s="841" t="str">
        <f>'Rekap Panjang Per Prog Per Prov'!D10</f>
        <v xml:space="preserve">Koordinasi Pembinaan dan Pengawasan Penyelenggaraan Pemerintahan Daerah </v>
      </c>
      <c r="F589" s="776">
        <f>'Rekap Panjang Per Prog Per Prov'!D49</f>
        <v>380000000</v>
      </c>
      <c r="G589" s="778"/>
      <c r="H589" s="753"/>
      <c r="I589" s="753" t="s">
        <v>603</v>
      </c>
    </row>
    <row r="590" spans="1:10" ht="16.5" hidden="1">
      <c r="A590" s="801"/>
      <c r="B590" s="829" t="s">
        <v>384</v>
      </c>
      <c r="C590" s="1873" t="str">
        <f>'Rekap Panjang Per Prog Per Prov'!E7</f>
        <v xml:space="preserve">PROGRAM PEMBINAAN KESATUAN BANGSA DAN POLITIK </v>
      </c>
      <c r="D590" s="1873"/>
      <c r="E590" s="1873"/>
      <c r="F590" s="779"/>
      <c r="G590" s="1860" t="str">
        <f>'Rekap Panjang Per Prog Per Prov'!E11</f>
        <v>DITJEN KESBANGPOL</v>
      </c>
      <c r="H590" s="753"/>
      <c r="I590" s="781"/>
    </row>
    <row r="591" spans="1:10" s="355" customFormat="1" hidden="1">
      <c r="A591" s="754"/>
      <c r="B591" s="830"/>
      <c r="C591" s="393" t="s">
        <v>381</v>
      </c>
      <c r="D591" s="1862" t="str">
        <f>'Rekap Panjang Per Prog Per Prov'!E8</f>
        <v>Kegiatan Fasilitasi Kewaspadaan Nasional</v>
      </c>
      <c r="E591" s="1862"/>
      <c r="F591" s="776"/>
      <c r="G591" s="1861"/>
      <c r="H591" s="753"/>
      <c r="I591" s="758"/>
    </row>
    <row r="592" spans="1:10" s="344" customFormat="1" ht="71.25" hidden="1" customHeight="1">
      <c r="A592" s="801"/>
      <c r="B592" s="830"/>
      <c r="C592" s="393"/>
      <c r="D592" s="393" t="s">
        <v>382</v>
      </c>
      <c r="E592" s="841" t="str">
        <f>'Rekap Panjang Per Prog Per Prov'!E10</f>
        <v xml:space="preserve">Penguatan dan Pemberdayaan Forum Kewaspadaan Dini Masyarakat (FKDM) </v>
      </c>
      <c r="F592" s="776">
        <f>'Rekap Panjang Per Prog Per Prov'!E49</f>
        <v>1419645000</v>
      </c>
      <c r="G592" s="778"/>
      <c r="H592" s="753"/>
      <c r="I592" s="753" t="s">
        <v>601</v>
      </c>
    </row>
    <row r="593" spans="1:9" ht="36" hidden="1" customHeight="1">
      <c r="A593" s="801"/>
      <c r="B593" s="830" t="s">
        <v>385</v>
      </c>
      <c r="C593" s="1863" t="str">
        <f>'Rekap Panjang Per Prog Per Prov'!F7</f>
        <v xml:space="preserve">PROGRAM PENDIDIKAN DAN PELATIHAN APARATUR KEMENTERIAN DALAM NEGERI </v>
      </c>
      <c r="D593" s="1863"/>
      <c r="E593" s="1863"/>
      <c r="F593" s="776"/>
      <c r="G593" s="803" t="str">
        <f>'Rekap Panjang Per Prog Per Prov'!F11</f>
        <v>BADAN DIKLAT</v>
      </c>
      <c r="H593" s="753"/>
      <c r="I593" s="758"/>
    </row>
    <row r="594" spans="1:9" s="355" customFormat="1" ht="33.75" hidden="1" customHeight="1">
      <c r="A594" s="754"/>
      <c r="B594" s="830"/>
      <c r="C594" s="393" t="s">
        <v>381</v>
      </c>
      <c r="D594" s="1862" t="str">
        <f>'Rekap Panjang Per Prog Per Prov'!F8</f>
        <v xml:space="preserve">Kegiatan Dukungan Manajemen Dan Pelayanan Teknis Lainnya Badan Pendidikan Dan Pelatihan </v>
      </c>
      <c r="E594" s="1862"/>
      <c r="F594" s="776"/>
      <c r="G594" s="777"/>
      <c r="H594" s="753"/>
      <c r="I594" s="758"/>
    </row>
    <row r="595" spans="1:9" s="344" customFormat="1" ht="72.75" hidden="1" customHeight="1">
      <c r="A595" s="801"/>
      <c r="B595" s="830"/>
      <c r="C595" s="393"/>
      <c r="D595" s="393" t="s">
        <v>382</v>
      </c>
      <c r="E595" s="841" t="str">
        <f>'Rekap Panjang Per Prog Per Prov'!F10</f>
        <v>Koordinasi Pembinaan Program Kediklatan</v>
      </c>
      <c r="F595" s="776">
        <f>'Rekap Panjang Per Prog Per Prov'!F49</f>
        <v>241500000</v>
      </c>
      <c r="G595" s="778"/>
      <c r="H595" s="753"/>
      <c r="I595" s="753" t="s">
        <v>604</v>
      </c>
    </row>
    <row r="596" spans="1:9" s="344" customFormat="1" ht="16.5" hidden="1" customHeight="1">
      <c r="A596" s="801"/>
      <c r="B596" s="830" t="s">
        <v>393</v>
      </c>
      <c r="C596" s="1863" t="str">
        <f>'Rekap Panjang Per Prog Per Prov'!G7</f>
        <v xml:space="preserve">PROGRAM PENGELOLAAN DESENTRALISASI DAN OTONOMI DAERAH </v>
      </c>
      <c r="D596" s="1863"/>
      <c r="E596" s="1863"/>
      <c r="F596" s="776"/>
      <c r="G596" s="856" t="str">
        <f>'Rekap Panjang Per Prog Per Prov'!G11</f>
        <v>DITJEN OTDA</v>
      </c>
      <c r="H596" s="753"/>
      <c r="I596" s="784"/>
    </row>
    <row r="597" spans="1:9" s="344" customFormat="1" ht="16.5" hidden="1">
      <c r="A597" s="801"/>
      <c r="B597" s="830"/>
      <c r="C597" s="393" t="s">
        <v>381</v>
      </c>
      <c r="D597" s="1862" t="str">
        <f>'Rekap Panjang Per Prog Per Prov'!G8</f>
        <v>Kegiatan Penataan Urusan Pemerintahan Daerah Lingkup I</v>
      </c>
      <c r="E597" s="1862"/>
      <c r="F597" s="776"/>
      <c r="G597" s="777"/>
      <c r="H597" s="753"/>
      <c r="I597" s="758"/>
    </row>
    <row r="598" spans="1:9" s="344" customFormat="1" ht="66" hidden="1" customHeight="1">
      <c r="A598" s="801"/>
      <c r="B598" s="830"/>
      <c r="C598" s="393"/>
      <c r="D598" s="393" t="s">
        <v>382</v>
      </c>
      <c r="E598" s="841" t="str">
        <f>'Rekap Panjang Per Prog Per Prov'!G10</f>
        <v xml:space="preserve">Fasilitasi Percepatan Penerapan Standar Pelayanan Minimal (SPM) di Daerah </v>
      </c>
      <c r="F598" s="776">
        <f>'Rekap Panjang Per Prog Per Prov'!G49</f>
        <v>1121650000</v>
      </c>
      <c r="G598" s="778"/>
      <c r="H598" s="753"/>
      <c r="I598" s="761" t="s">
        <v>662</v>
      </c>
    </row>
    <row r="599" spans="1:9" s="344" customFormat="1" ht="16.5" hidden="1" customHeight="1">
      <c r="A599" s="801"/>
      <c r="B599" s="830" t="s">
        <v>396</v>
      </c>
      <c r="C599" s="1863" t="str">
        <f>'Rekap Panjang Per Prog Per Prov'!J7</f>
        <v xml:space="preserve">PROGRAM BINA PEMBANGUNAN DAERAH </v>
      </c>
      <c r="D599" s="1863"/>
      <c r="E599" s="1863"/>
      <c r="F599" s="776"/>
      <c r="G599" s="1865" t="str">
        <f>'Rekap Panjang Per Prog Per Prov'!J11</f>
        <v>DITJEN BINA BANGDA</v>
      </c>
      <c r="H599" s="753"/>
      <c r="I599" s="784"/>
    </row>
    <row r="600" spans="1:9" s="344" customFormat="1" ht="33" hidden="1" customHeight="1">
      <c r="A600" s="801"/>
      <c r="B600" s="830"/>
      <c r="C600" s="393" t="s">
        <v>381</v>
      </c>
      <c r="D600" s="1862" t="str">
        <f>'Rekap Panjang Per Prog Per Prov'!J8</f>
        <v>Kegiatan Dukungan Manajemen dan Pelaksanaan Tugas Teknis Lainnya Ditjen Bina Bangda</v>
      </c>
      <c r="E600" s="1862"/>
      <c r="F600" s="776"/>
      <c r="G600" s="1866"/>
      <c r="H600" s="753"/>
      <c r="I600" s="758"/>
    </row>
    <row r="601" spans="1:9" s="344" customFormat="1" ht="34.5" hidden="1" customHeight="1">
      <c r="A601" s="801"/>
      <c r="B601" s="830"/>
      <c r="C601" s="393"/>
      <c r="D601" s="393" t="s">
        <v>382</v>
      </c>
      <c r="E601" s="841" t="str">
        <f>'Rekap Panjang Per Prog Per Prov'!J10</f>
        <v>Penyusunan, Pengkajian dan Pengembangan Data dan Informasi SIPD di Daerah</v>
      </c>
      <c r="F601" s="776">
        <f>'Rekap Panjang Per Prog Per Prov'!J49</f>
        <v>665000000</v>
      </c>
      <c r="G601" s="777"/>
      <c r="H601" s="753"/>
      <c r="I601" s="1793" t="s">
        <v>594</v>
      </c>
    </row>
    <row r="602" spans="1:9" s="344" customFormat="1" ht="30.75" hidden="1" customHeight="1">
      <c r="A602" s="890"/>
      <c r="B602" s="879"/>
      <c r="C602" s="891"/>
      <c r="D602" s="883" t="s">
        <v>386</v>
      </c>
      <c r="E602" s="887" t="str">
        <f>'Rekap Panjang Per Prog Per Prov'!K10</f>
        <v xml:space="preserve">Penguatan Peran Provinsi dalam Pengendalian, Pelaporan dan Evaluasi Pemanfaatan Program Dana Alokasi Khusus (DAK) </v>
      </c>
      <c r="F602" s="880">
        <f>'Rekap Panjang Per Prog Per Prov'!K49</f>
        <v>700000000</v>
      </c>
      <c r="G602" s="821"/>
      <c r="H602" s="753"/>
      <c r="I602" s="1801"/>
    </row>
    <row r="603" spans="1:9" s="344" customFormat="1" ht="31.5" hidden="1" customHeight="1">
      <c r="A603" s="801"/>
      <c r="B603" s="829"/>
      <c r="C603" s="394" t="s">
        <v>387</v>
      </c>
      <c r="D603" s="1890" t="str">
        <f>'Rekap Panjang Per Prog Per Prov'!L8</f>
        <v>Kegiatan Fasilitasi Penataan Ruang Daerah dan Lingkungan Hidup di Daerah</v>
      </c>
      <c r="E603" s="1872"/>
      <c r="F603" s="779"/>
      <c r="G603" s="777"/>
      <c r="H603" s="753"/>
      <c r="I603" s="781"/>
    </row>
    <row r="604" spans="1:9" s="344" customFormat="1" ht="49.5" hidden="1" customHeight="1">
      <c r="A604" s="801"/>
      <c r="B604" s="830"/>
      <c r="C604" s="366"/>
      <c r="D604" s="393" t="s">
        <v>382</v>
      </c>
      <c r="E604" s="842" t="str">
        <f>'Rekap Panjang Per Prog Per Prov'!L10</f>
        <v xml:space="preserve">Koordinasi , Fasilitasi dan Evaluasi terhadap Implementasi Kegiatan Penanganan Lahan Kritis dan Sumber Daya Air Berbasis Masyarakat (PLKSDA-BM) </v>
      </c>
      <c r="F604" s="776">
        <f>'Rekap Panjang Per Prog Per Prov'!L49</f>
        <v>400000000</v>
      </c>
      <c r="G604" s="777"/>
      <c r="H604" s="753"/>
      <c r="I604" s="1793" t="s">
        <v>594</v>
      </c>
    </row>
    <row r="605" spans="1:9" s="344" customFormat="1" ht="33.75" hidden="1" customHeight="1">
      <c r="A605" s="801"/>
      <c r="B605" s="830"/>
      <c r="C605" s="366"/>
      <c r="D605" s="393" t="s">
        <v>386</v>
      </c>
      <c r="E605" s="842" t="str">
        <f>'Rekap Panjang Per Prog Per Prov'!N10</f>
        <v xml:space="preserve">Fasilitasi Pengelolaan dan Pengembangan Kawasan Ekowisata Berbasis Masyarakat </v>
      </c>
      <c r="F605" s="776">
        <f>'Rekap Panjang Per Prog Per Prov'!N49</f>
        <v>500000000</v>
      </c>
      <c r="G605" s="777"/>
      <c r="H605" s="753"/>
      <c r="I605" s="1794"/>
    </row>
    <row r="606" spans="1:9" s="344" customFormat="1" ht="16.5" hidden="1">
      <c r="A606" s="801"/>
      <c r="B606" s="830"/>
      <c r="C606" s="393" t="s">
        <v>388</v>
      </c>
      <c r="D606" s="1862" t="str">
        <f>'Rekap Panjang Per Prog Per Prov'!O8</f>
        <v>Kegiatan Fasilitasi Peningkatan Pertumbuhan Ekonomi Daerah</v>
      </c>
      <c r="E606" s="1862"/>
      <c r="F606" s="776"/>
      <c r="G606" s="777"/>
      <c r="H606" s="753"/>
      <c r="I606" s="758"/>
    </row>
    <row r="607" spans="1:9" s="344" customFormat="1" ht="65.25" hidden="1" customHeight="1">
      <c r="A607" s="801"/>
      <c r="B607" s="836"/>
      <c r="C607" s="366"/>
      <c r="D607" s="393" t="s">
        <v>382</v>
      </c>
      <c r="E607" s="841" t="str">
        <f>'Rekap Panjang Per Prog Per Prov'!O10</f>
        <v xml:space="preserve">Dukungan Operasional  Penyelenggaraan PTSP  </v>
      </c>
      <c r="F607" s="776">
        <f>'Rekap Panjang Per Prog Per Prov'!O49</f>
        <v>500000000</v>
      </c>
      <c r="G607" s="778"/>
      <c r="H607" s="753"/>
      <c r="I607" s="753" t="s">
        <v>602</v>
      </c>
    </row>
    <row r="608" spans="1:9" s="362" customFormat="1" ht="15.75" hidden="1" customHeight="1">
      <c r="A608" s="777"/>
      <c r="B608" s="829" t="s">
        <v>519</v>
      </c>
      <c r="C608" s="1859" t="str">
        <f>'Rekap Panjang Per Prog Per Prov'!U7</f>
        <v xml:space="preserve">PROGRAM PEMBERDAYAAN MASYARAKAT DAN PEMERINTAHAN DESA </v>
      </c>
      <c r="D608" s="1859"/>
      <c r="E608" s="1859"/>
      <c r="F608" s="795"/>
      <c r="G608" s="778" t="str">
        <f>'Rekap Panjang Per Prog Per Prov'!U11</f>
        <v>DITJEN PMD</v>
      </c>
      <c r="H608" s="753"/>
      <c r="I608" s="781"/>
    </row>
    <row r="609" spans="1:9" ht="30" hidden="1" customHeight="1">
      <c r="A609" s="777"/>
      <c r="B609" s="831"/>
      <c r="C609" s="393" t="s">
        <v>381</v>
      </c>
      <c r="D609" s="1862" t="str">
        <f>'Rekap Panjang Per Prog Per Prov'!U8</f>
        <v>Kegiatan Dukungan Manajemen dan Dukungan Teknis Lainnya Ditjen PMD</v>
      </c>
      <c r="E609" s="1862"/>
      <c r="F609" s="794"/>
      <c r="G609" s="782"/>
      <c r="H609" s="753"/>
      <c r="I609" s="758"/>
    </row>
    <row r="610" spans="1:9" ht="31.5" hidden="1" customHeight="1">
      <c r="A610" s="777"/>
      <c r="B610" s="834"/>
      <c r="C610" s="394"/>
      <c r="D610" s="394" t="s">
        <v>382</v>
      </c>
      <c r="E610" s="841" t="str">
        <f>'Rekap Panjang Per Prog Per Prov'!U10</f>
        <v>Penguatan Program dan Kelembagaan Pemberdayaan Masyarakat dan Pemerintahan Desa</v>
      </c>
      <c r="F610" s="797">
        <f>'Rekap Panjang Per Prog Per Prov'!U49</f>
        <v>160000000</v>
      </c>
      <c r="G610" s="778"/>
      <c r="H610" s="753"/>
      <c r="I610" s="781"/>
    </row>
    <row r="611" spans="1:9" ht="30" hidden="1" customHeight="1">
      <c r="A611" s="777"/>
      <c r="B611" s="831"/>
      <c r="C611" s="393" t="s">
        <v>387</v>
      </c>
      <c r="D611" s="1862" t="str">
        <f>'Rekap Panjang Per Prog Per Prov'!V8</f>
        <v>Kegiatan Peningkatan Kapasitas Penyelenggaraan Pemerintahan Desa dan Kelurahan</v>
      </c>
      <c r="E611" s="1862"/>
      <c r="F611" s="794"/>
      <c r="G611" s="782"/>
      <c r="H611" s="753"/>
      <c r="I611" s="758"/>
    </row>
    <row r="612" spans="1:9" ht="15.75" hidden="1" customHeight="1">
      <c r="A612" s="777"/>
      <c r="B612" s="834"/>
      <c r="C612" s="394"/>
      <c r="D612" s="394" t="s">
        <v>382</v>
      </c>
      <c r="E612" s="841" t="str">
        <f>'Rekap Panjang Per Prog Per Prov'!V10</f>
        <v>Pelatihan Manajemen Pemerintahan Desa bagi Kepala Desa</v>
      </c>
      <c r="F612" s="797">
        <f>'Rekap Panjang Per Prog Per Prov'!V49</f>
        <v>185263000</v>
      </c>
      <c r="G612" s="778"/>
      <c r="H612" s="753"/>
      <c r="I612" s="781"/>
    </row>
    <row r="613" spans="1:9" ht="15.75" hidden="1" customHeight="1">
      <c r="A613" s="777"/>
      <c r="B613" s="831"/>
      <c r="C613" s="393" t="s">
        <v>388</v>
      </c>
      <c r="D613" s="1862" t="str">
        <f>'Rekap Panjang Per Prog Per Prov'!W8</f>
        <v>Kegiatan Peningkatan Kapasitas Kelembagaan dan Pelatihan Masyarakat</v>
      </c>
      <c r="E613" s="1862"/>
      <c r="F613" s="794"/>
      <c r="G613" s="782"/>
      <c r="H613" s="753"/>
      <c r="I613" s="758"/>
    </row>
    <row r="614" spans="1:9" ht="15.75" hidden="1" customHeight="1">
      <c r="A614" s="777"/>
      <c r="B614" s="834"/>
      <c r="C614" s="394"/>
      <c r="D614" s="394" t="s">
        <v>382</v>
      </c>
      <c r="E614" s="841" t="str">
        <f>'Rekap Panjang Per Prog Per Prov'!W10</f>
        <v>Fasilitasi Penyusunan Profil Desa dan Kelurahan</v>
      </c>
      <c r="F614" s="797">
        <f>'Rekap Panjang Per Prog Per Prov'!W49</f>
        <v>2380693000</v>
      </c>
      <c r="G614" s="778"/>
      <c r="H614" s="753"/>
      <c r="I614" s="781"/>
    </row>
    <row r="615" spans="1:9" ht="15.75" hidden="1" customHeight="1">
      <c r="A615" s="777"/>
      <c r="B615" s="831"/>
      <c r="C615" s="393" t="s">
        <v>389</v>
      </c>
      <c r="D615" s="1862" t="str">
        <f>'Rekap Panjang Per Prog Per Prov'!X8</f>
        <v>Kegiatan Peningkatan Kemandirian Masyarakat Perdesaan</v>
      </c>
      <c r="E615" s="1862"/>
      <c r="F615" s="794"/>
      <c r="G615" s="782"/>
      <c r="H615" s="753"/>
      <c r="I615" s="758"/>
    </row>
    <row r="616" spans="1:9" ht="15.75" hidden="1" customHeight="1">
      <c r="A616" s="777"/>
      <c r="B616" s="834"/>
      <c r="C616" s="394"/>
      <c r="D616" s="394" t="s">
        <v>382</v>
      </c>
      <c r="E616" s="841" t="str">
        <f>'Rekap Panjang Per Prog Per Prov'!X10</f>
        <v>PNPM-Mandiri Perdesaan</v>
      </c>
      <c r="F616" s="797">
        <f>'Rekap Panjang Per Prog Per Prov'!X49</f>
        <v>61706854000</v>
      </c>
      <c r="G616" s="778"/>
      <c r="H616" s="753"/>
      <c r="I616" s="781"/>
    </row>
    <row r="617" spans="1:9" ht="15.75" hidden="1" customHeight="1">
      <c r="A617" s="777"/>
      <c r="B617" s="831"/>
      <c r="C617" s="393" t="s">
        <v>391</v>
      </c>
      <c r="D617" s="1862" t="str">
        <f>'Rekap Panjang Per Prog Per Prov'!Y8</f>
        <v>Kegiatan Fasilitasi Pemberdayaan Adat dan Sosial Budaya Masyarakat</v>
      </c>
      <c r="E617" s="1862"/>
      <c r="F617" s="794"/>
      <c r="G617" s="782"/>
      <c r="H617" s="753"/>
      <c r="I617" s="758"/>
    </row>
    <row r="618" spans="1:9" ht="31.5" hidden="1" customHeight="1">
      <c r="A618" s="777"/>
      <c r="B618" s="834"/>
      <c r="C618" s="394"/>
      <c r="D618" s="394" t="s">
        <v>382</v>
      </c>
      <c r="E618" s="841" t="str">
        <f>'Rekap Panjang Per Prog Per Prov'!Y10</f>
        <v>Fasilitasi Penguatan Kelembagaan Komisi Penanggulangan HIV/AIDS di daerah</v>
      </c>
      <c r="F618" s="797">
        <f>'Rekap Panjang Per Prog Per Prov'!Y49</f>
        <v>96120000</v>
      </c>
      <c r="G618" s="778"/>
      <c r="H618" s="753"/>
      <c r="I618" s="781"/>
    </row>
    <row r="619" spans="1:9" ht="15.75" hidden="1" customHeight="1">
      <c r="A619" s="777"/>
      <c r="B619" s="834"/>
      <c r="C619" s="394"/>
      <c r="D619" s="394" t="s">
        <v>386</v>
      </c>
      <c r="E619" s="841" t="str">
        <f>'Rekap Panjang Per Prog Per Prov'!Z10</f>
        <v xml:space="preserve">Fasilitasi Pembinaan dan Pengendalian PNPM Generasi </v>
      </c>
      <c r="F619" s="797">
        <f>'Rekap Panjang Per Prog Per Prov'!Z49</f>
        <v>8201258000</v>
      </c>
      <c r="G619" s="778"/>
      <c r="H619" s="753"/>
      <c r="I619" s="781"/>
    </row>
    <row r="620" spans="1:9" ht="31.5" hidden="1" customHeight="1">
      <c r="A620" s="777"/>
      <c r="B620" s="834"/>
      <c r="C620" s="394"/>
      <c r="D620" s="394" t="s">
        <v>390</v>
      </c>
      <c r="E620" s="841" t="str">
        <f>'Rekap Panjang Per Prog Per Prov'!AA10</f>
        <v xml:space="preserve">Fasilitasi Penguatan Sistem Informasi Posyandu di Daerah melalui Koordinasi dan Pelatihan Ulang </v>
      </c>
      <c r="F620" s="797">
        <f>'Rekap Panjang Per Prog Per Prov'!AA49</f>
        <v>107970000</v>
      </c>
      <c r="G620" s="778"/>
      <c r="H620" s="753"/>
      <c r="I620" s="781"/>
    </row>
    <row r="621" spans="1:9" ht="15.75" hidden="1" customHeight="1">
      <c r="A621" s="777"/>
      <c r="B621" s="831"/>
      <c r="C621" s="393" t="s">
        <v>392</v>
      </c>
      <c r="D621" s="1862" t="str">
        <f>'Rekap Panjang Per Prog Per Prov'!AB8</f>
        <v>Kegiatan Pengembangan Usaha Ekonomi Masyarakat</v>
      </c>
      <c r="E621" s="1862"/>
      <c r="F621" s="794"/>
      <c r="G621" s="782"/>
      <c r="H621" s="753"/>
      <c r="I621" s="758"/>
    </row>
    <row r="622" spans="1:9" ht="15.75" hidden="1" customHeight="1">
      <c r="A622" s="777"/>
      <c r="B622" s="834"/>
      <c r="C622" s="394"/>
      <c r="D622" s="394" t="s">
        <v>382</v>
      </c>
      <c r="E622" s="841" t="str">
        <f>'Rekap Panjang Per Prog Per Prov'!AB10</f>
        <v xml:space="preserve">Pelatihan Kapasitas Kelembagaan UED SP/BUMDesa </v>
      </c>
      <c r="F622" s="797">
        <f>'Rekap Panjang Per Prog Per Prov'!AB49</f>
        <v>757040000</v>
      </c>
      <c r="G622" s="778"/>
      <c r="H622" s="753"/>
      <c r="I622" s="781"/>
    </row>
    <row r="623" spans="1:9" ht="31.5" hidden="1" customHeight="1">
      <c r="A623" s="777"/>
      <c r="B623" s="834"/>
      <c r="C623" s="394"/>
      <c r="D623" s="394" t="s">
        <v>386</v>
      </c>
      <c r="E623" s="841" t="str">
        <f>'Rekap Panjang Per Prog Per Prov'!AC10</f>
        <v xml:space="preserve">Penguatan Kelembagaan Tim Koordinasi Penanggulangan Kemiskinan Daerah (TKPKD) </v>
      </c>
      <c r="F623" s="797">
        <f>'Rekap Panjang Per Prog Per Prov'!AC49</f>
        <v>46800000</v>
      </c>
      <c r="G623" s="778"/>
      <c r="H623" s="753"/>
      <c r="I623" s="781"/>
    </row>
    <row r="624" spans="1:9" ht="15.75" hidden="1" customHeight="1">
      <c r="A624" s="777"/>
      <c r="B624" s="834"/>
      <c r="C624" s="394"/>
      <c r="D624" s="394" t="s">
        <v>390</v>
      </c>
      <c r="E624" s="841" t="str">
        <f>'Rekap Panjang Per Prog Per Prov'!AD10</f>
        <v>Fasilitasi Penguatan Kelembagaan Pasar Desa</v>
      </c>
      <c r="F624" s="797">
        <f>'Rekap Panjang Per Prog Per Prov'!AD49</f>
        <v>150000000</v>
      </c>
      <c r="G624" s="778"/>
      <c r="H624" s="753"/>
      <c r="I624" s="781"/>
    </row>
    <row r="625" spans="1:10" s="362" customFormat="1" ht="32.25" hidden="1" customHeight="1">
      <c r="A625" s="777"/>
      <c r="B625" s="830" t="s">
        <v>519</v>
      </c>
      <c r="C625" s="1863" t="str">
        <f>'Rekap Panjang Per Prog Per Prov'!AH7</f>
        <v xml:space="preserve">PROGRAM PENGUATAN PENYELENGGARAAN PEMERINTAHAN UMUM </v>
      </c>
      <c r="D625" s="1863"/>
      <c r="E625" s="1863"/>
      <c r="F625" s="793"/>
      <c r="G625" s="803" t="str">
        <f>'Rekap Panjang Per Prog Per Prov'!AH11</f>
        <v>DITJEN PUM</v>
      </c>
      <c r="H625" s="753"/>
      <c r="I625" s="758"/>
    </row>
    <row r="626" spans="1:10" ht="30" hidden="1" customHeight="1">
      <c r="A626" s="777"/>
      <c r="B626" s="831"/>
      <c r="C626" s="393" t="s">
        <v>381</v>
      </c>
      <c r="D626" s="1862" t="str">
        <f>'Rekap Panjang Per Prog Per Prov'!AH8</f>
        <v>Kegiatan Penyelenggaraan Hubungan Pusat dan Daerah Serta Kerjasama Daerah</v>
      </c>
      <c r="E626" s="1862"/>
      <c r="F626" s="794"/>
      <c r="G626" s="777"/>
      <c r="H626" s="753"/>
      <c r="I626" s="758"/>
    </row>
    <row r="627" spans="1:10" ht="45.75" hidden="1" customHeight="1">
      <c r="A627" s="777"/>
      <c r="B627" s="834"/>
      <c r="C627" s="394"/>
      <c r="D627" s="394" t="s">
        <v>382</v>
      </c>
      <c r="E627" s="841" t="str">
        <f>'Rekap Panjang Per Prog Per Prov'!AI10</f>
        <v>Peningkatan Peran Gubernur sebagai Wakil Pemerintah Pusat di Wilayah Provinsi</v>
      </c>
      <c r="F627" s="797">
        <f>'Rekap Panjang Per Prog Per Prov'!AI49</f>
        <v>3838219000</v>
      </c>
      <c r="G627" s="777"/>
      <c r="H627" s="753"/>
      <c r="I627" s="761" t="s">
        <v>595</v>
      </c>
    </row>
    <row r="628" spans="1:10" ht="30" hidden="1" customHeight="1">
      <c r="A628" s="777"/>
      <c r="B628" s="831"/>
      <c r="C628" s="393" t="s">
        <v>387</v>
      </c>
      <c r="D628" s="1862" t="str">
        <f>'Rekap Panjang Per Prog Per Prov'!AJ8</f>
        <v>Kegiatan Pengembangan dan Penataan Wilayah Administrasi dan Perbatasan</v>
      </c>
      <c r="E628" s="1862"/>
      <c r="F628" s="794"/>
      <c r="G628" s="777"/>
      <c r="H628" s="753"/>
      <c r="I628" s="758"/>
    </row>
    <row r="629" spans="1:10" ht="66.75" hidden="1" customHeight="1">
      <c r="A629" s="777"/>
      <c r="B629" s="834"/>
      <c r="C629" s="394"/>
      <c r="D629" s="394" t="s">
        <v>382</v>
      </c>
      <c r="E629" s="841" t="str">
        <f>'Rekap Panjang Per Prog Per Prov'!AK10</f>
        <v>Koordinasi dan Fasilitasi Penegasan Batas Daerah Secara Pasti di Lapangan antar Daerah Provinsi, Kab/Kota</v>
      </c>
      <c r="F629" s="797">
        <f>'Rekap Panjang Per Prog Per Prov'!AK49</f>
        <v>350000000</v>
      </c>
      <c r="G629" s="777"/>
      <c r="H629" s="753"/>
      <c r="I629" s="1114" t="s">
        <v>605</v>
      </c>
    </row>
    <row r="630" spans="1:10" ht="33.75" hidden="1" customHeight="1">
      <c r="A630" s="777"/>
      <c r="B630" s="831"/>
      <c r="C630" s="393" t="s">
        <v>388</v>
      </c>
      <c r="D630" s="1862" t="str">
        <f>'Rekap Panjang Per Prog Per Prov'!AN8</f>
        <v>Kegiatan Pembinaan Ketenteraman, Ketertiban dan Perlindungan Masyarakat</v>
      </c>
      <c r="E630" s="1862"/>
      <c r="F630" s="794"/>
      <c r="G630" s="777"/>
      <c r="H630" s="753"/>
      <c r="I630" s="758"/>
    </row>
    <row r="631" spans="1:10" ht="51.75" hidden="1" customHeight="1">
      <c r="A631" s="777"/>
      <c r="B631" s="834"/>
      <c r="C631" s="394"/>
      <c r="D631" s="394" t="s">
        <v>382</v>
      </c>
      <c r="E631" s="841" t="str">
        <f>'Rekap Panjang Per Prog Per Prov'!AO10</f>
        <v xml:space="preserve">Peningkatan Kapasitas SDM Polisi Pamong Praja  dalam Penyelenggaraan Ketertiban Umum dan Ketenteraman Masyarakat </v>
      </c>
      <c r="F631" s="797">
        <f>'Rekap Panjang Per Prog Per Prov'!AO49</f>
        <v>547220000</v>
      </c>
      <c r="G631" s="777"/>
      <c r="H631" s="753"/>
      <c r="I631" s="761" t="s">
        <v>597</v>
      </c>
    </row>
    <row r="632" spans="1:10" hidden="1">
      <c r="A632" s="777"/>
      <c r="B632" s="831"/>
      <c r="C632" s="393" t="s">
        <v>389</v>
      </c>
      <c r="D632" s="1862" t="str">
        <f>'Rekap Panjang Per Prog Per Prov'!AR8</f>
        <v>Kegiatan Fasilitasi Pencegahan dan Penanggulangan Bencana</v>
      </c>
      <c r="E632" s="1862"/>
      <c r="F632" s="794"/>
      <c r="G632" s="777"/>
      <c r="H632" s="753"/>
      <c r="I632" s="758"/>
    </row>
    <row r="633" spans="1:10" ht="53.25" hidden="1" customHeight="1">
      <c r="A633" s="777"/>
      <c r="B633" s="834"/>
      <c r="C633" s="394"/>
      <c r="D633" s="394" t="s">
        <v>382</v>
      </c>
      <c r="E633" s="841" t="str">
        <f>'Rekap Panjang Per Prog Per Prov'!AR10</f>
        <v>Fasilitasi Peningkatan Kapasitas Pemerintahan Kabupaten/Kota dalam Penyelenggaraan Pencegahan dan Penanggulangan Kebakaran untuk Mendukung Pengurangan Resiko Kebakaran</v>
      </c>
      <c r="F633" s="797">
        <f>'Rekap Panjang Per Prog Per Prov'!AR49</f>
        <v>300000000</v>
      </c>
      <c r="G633" s="777"/>
      <c r="H633" s="753"/>
      <c r="I633" s="761" t="s">
        <v>607</v>
      </c>
    </row>
    <row r="634" spans="1:10" ht="109.5" hidden="1" customHeight="1">
      <c r="A634" s="777"/>
      <c r="B634" s="834"/>
      <c r="C634" s="394"/>
      <c r="D634" s="394" t="s">
        <v>386</v>
      </c>
      <c r="E634" s="841" t="str">
        <f>'Rekap Panjang Per Prog Per Prov'!AS10</f>
        <v>Fasilitasi dan Sosialisasi Pelaksanaan Perpres Nomor 30 Tahun 2011, Pembentukan Kelembagaan Komisi Provinsi Pengendalian Zoonosis dan Komisi Kabupaten/Kota Pengendalian Zoonosis, dan Percepatan Pengendalian Zoonosis</v>
      </c>
      <c r="F634" s="797">
        <f>'Rekap Panjang Per Prog Per Prov'!AS49</f>
        <v>300000000</v>
      </c>
      <c r="G634" s="778"/>
      <c r="H634" s="753"/>
      <c r="I634" s="761" t="s">
        <v>611</v>
      </c>
    </row>
    <row r="635" spans="1:10" ht="7.5" hidden="1" customHeight="1" thickBot="1">
      <c r="A635" s="788"/>
      <c r="B635" s="832"/>
      <c r="C635" s="363"/>
      <c r="D635" s="363"/>
      <c r="E635" s="845"/>
      <c r="F635" s="805"/>
      <c r="G635" s="789"/>
      <c r="H635" s="1135"/>
      <c r="I635" s="768"/>
    </row>
    <row r="636" spans="1:10" s="1107" customFormat="1" ht="21" customHeight="1">
      <c r="A636" s="1105">
        <v>12</v>
      </c>
      <c r="B636" s="1864" t="s">
        <v>419</v>
      </c>
      <c r="C636" s="1864"/>
      <c r="D636" s="1864"/>
      <c r="E636" s="1864"/>
      <c r="F636" s="792">
        <f>SUM(F637:F693)</f>
        <v>76994811000</v>
      </c>
      <c r="G636" s="1158"/>
      <c r="H636" s="1139"/>
      <c r="I636" s="808"/>
      <c r="J636" s="1106">
        <f>'Rekap Panjang Per Prog Per Prov'!AV59</f>
        <v>76994811000</v>
      </c>
    </row>
    <row r="637" spans="1:10">
      <c r="A637" s="777"/>
      <c r="B637" s="830" t="s">
        <v>380</v>
      </c>
      <c r="C637" s="1863" t="str">
        <f>'Rekap Panjang Per Prog Per Prov'!C7</f>
        <v xml:space="preserve">PROGRAM PENATAAN ADMINISTRASI KEPENDUDUKAN </v>
      </c>
      <c r="D637" s="1863"/>
      <c r="E637" s="1863"/>
      <c r="F637" s="776"/>
      <c r="G637" s="803" t="str">
        <f>'Rekap Panjang Per Prog Per Prov'!C11</f>
        <v>DITJEN DUKCAPIL</v>
      </c>
      <c r="H637" s="753"/>
      <c r="I637" s="758"/>
    </row>
    <row r="638" spans="1:10" ht="33" customHeight="1">
      <c r="A638" s="777"/>
      <c r="B638" s="830"/>
      <c r="C638" s="393" t="s">
        <v>381</v>
      </c>
      <c r="D638" s="1862" t="str">
        <f>'Rekap Panjang Per Prog Per Prov'!C8</f>
        <v>Kegiatan Dukungan Manajemen dan Dukungan Teknis Lainnya Ditjen Kependudukan dan Pencatatan Sipil</v>
      </c>
      <c r="E638" s="1862"/>
      <c r="F638" s="776"/>
      <c r="G638" s="777"/>
      <c r="H638" s="753"/>
      <c r="I638" s="758"/>
    </row>
    <row r="639" spans="1:10" ht="37.5" customHeight="1">
      <c r="A639" s="777"/>
      <c r="B639" s="830"/>
      <c r="C639" s="365"/>
      <c r="D639" s="393" t="s">
        <v>382</v>
      </c>
      <c r="E639" s="841" t="str">
        <f>'Rekap Panjang Per Prog Per Prov'!C10</f>
        <v xml:space="preserve">Fasilitasi Koordinasi Penyelenggaraan Kependudukan dan Pencatatan Sipil </v>
      </c>
      <c r="F639" s="776">
        <f>'Rekap Panjang Per Prog Per Prov'!C59</f>
        <v>504877000</v>
      </c>
      <c r="G639" s="778"/>
      <c r="H639" s="753" t="s">
        <v>695</v>
      </c>
      <c r="I639" s="753" t="s">
        <v>600</v>
      </c>
    </row>
    <row r="640" spans="1:10" ht="16.5">
      <c r="A640" s="801"/>
      <c r="B640" s="830" t="s">
        <v>383</v>
      </c>
      <c r="C640" s="1875" t="str">
        <f>'Rekap Panjang Per Prog Per Prov'!E7</f>
        <v xml:space="preserve">PROGRAM PEMBINAAN KESATUAN BANGSA DAN POLITIK </v>
      </c>
      <c r="D640" s="1875"/>
      <c r="E640" s="1875"/>
      <c r="F640" s="776"/>
      <c r="G640" s="1860" t="str">
        <f>'Rekap Panjang Per Prog Per Prov'!E11</f>
        <v>DITJEN KESBANGPOL</v>
      </c>
      <c r="H640" s="753"/>
      <c r="I640" s="758"/>
    </row>
    <row r="641" spans="1:9" s="355" customFormat="1">
      <c r="A641" s="754"/>
      <c r="B641" s="830"/>
      <c r="C641" s="393" t="s">
        <v>381</v>
      </c>
      <c r="D641" s="1862" t="str">
        <f>'Rekap Panjang Per Prog Per Prov'!E8</f>
        <v>Kegiatan Fasilitasi Kewaspadaan Nasional</v>
      </c>
      <c r="E641" s="1862"/>
      <c r="F641" s="776"/>
      <c r="G641" s="1861"/>
      <c r="H641" s="753"/>
      <c r="I641" s="758"/>
    </row>
    <row r="642" spans="1:9" s="344" customFormat="1" ht="41.25" customHeight="1">
      <c r="A642" s="801"/>
      <c r="B642" s="830"/>
      <c r="C642" s="393"/>
      <c r="D642" s="393" t="s">
        <v>382</v>
      </c>
      <c r="E642" s="841" t="str">
        <f>'Rekap Panjang Per Prog Per Prov'!E10</f>
        <v xml:space="preserve">Penguatan dan Pemberdayaan Forum Kewaspadaan Dini Masyarakat (FKDM) </v>
      </c>
      <c r="F642" s="776">
        <f>'Rekap Panjang Per Prog Per Prov'!E59</f>
        <v>1653644000</v>
      </c>
      <c r="G642" s="778"/>
      <c r="H642" s="753" t="s">
        <v>694</v>
      </c>
      <c r="I642" s="753" t="s">
        <v>601</v>
      </c>
    </row>
    <row r="643" spans="1:9" ht="36" customHeight="1">
      <c r="A643" s="801"/>
      <c r="B643" s="830" t="s">
        <v>384</v>
      </c>
      <c r="C643" s="1863" t="str">
        <f>'Rekap Panjang Per Prog Per Prov'!F7</f>
        <v xml:space="preserve">PROGRAM PENDIDIKAN DAN PELATIHAN APARATUR KEMENTERIAN DALAM NEGERI </v>
      </c>
      <c r="D643" s="1863"/>
      <c r="E643" s="1863"/>
      <c r="F643" s="776"/>
      <c r="G643" s="803" t="str">
        <f>'Rekap Panjang Per Prog Per Prov'!F11</f>
        <v>BADAN DIKLAT</v>
      </c>
      <c r="H643" s="753"/>
      <c r="I643" s="758"/>
    </row>
    <row r="644" spans="1:9" s="355" customFormat="1" ht="31.5" customHeight="1">
      <c r="A644" s="754"/>
      <c r="B644" s="830"/>
      <c r="C644" s="393" t="s">
        <v>381</v>
      </c>
      <c r="D644" s="1862" t="str">
        <f>'Rekap Panjang Per Prog Per Prov'!F8</f>
        <v xml:space="preserve">Kegiatan Dukungan Manajemen Dan Pelayanan Teknis Lainnya Badan Pendidikan Dan Pelatihan </v>
      </c>
      <c r="E644" s="1862"/>
      <c r="F644" s="776"/>
      <c r="G644" s="777"/>
      <c r="H644" s="753"/>
      <c r="I644" s="758"/>
    </row>
    <row r="645" spans="1:9" s="344" customFormat="1" ht="26.25" customHeight="1">
      <c r="A645" s="801"/>
      <c r="B645" s="830"/>
      <c r="C645" s="393"/>
      <c r="D645" s="393" t="s">
        <v>382</v>
      </c>
      <c r="E645" s="841" t="str">
        <f>'Rekap Panjang Per Prog Per Prov'!F10</f>
        <v>Koordinasi Pembinaan Program Kediklatan</v>
      </c>
      <c r="F645" s="776">
        <f>'Rekap Panjang Per Prog Per Prov'!F59</f>
        <v>235200000</v>
      </c>
      <c r="G645" s="778"/>
      <c r="H645" s="753" t="s">
        <v>696</v>
      </c>
      <c r="I645" s="753" t="s">
        <v>604</v>
      </c>
    </row>
    <row r="646" spans="1:9" s="344" customFormat="1" ht="16.5" customHeight="1">
      <c r="A646" s="801"/>
      <c r="B646" s="830" t="s">
        <v>385</v>
      </c>
      <c r="C646" s="1863" t="str">
        <f>'Rekap Panjang Per Prog Per Prov'!G7</f>
        <v xml:space="preserve">PROGRAM PENGELOLAAN DESENTRALISASI DAN OTONOMI DAERAH </v>
      </c>
      <c r="D646" s="1863"/>
      <c r="E646" s="1863"/>
      <c r="F646" s="776"/>
      <c r="G646" s="856" t="str">
        <f>'Rekap Panjang Per Prog Per Prov'!G11</f>
        <v>DITJEN OTDA</v>
      </c>
      <c r="H646" s="753"/>
      <c r="I646" s="784"/>
    </row>
    <row r="647" spans="1:9" s="344" customFormat="1" ht="16.5">
      <c r="A647" s="801"/>
      <c r="B647" s="830"/>
      <c r="C647" s="393" t="s">
        <v>381</v>
      </c>
      <c r="D647" s="1862" t="str">
        <f>'Rekap Panjang Per Prog Per Prov'!G8</f>
        <v>Kegiatan Penataan Urusan Pemerintahan Daerah Lingkup I</v>
      </c>
      <c r="E647" s="1862"/>
      <c r="F647" s="776"/>
      <c r="G647" s="777"/>
      <c r="H647" s="753"/>
      <c r="I647" s="758"/>
    </row>
    <row r="648" spans="1:9" s="344" customFormat="1" ht="36.75" customHeight="1">
      <c r="A648" s="801"/>
      <c r="B648" s="830"/>
      <c r="C648" s="393"/>
      <c r="D648" s="393" t="s">
        <v>382</v>
      </c>
      <c r="E648" s="841" t="str">
        <f>'Rekap Panjang Per Prog Per Prov'!G10</f>
        <v xml:space="preserve">Fasilitasi Percepatan Penerapan Standar Pelayanan Minimal (SPM) di Daerah </v>
      </c>
      <c r="F648" s="776">
        <f>'Rekap Panjang Per Prog Per Prov'!G59</f>
        <v>1247700000</v>
      </c>
      <c r="G648" s="778"/>
      <c r="H648" s="753" t="s">
        <v>697</v>
      </c>
      <c r="I648" s="761" t="s">
        <v>662</v>
      </c>
    </row>
    <row r="649" spans="1:9" s="344" customFormat="1" ht="16.5" customHeight="1">
      <c r="A649" s="801"/>
      <c r="B649" s="830" t="s">
        <v>393</v>
      </c>
      <c r="C649" s="1863" t="str">
        <f>'Rekap Panjang Per Prog Per Prov'!J7</f>
        <v xml:space="preserve">PROGRAM BINA PEMBANGUNAN DAERAH </v>
      </c>
      <c r="D649" s="1863"/>
      <c r="E649" s="1863"/>
      <c r="F649" s="776"/>
      <c r="G649" s="1865" t="str">
        <f>'Rekap Panjang Per Prog Per Prov'!J11</f>
        <v>DITJEN BINA BANGDA</v>
      </c>
      <c r="H649" s="753"/>
      <c r="I649" s="784"/>
    </row>
    <row r="650" spans="1:9" s="344" customFormat="1" ht="32.25" customHeight="1">
      <c r="A650" s="801"/>
      <c r="B650" s="830"/>
      <c r="C650" s="393" t="s">
        <v>381</v>
      </c>
      <c r="D650" s="1862" t="str">
        <f>'Rekap Panjang Per Prog Per Prov'!J8</f>
        <v>Kegiatan Dukungan Manajemen dan Pelaksanaan Tugas Teknis Lainnya Ditjen Bina Bangda</v>
      </c>
      <c r="E650" s="1862"/>
      <c r="F650" s="776"/>
      <c r="G650" s="1866"/>
      <c r="H650" s="753"/>
      <c r="I650" s="758"/>
    </row>
    <row r="651" spans="1:9" s="344" customFormat="1" ht="31.5" customHeight="1">
      <c r="A651" s="801"/>
      <c r="B651" s="830"/>
      <c r="C651" s="393"/>
      <c r="D651" s="393" t="s">
        <v>382</v>
      </c>
      <c r="E651" s="841" t="str">
        <f>'Rekap Panjang Per Prog Per Prov'!J10</f>
        <v>Penyusunan, Pengkajian dan Pengembangan Data dan Informasi SIPD di Daerah</v>
      </c>
      <c r="F651" s="776">
        <f>'Rekap Panjang Per Prog Per Prov'!J59</f>
        <v>965000000</v>
      </c>
      <c r="G651" s="777"/>
      <c r="H651" s="753" t="s">
        <v>698</v>
      </c>
      <c r="I651" s="1793" t="s">
        <v>594</v>
      </c>
    </row>
    <row r="652" spans="1:9" s="344" customFormat="1" ht="50.25" customHeight="1">
      <c r="A652" s="801"/>
      <c r="B652" s="830"/>
      <c r="C652" s="366"/>
      <c r="D652" s="393" t="s">
        <v>386</v>
      </c>
      <c r="E652" s="841" t="str">
        <f>'Rekap Panjang Per Prog Per Prov'!K10</f>
        <v xml:space="preserve">Penguatan Peran Provinsi dalam Pengendalian, Pelaporan dan Evaluasi Pemanfaatan Program Dana Alokasi Khusus (DAK) </v>
      </c>
      <c r="F652" s="776">
        <f>'Rekap Panjang Per Prog Per Prov'!K59</f>
        <v>800000000</v>
      </c>
      <c r="G652" s="777"/>
      <c r="H652" s="753" t="s">
        <v>782</v>
      </c>
      <c r="I652" s="1794"/>
    </row>
    <row r="653" spans="1:9" s="344" customFormat="1" ht="32.25" customHeight="1">
      <c r="A653" s="801"/>
      <c r="B653" s="830"/>
      <c r="C653" s="393" t="s">
        <v>387</v>
      </c>
      <c r="D653" s="1867" t="str">
        <f>'Rekap Panjang Per Prog Per Prov'!L8</f>
        <v>Kegiatan Fasilitasi Penataan Ruang Daerah dan Lingkungan Hidup di Daerah</v>
      </c>
      <c r="E653" s="1862"/>
      <c r="F653" s="776"/>
      <c r="G653" s="777"/>
      <c r="H653" s="753"/>
      <c r="I653" s="758"/>
    </row>
    <row r="654" spans="1:9" s="344" customFormat="1" ht="47.25" customHeight="1">
      <c r="A654" s="801"/>
      <c r="B654" s="951"/>
      <c r="C654" s="367"/>
      <c r="D654" s="392" t="s">
        <v>382</v>
      </c>
      <c r="E654" s="851" t="str">
        <f>'Rekap Panjang Per Prog Per Prov'!L10</f>
        <v xml:space="preserve">Koordinasi , Fasilitasi dan Evaluasi terhadap Implementasi Kegiatan Penanganan Lahan Kritis dan Sumber Daya Air Berbasis Masyarakat (PLKSDA-BM) </v>
      </c>
      <c r="F654" s="802">
        <f>'Rekap Panjang Per Prog Per Prov'!L59</f>
        <v>850000000</v>
      </c>
      <c r="G654" s="777"/>
      <c r="H654" s="753" t="s">
        <v>698</v>
      </c>
      <c r="I654" s="884" t="s">
        <v>594</v>
      </c>
    </row>
    <row r="655" spans="1:9" s="344" customFormat="1" ht="30.75" customHeight="1">
      <c r="A655" s="801"/>
      <c r="B655" s="830"/>
      <c r="C655" s="366"/>
      <c r="D655" s="393" t="s">
        <v>386</v>
      </c>
      <c r="E655" s="842" t="str">
        <f>'Rekap Panjang Per Prog Per Prov'!M10</f>
        <v>Dekonsentrasi Dalam Rangka Penguatan Kelembagaan Penataan Ruang</v>
      </c>
      <c r="F655" s="776">
        <f>'Rekap Panjang Per Prog Per Prov'!M59</f>
        <v>600000000</v>
      </c>
      <c r="G655" s="777"/>
      <c r="H655" s="753" t="s">
        <v>698</v>
      </c>
      <c r="I655" s="1803" t="s">
        <v>594</v>
      </c>
    </row>
    <row r="656" spans="1:9" s="344" customFormat="1" ht="33.75" customHeight="1">
      <c r="A656" s="801"/>
      <c r="B656" s="830"/>
      <c r="C656" s="366"/>
      <c r="D656" s="393" t="s">
        <v>390</v>
      </c>
      <c r="E656" s="842" t="str">
        <f>'Rekap Panjang Per Prog Per Prov'!N10</f>
        <v xml:space="preserve">Fasilitasi Pengelolaan dan Pengembangan Kawasan Ekowisata Berbasis Masyarakat </v>
      </c>
      <c r="F656" s="776">
        <f>'Rekap Panjang Per Prog Per Prov'!N59</f>
        <v>450000000</v>
      </c>
      <c r="G656" s="777"/>
      <c r="H656" s="753" t="s">
        <v>698</v>
      </c>
      <c r="I656" s="1794"/>
    </row>
    <row r="657" spans="1:9" s="344" customFormat="1" ht="16.5">
      <c r="A657" s="801"/>
      <c r="B657" s="830"/>
      <c r="C657" s="393" t="s">
        <v>388</v>
      </c>
      <c r="D657" s="1862" t="str">
        <f>'Rekap Panjang Per Prog Per Prov'!O8</f>
        <v>Kegiatan Fasilitasi Peningkatan Pertumbuhan Ekonomi Daerah</v>
      </c>
      <c r="E657" s="1862"/>
      <c r="F657" s="776"/>
      <c r="G657" s="777"/>
      <c r="H657" s="753"/>
      <c r="I657" s="758"/>
    </row>
    <row r="658" spans="1:9" s="344" customFormat="1" ht="35.25" customHeight="1">
      <c r="A658" s="801"/>
      <c r="B658" s="835"/>
      <c r="C658" s="367"/>
      <c r="D658" s="392" t="s">
        <v>382</v>
      </c>
      <c r="E658" s="846" t="str">
        <f>'Rekap Panjang Per Prog Per Prov'!O10</f>
        <v xml:space="preserve">Dukungan Operasional  Penyelenggaraan PTSP  </v>
      </c>
      <c r="F658" s="802">
        <f>'Rekap Panjang Per Prog Per Prov'!O59</f>
        <v>400000000</v>
      </c>
      <c r="G658" s="777"/>
      <c r="H658" s="753" t="s">
        <v>700</v>
      </c>
      <c r="I658" s="753" t="s">
        <v>602</v>
      </c>
    </row>
    <row r="659" spans="1:9" s="344" customFormat="1" ht="16.5">
      <c r="A659" s="801"/>
      <c r="B659" s="830"/>
      <c r="C659" s="393" t="s">
        <v>389</v>
      </c>
      <c r="D659" s="1867" t="str">
        <f>'Rekap Panjang Per Prog Per Prov'!P8</f>
        <v>Kegiatan Fasilitasi  Perencanaan Pembangunan Daerah</v>
      </c>
      <c r="E659" s="1862"/>
      <c r="F659" s="776"/>
      <c r="G659" s="777"/>
      <c r="H659" s="753"/>
      <c r="I659" s="758"/>
    </row>
    <row r="660" spans="1:9" s="344" customFormat="1" ht="30" customHeight="1">
      <c r="A660" s="890"/>
      <c r="B660" s="879"/>
      <c r="C660" s="891"/>
      <c r="D660" s="883" t="s">
        <v>382</v>
      </c>
      <c r="E660" s="892" t="str">
        <f>'Rekap Panjang Per Prog Per Prov'!P10</f>
        <v>Pengendalian dan Evaluasi Rencana Pembangunan Tahunan Kabupaten/Kota TA. 2013</v>
      </c>
      <c r="F660" s="880">
        <f>'Rekap Panjang Per Prog Per Prov'!P59</f>
        <v>1046135000</v>
      </c>
      <c r="G660" s="821"/>
      <c r="H660" s="884" t="s">
        <v>698</v>
      </c>
      <c r="I660" s="753" t="s">
        <v>594</v>
      </c>
    </row>
    <row r="661" spans="1:9" s="344" customFormat="1" ht="16.5">
      <c r="A661" s="801"/>
      <c r="B661" s="829"/>
      <c r="C661" s="394" t="s">
        <v>391</v>
      </c>
      <c r="D661" s="1872" t="str">
        <f>'Rekap Panjang Per Prog Per Prov'!Q8</f>
        <v>Kegiatan Fasilitasi Pengembangan Wilayah Terpadu</v>
      </c>
      <c r="E661" s="1872"/>
      <c r="F661" s="779"/>
      <c r="G661" s="777"/>
      <c r="H661" s="1136"/>
      <c r="I661" s="758"/>
    </row>
    <row r="662" spans="1:9" s="344" customFormat="1" ht="36.75" customHeight="1">
      <c r="A662" s="801"/>
      <c r="B662" s="835"/>
      <c r="C662" s="367"/>
      <c r="D662" s="392" t="s">
        <v>382</v>
      </c>
      <c r="E662" s="846" t="str">
        <f>'Rekap Panjang Per Prog Per Prov'!Q10</f>
        <v>Penguatan Kelembagaan dalam Pengelolaan dan Pengembangan Wilayah Pesisir, Laut dan Pulau-pulau kecil</v>
      </c>
      <c r="F662" s="802">
        <f>'Rekap Panjang Per Prog Per Prov'!Q59</f>
        <v>350000000</v>
      </c>
      <c r="G662" s="778"/>
      <c r="H662" s="753" t="s">
        <v>698</v>
      </c>
      <c r="I662" s="1113" t="s">
        <v>594</v>
      </c>
    </row>
    <row r="663" spans="1:9" s="362" customFormat="1" ht="15.75" hidden="1" customHeight="1">
      <c r="A663" s="777"/>
      <c r="B663" s="830" t="s">
        <v>519</v>
      </c>
      <c r="C663" s="1863" t="str">
        <f>'Rekap Panjang Per Prog Per Prov'!U7</f>
        <v xml:space="preserve">PROGRAM PEMBERDAYAAN MASYARAKAT DAN PEMERINTAHAN DESA </v>
      </c>
      <c r="D663" s="1863"/>
      <c r="E663" s="1863"/>
      <c r="F663" s="793"/>
      <c r="G663" s="782" t="str">
        <f>'Rekap Panjang Per Prog Per Prov'!U11</f>
        <v>DITJEN PMD</v>
      </c>
      <c r="H663" s="753"/>
      <c r="I663" s="758"/>
    </row>
    <row r="664" spans="1:9" ht="30" hidden="1" customHeight="1">
      <c r="A664" s="777"/>
      <c r="B664" s="831"/>
      <c r="C664" s="393" t="s">
        <v>381</v>
      </c>
      <c r="D664" s="1862" t="str">
        <f>'Rekap Panjang Per Prog Per Prov'!U8</f>
        <v>Kegiatan Dukungan Manajemen dan Dukungan Teknis Lainnya Ditjen PMD</v>
      </c>
      <c r="E664" s="1862"/>
      <c r="F664" s="794"/>
      <c r="G664" s="782"/>
      <c r="H664" s="753"/>
      <c r="I664" s="758"/>
    </row>
    <row r="665" spans="1:9" ht="31.5" hidden="1" customHeight="1">
      <c r="A665" s="777"/>
      <c r="B665" s="834"/>
      <c r="C665" s="394"/>
      <c r="D665" s="394" t="s">
        <v>382</v>
      </c>
      <c r="E665" s="841" t="str">
        <f>'Rekap Panjang Per Prog Per Prov'!U10</f>
        <v>Penguatan Program dan Kelembagaan Pemberdayaan Masyarakat dan Pemerintahan Desa</v>
      </c>
      <c r="F665" s="797">
        <f>'Rekap Panjang Per Prog Per Prov'!U59</f>
        <v>155070000</v>
      </c>
      <c r="G665" s="778"/>
      <c r="H665" s="753"/>
      <c r="I665" s="781"/>
    </row>
    <row r="666" spans="1:9" ht="30" hidden="1" customHeight="1">
      <c r="A666" s="777"/>
      <c r="B666" s="831"/>
      <c r="C666" s="393" t="s">
        <v>387</v>
      </c>
      <c r="D666" s="1862" t="str">
        <f>'Rekap Panjang Per Prog Per Prov'!V8</f>
        <v>Kegiatan Peningkatan Kapasitas Penyelenggaraan Pemerintahan Desa dan Kelurahan</v>
      </c>
      <c r="E666" s="1862"/>
      <c r="F666" s="794"/>
      <c r="G666" s="782"/>
      <c r="H666" s="753"/>
      <c r="I666" s="758"/>
    </row>
    <row r="667" spans="1:9" ht="15.75" hidden="1" customHeight="1">
      <c r="A667" s="777"/>
      <c r="B667" s="834"/>
      <c r="C667" s="394"/>
      <c r="D667" s="394" t="s">
        <v>382</v>
      </c>
      <c r="E667" s="841" t="str">
        <f>'Rekap Panjang Per Prog Per Prov'!V10</f>
        <v>Pelatihan Manajemen Pemerintahan Desa bagi Kepala Desa</v>
      </c>
      <c r="F667" s="797">
        <f>'Rekap Panjang Per Prog Per Prov'!V59</f>
        <v>170459000</v>
      </c>
      <c r="G667" s="778"/>
      <c r="H667" s="753"/>
      <c r="I667" s="781"/>
    </row>
    <row r="668" spans="1:9" ht="15.75" hidden="1" customHeight="1">
      <c r="A668" s="777"/>
      <c r="B668" s="831"/>
      <c r="C668" s="393" t="s">
        <v>388</v>
      </c>
      <c r="D668" s="1862" t="str">
        <f>'Rekap Panjang Per Prog Per Prov'!W8</f>
        <v>Kegiatan Peningkatan Kapasitas Kelembagaan dan Pelatihan Masyarakat</v>
      </c>
      <c r="E668" s="1862"/>
      <c r="F668" s="794"/>
      <c r="G668" s="782"/>
      <c r="H668" s="753"/>
      <c r="I668" s="758"/>
    </row>
    <row r="669" spans="1:9" ht="15.75" hidden="1" customHeight="1">
      <c r="A669" s="777"/>
      <c r="B669" s="834"/>
      <c r="C669" s="394"/>
      <c r="D669" s="394" t="s">
        <v>382</v>
      </c>
      <c r="E669" s="841" t="str">
        <f>'Rekap Panjang Per Prog Per Prov'!W10</f>
        <v>Fasilitasi Penyusunan Profil Desa dan Kelurahan</v>
      </c>
      <c r="F669" s="797">
        <f>'Rekap Panjang Per Prog Per Prov'!W59</f>
        <v>1600219000</v>
      </c>
      <c r="G669" s="778"/>
      <c r="H669" s="753"/>
      <c r="I669" s="781"/>
    </row>
    <row r="670" spans="1:9" ht="15.75" hidden="1" customHeight="1">
      <c r="A670" s="777"/>
      <c r="B670" s="831"/>
      <c r="C670" s="393" t="s">
        <v>389</v>
      </c>
      <c r="D670" s="1862" t="str">
        <f>'Rekap Panjang Per Prog Per Prov'!X8</f>
        <v>Kegiatan Peningkatan Kemandirian Masyarakat Perdesaan</v>
      </c>
      <c r="E670" s="1862"/>
      <c r="F670" s="794"/>
      <c r="G670" s="782"/>
      <c r="H670" s="753"/>
      <c r="I670" s="758"/>
    </row>
    <row r="671" spans="1:9" ht="15.75" hidden="1" customHeight="1">
      <c r="A671" s="777"/>
      <c r="B671" s="834"/>
      <c r="C671" s="394"/>
      <c r="D671" s="394" t="s">
        <v>382</v>
      </c>
      <c r="E671" s="841" t="str">
        <f>'Rekap Panjang Per Prog Per Prov'!X10</f>
        <v>PNPM-Mandiri Perdesaan</v>
      </c>
      <c r="F671" s="797">
        <f>'Rekap Panjang Per Prog Per Prov'!X59</f>
        <v>58439895000</v>
      </c>
      <c r="G671" s="778"/>
      <c r="H671" s="753"/>
      <c r="I671" s="781"/>
    </row>
    <row r="672" spans="1:9" ht="15.75" hidden="1" customHeight="1">
      <c r="A672" s="777"/>
      <c r="B672" s="831"/>
      <c r="C672" s="393" t="s">
        <v>391</v>
      </c>
      <c r="D672" s="1862" t="str">
        <f>'Rekap Panjang Per Prog Per Prov'!Y8</f>
        <v>Kegiatan Fasilitasi Pemberdayaan Adat dan Sosial Budaya Masyarakat</v>
      </c>
      <c r="E672" s="1862"/>
      <c r="F672" s="794"/>
      <c r="G672" s="782"/>
      <c r="H672" s="753"/>
      <c r="I672" s="758"/>
    </row>
    <row r="673" spans="1:9" ht="31.5" hidden="1" customHeight="1">
      <c r="A673" s="777"/>
      <c r="B673" s="834"/>
      <c r="C673" s="394"/>
      <c r="D673" s="394" t="s">
        <v>382</v>
      </c>
      <c r="E673" s="841" t="str">
        <f>'Rekap Panjang Per Prog Per Prov'!Y10</f>
        <v>Fasilitasi Penguatan Kelembagaan Komisi Penanggulangan HIV/AIDS di daerah</v>
      </c>
      <c r="F673" s="797">
        <f>'Rekap Panjang Per Prog Per Prov'!Y59</f>
        <v>87250000</v>
      </c>
      <c r="G673" s="778"/>
      <c r="H673" s="753"/>
      <c r="I673" s="781"/>
    </row>
    <row r="674" spans="1:9" ht="31.5" hidden="1" customHeight="1">
      <c r="A674" s="777"/>
      <c r="B674" s="834"/>
      <c r="C674" s="394"/>
      <c r="D674" s="394" t="s">
        <v>386</v>
      </c>
      <c r="E674" s="841" t="str">
        <f>'Rekap Panjang Per Prog Per Prov'!AA10</f>
        <v xml:space="preserve">Fasilitasi Penguatan Sistem Informasi Posyandu di Daerah melalui Koordinasi dan Pelatihan Ulang </v>
      </c>
      <c r="F674" s="797">
        <f>'Rekap Panjang Per Prog Per Prov'!AA59</f>
        <v>119700000</v>
      </c>
      <c r="G674" s="778"/>
      <c r="H674" s="753"/>
      <c r="I674" s="781"/>
    </row>
    <row r="675" spans="1:9" ht="15.75" hidden="1" customHeight="1">
      <c r="A675" s="777"/>
      <c r="B675" s="831"/>
      <c r="C675" s="393" t="s">
        <v>392</v>
      </c>
      <c r="D675" s="1862" t="str">
        <f>'Rekap Panjang Per Prog Per Prov'!AB8</f>
        <v>Kegiatan Pengembangan Usaha Ekonomi Masyarakat</v>
      </c>
      <c r="E675" s="1862"/>
      <c r="F675" s="794"/>
      <c r="G675" s="782"/>
      <c r="H675" s="753"/>
      <c r="I675" s="758"/>
    </row>
    <row r="676" spans="1:9" ht="15.75" hidden="1" customHeight="1">
      <c r="A676" s="777"/>
      <c r="B676" s="834"/>
      <c r="C676" s="394"/>
      <c r="D676" s="394" t="s">
        <v>382</v>
      </c>
      <c r="E676" s="841" t="str">
        <f>'Rekap Panjang Per Prog Per Prov'!AB10</f>
        <v xml:space="preserve">Pelatihan Kapasitas Kelembagaan UED SP/BUMDesa </v>
      </c>
      <c r="F676" s="797">
        <f>'Rekap Panjang Per Prog Per Prov'!AB59</f>
        <v>0</v>
      </c>
      <c r="G676" s="778"/>
      <c r="H676" s="753"/>
      <c r="I676" s="781"/>
    </row>
    <row r="677" spans="1:9" ht="31.5" hidden="1" customHeight="1">
      <c r="A677" s="777"/>
      <c r="B677" s="834"/>
      <c r="C677" s="394"/>
      <c r="D677" s="394" t="s">
        <v>386</v>
      </c>
      <c r="E677" s="841" t="str">
        <f>'Rekap Panjang Per Prog Per Prov'!AC10</f>
        <v xml:space="preserve">Penguatan Kelembagaan Tim Koordinasi Penanggulangan Kemiskinan Daerah (TKPKD) </v>
      </c>
      <c r="F677" s="797">
        <f>'Rekap Panjang Per Prog Per Prov'!AC59</f>
        <v>92810000</v>
      </c>
      <c r="G677" s="778"/>
      <c r="H677" s="753"/>
      <c r="I677" s="781"/>
    </row>
    <row r="678" spans="1:9" ht="15.75" hidden="1" customHeight="1">
      <c r="A678" s="777"/>
      <c r="B678" s="834"/>
      <c r="C678" s="394"/>
      <c r="D678" s="394" t="s">
        <v>390</v>
      </c>
      <c r="E678" s="841" t="str">
        <f>'Rekap Panjang Per Prog Per Prov'!AD10</f>
        <v>Fasilitasi Penguatan Kelembagaan Pasar Desa</v>
      </c>
      <c r="F678" s="797">
        <f>'Rekap Panjang Per Prog Per Prov'!AD59</f>
        <v>150000000</v>
      </c>
      <c r="G678" s="778"/>
      <c r="H678" s="753"/>
      <c r="I678" s="781"/>
    </row>
    <row r="679" spans="1:9" s="362" customFormat="1" ht="30.75" customHeight="1">
      <c r="A679" s="777"/>
      <c r="B679" s="830" t="s">
        <v>396</v>
      </c>
      <c r="C679" s="1863" t="str">
        <f>'Rekap Panjang Per Prog Per Prov'!AH7</f>
        <v xml:space="preserve">PROGRAM PENGUATAN PENYELENGGARAAN PEMERINTAHAN UMUM </v>
      </c>
      <c r="D679" s="1863"/>
      <c r="E679" s="1863"/>
      <c r="F679" s="793"/>
      <c r="G679" s="803" t="str">
        <f>'Rekap Panjang Per Prog Per Prov'!AH11</f>
        <v>DITJEN PUM</v>
      </c>
      <c r="H679" s="753"/>
      <c r="I679" s="758"/>
    </row>
    <row r="680" spans="1:9" ht="30" customHeight="1">
      <c r="A680" s="777"/>
      <c r="B680" s="831"/>
      <c r="C680" s="393" t="s">
        <v>381</v>
      </c>
      <c r="D680" s="1862" t="str">
        <f>'Rekap Panjang Per Prog Per Prov'!AH8</f>
        <v>Kegiatan Penyelenggaraan Hubungan Pusat dan Daerah Serta Kerjasama Daerah</v>
      </c>
      <c r="E680" s="1862"/>
      <c r="F680" s="794"/>
      <c r="G680" s="777"/>
      <c r="H680" s="753"/>
      <c r="I680" s="758"/>
    </row>
    <row r="681" spans="1:9" ht="37.5" customHeight="1">
      <c r="A681" s="777"/>
      <c r="B681" s="831"/>
      <c r="C681" s="393"/>
      <c r="D681" s="393" t="s">
        <v>382</v>
      </c>
      <c r="E681" s="841" t="str">
        <f>'Rekap Panjang Per Prog Per Prov'!AI10</f>
        <v>Peningkatan Peran Gubernur sebagai Wakil Pemerintah Pusat di Wilayah Provinsi</v>
      </c>
      <c r="F681" s="794">
        <f>'Rekap Panjang Per Prog Per Prov'!AI59</f>
        <v>3620290000</v>
      </c>
      <c r="G681" s="777"/>
      <c r="H681" s="753" t="s">
        <v>701</v>
      </c>
      <c r="I681" s="761" t="s">
        <v>595</v>
      </c>
    </row>
    <row r="682" spans="1:9" ht="30" customHeight="1">
      <c r="A682" s="777"/>
      <c r="B682" s="834"/>
      <c r="C682" s="394" t="s">
        <v>387</v>
      </c>
      <c r="D682" s="1872" t="str">
        <f>'Rekap Panjang Per Prog Per Prov'!AJ8</f>
        <v>Kegiatan Pengembangan dan Penataan Wilayah Administrasi dan Perbatasan</v>
      </c>
      <c r="E682" s="1872"/>
      <c r="F682" s="797"/>
      <c r="G682" s="777"/>
      <c r="H682" s="753"/>
      <c r="I682" s="781"/>
    </row>
    <row r="683" spans="1:9" ht="39.75" customHeight="1">
      <c r="A683" s="777"/>
      <c r="B683" s="834"/>
      <c r="C683" s="394"/>
      <c r="D683" s="394" t="s">
        <v>382</v>
      </c>
      <c r="E683" s="841" t="str">
        <f>'Rekap Panjang Per Prog Per Prov'!AK10</f>
        <v>Koordinasi dan Fasilitasi Penegasan Batas Daerah Secara Pasti di Lapangan antar Daerah Provinsi, Kab/Kota</v>
      </c>
      <c r="F683" s="797">
        <f>'Rekap Panjang Per Prog Per Prov'!AK59</f>
        <v>350000000</v>
      </c>
      <c r="G683" s="777"/>
      <c r="H683" s="753" t="s">
        <v>701</v>
      </c>
      <c r="I683" s="1114" t="s">
        <v>605</v>
      </c>
    </row>
    <row r="684" spans="1:9" ht="34.5" customHeight="1">
      <c r="A684" s="777"/>
      <c r="B684" s="834"/>
      <c r="C684" s="394"/>
      <c r="D684" s="394" t="s">
        <v>386</v>
      </c>
      <c r="E684" s="841" t="str">
        <f>'Rekap Panjang Per Prog Per Prov'!AL10</f>
        <v>Pembakuan dan Pembinaan Nama Rupabumi Unsur Alami</v>
      </c>
      <c r="F684" s="797">
        <f>'Rekap Panjang Per Prog Per Prov'!AL59</f>
        <v>862818000</v>
      </c>
      <c r="G684" s="777"/>
      <c r="H684" s="753" t="s">
        <v>701</v>
      </c>
      <c r="I684" s="753" t="s">
        <v>612</v>
      </c>
    </row>
    <row r="685" spans="1:9">
      <c r="A685" s="777"/>
      <c r="B685" s="831"/>
      <c r="C685" s="393" t="s">
        <v>388</v>
      </c>
      <c r="D685" s="1862" t="str">
        <f>'Rekap Panjang Per Prog Per Prov'!AN8</f>
        <v>Kegiatan Pembinaan Ketenteraman, Ketertiban dan Perlindungan Masyarakat</v>
      </c>
      <c r="E685" s="1862"/>
      <c r="F685" s="794"/>
      <c r="G685" s="777"/>
      <c r="H685" s="753"/>
      <c r="I685" s="758"/>
    </row>
    <row r="686" spans="1:9" ht="37.5" customHeight="1">
      <c r="A686" s="777"/>
      <c r="B686" s="834"/>
      <c r="C686" s="394"/>
      <c r="D686" s="394" t="s">
        <v>382</v>
      </c>
      <c r="E686" s="841" t="str">
        <f>'Rekap Panjang Per Prog Per Prov'!AO10</f>
        <v xml:space="preserve">Peningkatan Kapasitas SDM Polisi Pamong Praja  dalam Penyelenggaraan Ketertiban Umum dan Ketenteraman Masyarakat </v>
      </c>
      <c r="F686" s="797">
        <f>'Rekap Panjang Per Prog Per Prov'!AO59</f>
        <v>893744000</v>
      </c>
      <c r="G686" s="778"/>
      <c r="H686" s="753" t="s">
        <v>702</v>
      </c>
      <c r="I686" s="761" t="s">
        <v>597</v>
      </c>
    </row>
    <row r="687" spans="1:9" ht="18.75" customHeight="1">
      <c r="A687" s="777"/>
      <c r="B687" s="834"/>
      <c r="C687" s="394" t="s">
        <v>389</v>
      </c>
      <c r="D687" s="1872" t="str">
        <f>'Rekap Panjang Per Prog Per Prov'!AP8</f>
        <v>Kegiatan Pembinaan dan Pengembangan Kawasan dan Pertanahan</v>
      </c>
      <c r="E687" s="1872"/>
      <c r="F687" s="797"/>
      <c r="G687" s="777"/>
      <c r="H687" s="753"/>
      <c r="I687" s="781"/>
    </row>
    <row r="688" spans="1:9" ht="36.75" customHeight="1">
      <c r="A688" s="777"/>
      <c r="B688" s="834"/>
      <c r="C688" s="394"/>
      <c r="D688" s="394" t="s">
        <v>382</v>
      </c>
      <c r="E688" s="841" t="str">
        <f>'Rekap Panjang Per Prog Per Prov'!AP10</f>
        <v xml:space="preserve">Peningkatan Kapasitas Aparat Pemerintah Daerah dalam Pengelolaan Kawasan Sumber Daya Alam </v>
      </c>
      <c r="F688" s="797">
        <f>'Rekap Panjang Per Prog Per Prov'!AP59</f>
        <v>400000000</v>
      </c>
      <c r="G688" s="777"/>
      <c r="H688" s="753" t="s">
        <v>703</v>
      </c>
      <c r="I688" s="1114" t="s">
        <v>608</v>
      </c>
    </row>
    <row r="689" spans="1:10">
      <c r="A689" s="777"/>
      <c r="B689" s="831"/>
      <c r="C689" s="393" t="s">
        <v>391</v>
      </c>
      <c r="D689" s="1862" t="str">
        <f>'Rekap Panjang Per Prog Per Prov'!AR8</f>
        <v>Kegiatan Fasilitasi Pencegahan dan Penanggulangan Bencana</v>
      </c>
      <c r="E689" s="1862"/>
      <c r="F689" s="794"/>
      <c r="G689" s="777"/>
      <c r="H689" s="753"/>
      <c r="I689" s="758"/>
    </row>
    <row r="690" spans="1:10" ht="54" customHeight="1">
      <c r="A690" s="777"/>
      <c r="B690" s="834"/>
      <c r="C690" s="394"/>
      <c r="D690" s="394" t="s">
        <v>382</v>
      </c>
      <c r="E690" s="841" t="str">
        <f>'Rekap Panjang Per Prog Per Prov'!AR10</f>
        <v>Fasilitasi Peningkatan Kapasitas Pemerintahan Kabupaten/Kota dalam Penyelenggaraan Pencegahan dan Penanggulangan Kebakaran untuk Mendukung Pengurangan Resiko Kebakaran</v>
      </c>
      <c r="F690" s="797">
        <f>'Rekap Panjang Per Prog Per Prov'!AR59</f>
        <v>300000000</v>
      </c>
      <c r="G690" s="777"/>
      <c r="H690" s="753" t="s">
        <v>704</v>
      </c>
      <c r="I690" s="761" t="s">
        <v>607</v>
      </c>
    </row>
    <row r="691" spans="1:10" ht="71.25" customHeight="1">
      <c r="A691" s="777"/>
      <c r="B691" s="834"/>
      <c r="C691" s="394"/>
      <c r="D691" s="394" t="s">
        <v>386</v>
      </c>
      <c r="E691" s="841" t="str">
        <f>'Rekap Panjang Per Prog Per Prov'!AS10</f>
        <v>Fasilitasi dan Sosialisasi Pelaksanaan Perpres Nomor 30 Tahun 2011, Pembentukan Kelembagaan Komisi Provinsi Pengendalian Zoonosis dan Komisi Kabupaten/Kota Pengendalian Zoonosis, dan Percepatan Pengendalian Zoonosis</v>
      </c>
      <c r="F691" s="797">
        <f>'Rekap Panjang Per Prog Per Prov'!AS59</f>
        <v>300000000</v>
      </c>
      <c r="G691" s="777"/>
      <c r="H691" s="753" t="s">
        <v>704</v>
      </c>
      <c r="I691" s="761" t="s">
        <v>611</v>
      </c>
    </row>
    <row r="692" spans="1:10" ht="47.25">
      <c r="A692" s="777"/>
      <c r="B692" s="834"/>
      <c r="C692" s="394"/>
      <c r="D692" s="394" t="s">
        <v>390</v>
      </c>
      <c r="E692" s="841" t="str">
        <f>'Rekap Panjang Per Prog Per Prov'!AT10</f>
        <v>Peningkatan Kapasitas Aparat dalam Pengurangan Resiko Bencana di Daerah</v>
      </c>
      <c r="F692" s="797">
        <f>'Rekap Panjang Per Prog Per Prov'!AT59</f>
        <v>350000000</v>
      </c>
      <c r="G692" s="778"/>
      <c r="H692" s="753" t="s">
        <v>704</v>
      </c>
      <c r="I692" s="761" t="s">
        <v>607</v>
      </c>
    </row>
    <row r="693" spans="1:10" ht="9.75" customHeight="1" thickBot="1">
      <c r="A693" s="788"/>
      <c r="B693" s="837"/>
      <c r="C693" s="592"/>
      <c r="D693" s="592"/>
      <c r="E693" s="850"/>
      <c r="F693" s="810"/>
      <c r="G693" s="788"/>
      <c r="H693" s="1101"/>
      <c r="I693" s="811"/>
    </row>
    <row r="694" spans="1:10" s="1107" customFormat="1" ht="18">
      <c r="A694" s="1105">
        <v>13</v>
      </c>
      <c r="B694" s="1864" t="s">
        <v>421</v>
      </c>
      <c r="C694" s="1864"/>
      <c r="D694" s="1864"/>
      <c r="E694" s="1864"/>
      <c r="F694" s="792">
        <f>SUM(F695:F746)</f>
        <v>17832828000</v>
      </c>
      <c r="G694" s="1173"/>
      <c r="H694" s="1136"/>
      <c r="I694" s="814"/>
      <c r="J694" s="1106">
        <f>'Rekap Panjang Per Prog Per Prov'!AV71</f>
        <v>18217338000</v>
      </c>
    </row>
    <row r="695" spans="1:10">
      <c r="A695" s="777"/>
      <c r="B695" s="830" t="s">
        <v>380</v>
      </c>
      <c r="C695" s="1863" t="str">
        <f>'Rekap Panjang Per Prog Per Prov'!C7</f>
        <v xml:space="preserve">PROGRAM PENATAAN ADMINISTRASI KEPENDUDUKAN </v>
      </c>
      <c r="D695" s="1863"/>
      <c r="E695" s="1863"/>
      <c r="F695" s="776"/>
      <c r="G695" s="803" t="str">
        <f>'Rekap Panjang Per Prog Per Prov'!C11</f>
        <v>DITJEN DUKCAPIL</v>
      </c>
      <c r="H695" s="753"/>
      <c r="I695" s="758"/>
    </row>
    <row r="696" spans="1:10" ht="33.75" customHeight="1">
      <c r="A696" s="777"/>
      <c r="B696" s="830"/>
      <c r="C696" s="393" t="s">
        <v>381</v>
      </c>
      <c r="D696" s="1862" t="str">
        <f>'Rekap Panjang Per Prog Per Prov'!C8</f>
        <v>Kegiatan Dukungan Manajemen dan Dukungan Teknis Lainnya Ditjen Kependudukan dan Pencatatan Sipil</v>
      </c>
      <c r="E696" s="1862"/>
      <c r="F696" s="776"/>
      <c r="G696" s="777"/>
      <c r="H696" s="753"/>
      <c r="I696" s="758"/>
    </row>
    <row r="697" spans="1:10" ht="38.25" customHeight="1">
      <c r="A697" s="777"/>
      <c r="B697" s="830"/>
      <c r="C697" s="365"/>
      <c r="D697" s="393" t="s">
        <v>382</v>
      </c>
      <c r="E697" s="841" t="str">
        <f>'Rekap Panjang Per Prog Per Prov'!C10</f>
        <v xml:space="preserve">Fasilitasi Koordinasi Penyelenggaraan Kependudukan dan Pencatatan Sipil </v>
      </c>
      <c r="F697" s="776">
        <f>'Rekap Panjang Per Prog Per Prov'!C71</f>
        <v>200650000</v>
      </c>
      <c r="G697" s="778"/>
      <c r="H697" s="753" t="s">
        <v>701</v>
      </c>
      <c r="I697" s="753" t="s">
        <v>600</v>
      </c>
    </row>
    <row r="698" spans="1:10" ht="32.25" customHeight="1">
      <c r="A698" s="801"/>
      <c r="B698" s="830" t="s">
        <v>383</v>
      </c>
      <c r="C698" s="1863" t="str">
        <f>'Rekap Panjang Per Prog Per Prov'!D7</f>
        <v xml:space="preserve">PROGRAM PENGAWASAN DAN PENINGKATAN AKUNTABILITAS APARATUR KEMENTERIAN DALAM NEGERI </v>
      </c>
      <c r="D698" s="1863"/>
      <c r="E698" s="1863"/>
      <c r="F698" s="776"/>
      <c r="G698" s="803" t="str">
        <f>'Rekap Panjang Per Prog Per Prov'!D11</f>
        <v>ITJEN</v>
      </c>
      <c r="H698" s="753"/>
      <c r="I698" s="758"/>
    </row>
    <row r="699" spans="1:10" ht="33.75" customHeight="1">
      <c r="A699" s="801"/>
      <c r="B699" s="830"/>
      <c r="C699" s="393" t="s">
        <v>381</v>
      </c>
      <c r="D699" s="1862" t="str">
        <f>'Rekap Panjang Per Prog Per Prov'!D8</f>
        <v xml:space="preserve">Kegiatan Dukungan Manajemen dan Dukungan Teknis Lainnya  Inspektorat Jenderal </v>
      </c>
      <c r="E699" s="1862"/>
      <c r="F699" s="776"/>
      <c r="G699" s="777"/>
      <c r="H699" s="753"/>
      <c r="I699" s="758"/>
    </row>
    <row r="700" spans="1:10" ht="35.25" customHeight="1">
      <c r="A700" s="801"/>
      <c r="B700" s="830"/>
      <c r="C700" s="365"/>
      <c r="D700" s="393" t="s">
        <v>382</v>
      </c>
      <c r="E700" s="841" t="str">
        <f>'Rekap Panjang Per Prog Per Prov'!D10</f>
        <v xml:space="preserve">Koordinasi Pembinaan dan Pengawasan Penyelenggaraan Pemerintahan Daerah </v>
      </c>
      <c r="F700" s="776">
        <f>'Rekap Panjang Per Prog Per Prov'!D71</f>
        <v>270000000</v>
      </c>
      <c r="G700" s="778"/>
      <c r="H700" s="753" t="s">
        <v>755</v>
      </c>
      <c r="I700" s="753" t="s">
        <v>603</v>
      </c>
    </row>
    <row r="701" spans="1:10" ht="16.5">
      <c r="A701" s="801"/>
      <c r="B701" s="830" t="s">
        <v>384</v>
      </c>
      <c r="C701" s="1875" t="str">
        <f>'Rekap Panjang Per Prog Per Prov'!E7</f>
        <v xml:space="preserve">PROGRAM PEMBINAAN KESATUAN BANGSA DAN POLITIK </v>
      </c>
      <c r="D701" s="1875"/>
      <c r="E701" s="1875"/>
      <c r="F701" s="776"/>
      <c r="G701" s="1860" t="str">
        <f>'Rekap Panjang Per Prog Per Prov'!E11</f>
        <v>DITJEN KESBANGPOL</v>
      </c>
      <c r="H701" s="753"/>
      <c r="I701" s="758"/>
    </row>
    <row r="702" spans="1:10" s="355" customFormat="1">
      <c r="A702" s="754"/>
      <c r="B702" s="830"/>
      <c r="C702" s="393" t="s">
        <v>381</v>
      </c>
      <c r="D702" s="1862" t="str">
        <f>'Rekap Panjang Per Prog Per Prov'!E8</f>
        <v>Kegiatan Fasilitasi Kewaspadaan Nasional</v>
      </c>
      <c r="E702" s="1862"/>
      <c r="F702" s="776"/>
      <c r="G702" s="1861"/>
      <c r="H702" s="753"/>
      <c r="I702" s="758"/>
    </row>
    <row r="703" spans="1:10" s="344" customFormat="1" ht="72" customHeight="1">
      <c r="A703" s="801"/>
      <c r="B703" s="951"/>
      <c r="C703" s="392"/>
      <c r="D703" s="392" t="s">
        <v>382</v>
      </c>
      <c r="E703" s="846" t="str">
        <f>'Rekap Panjang Per Prog Per Prov'!E10</f>
        <v xml:space="preserve">Penguatan dan Pemberdayaan Forum Kewaspadaan Dini Masyarakat (FKDM) </v>
      </c>
      <c r="F703" s="802">
        <f>'Rekap Panjang Per Prog Per Prov'!E71</f>
        <v>527544000</v>
      </c>
      <c r="G703" s="777"/>
      <c r="H703" s="753" t="s">
        <v>736</v>
      </c>
      <c r="I703" s="884" t="s">
        <v>601</v>
      </c>
    </row>
    <row r="704" spans="1:10" ht="33.75" customHeight="1">
      <c r="A704" s="801"/>
      <c r="B704" s="830" t="s">
        <v>385</v>
      </c>
      <c r="C704" s="1863" t="str">
        <f>'Rekap Panjang Per Prog Per Prov'!F7</f>
        <v xml:space="preserve">PROGRAM PENDIDIKAN DAN PELATIHAN APARATUR KEMENTERIAN DALAM NEGERI </v>
      </c>
      <c r="D704" s="1863"/>
      <c r="E704" s="1863"/>
      <c r="F704" s="776"/>
      <c r="G704" s="803" t="str">
        <f>'Rekap Panjang Per Prog Per Prov'!F11</f>
        <v>BADAN DIKLAT</v>
      </c>
      <c r="H704" s="753"/>
      <c r="I704" s="781"/>
    </row>
    <row r="705" spans="1:9" s="355" customFormat="1" ht="31.5" customHeight="1">
      <c r="A705" s="754"/>
      <c r="B705" s="830"/>
      <c r="C705" s="393" t="s">
        <v>381</v>
      </c>
      <c r="D705" s="1862" t="str">
        <f>'Rekap Panjang Per Prog Per Prov'!F8</f>
        <v xml:space="preserve">Kegiatan Dukungan Manajemen Dan Pelayanan Teknis Lainnya Badan Pendidikan Dan Pelatihan </v>
      </c>
      <c r="E705" s="1862"/>
      <c r="F705" s="776"/>
      <c r="G705" s="777"/>
      <c r="H705" s="753"/>
      <c r="I705" s="758"/>
    </row>
    <row r="706" spans="1:9" s="344" customFormat="1" ht="37.5" customHeight="1">
      <c r="A706" s="801"/>
      <c r="B706" s="830"/>
      <c r="C706" s="393"/>
      <c r="D706" s="393" t="s">
        <v>382</v>
      </c>
      <c r="E706" s="841" t="str">
        <f>'Rekap Panjang Per Prog Per Prov'!F10</f>
        <v>Koordinasi Pembinaan Program Kediklatan</v>
      </c>
      <c r="F706" s="776">
        <f>'Rekap Panjang Per Prog Per Prov'!F71</f>
        <v>200000000</v>
      </c>
      <c r="G706" s="778"/>
      <c r="H706" s="753" t="s">
        <v>743</v>
      </c>
      <c r="I706" s="753" t="s">
        <v>604</v>
      </c>
    </row>
    <row r="707" spans="1:9" s="344" customFormat="1" ht="16.5" customHeight="1">
      <c r="A707" s="801"/>
      <c r="B707" s="830" t="s">
        <v>393</v>
      </c>
      <c r="C707" s="1863" t="str">
        <f>'Rekap Panjang Per Prog Per Prov'!G7</f>
        <v xml:space="preserve">PROGRAM PENGELOLAAN DESENTRALISASI DAN OTONOMI DAERAH </v>
      </c>
      <c r="D707" s="1863"/>
      <c r="E707" s="1863"/>
      <c r="F707" s="776"/>
      <c r="G707" s="856" t="str">
        <f>'Rekap Panjang Per Prog Per Prov'!G11</f>
        <v>DITJEN OTDA</v>
      </c>
      <c r="H707" s="753"/>
      <c r="I707" s="784"/>
    </row>
    <row r="708" spans="1:9" s="344" customFormat="1" ht="16.5">
      <c r="A708" s="801"/>
      <c r="B708" s="830"/>
      <c r="C708" s="393" t="s">
        <v>381</v>
      </c>
      <c r="D708" s="1862" t="str">
        <f>'Rekap Panjang Per Prog Per Prov'!G8</f>
        <v>Kegiatan Penataan Urusan Pemerintahan Daerah Lingkup I</v>
      </c>
      <c r="E708" s="1862"/>
      <c r="F708" s="776"/>
      <c r="G708" s="777"/>
      <c r="H708" s="753"/>
      <c r="I708" s="758"/>
    </row>
    <row r="709" spans="1:9" s="344" customFormat="1" ht="32.25" customHeight="1">
      <c r="A709" s="801"/>
      <c r="B709" s="830"/>
      <c r="C709" s="393"/>
      <c r="D709" s="393" t="s">
        <v>382</v>
      </c>
      <c r="E709" s="841" t="str">
        <f>'Rekap Panjang Per Prog Per Prov'!G10</f>
        <v xml:space="preserve">Fasilitasi Percepatan Penerapan Standar Pelayanan Minimal (SPM) di Daerah </v>
      </c>
      <c r="F709" s="776">
        <f>'Rekap Panjang Per Prog Per Prov'!G71</f>
        <v>448185000</v>
      </c>
      <c r="G709" s="778"/>
      <c r="H709" s="753" t="s">
        <v>716</v>
      </c>
      <c r="I709" s="761" t="s">
        <v>662</v>
      </c>
    </row>
    <row r="710" spans="1:9" s="344" customFormat="1" ht="16.5" customHeight="1">
      <c r="A710" s="801"/>
      <c r="B710" s="830" t="s">
        <v>396</v>
      </c>
      <c r="C710" s="1863" t="str">
        <f>'Rekap Panjang Per Prog Per Prov'!J7</f>
        <v xml:space="preserve">PROGRAM BINA PEMBANGUNAN DAERAH </v>
      </c>
      <c r="D710" s="1863"/>
      <c r="E710" s="1863"/>
      <c r="F710" s="776"/>
      <c r="G710" s="1865" t="str">
        <f>'Rekap Panjang Per Prog Per Prov'!J11</f>
        <v>DITJEN BINA BANGDA</v>
      </c>
      <c r="H710" s="753"/>
      <c r="I710" s="784"/>
    </row>
    <row r="711" spans="1:9" s="344" customFormat="1" ht="31.5" customHeight="1">
      <c r="A711" s="801"/>
      <c r="B711" s="830"/>
      <c r="C711" s="393" t="s">
        <v>381</v>
      </c>
      <c r="D711" s="1862" t="str">
        <f>'Rekap Panjang Per Prog Per Prov'!J8</f>
        <v>Kegiatan Dukungan Manajemen dan Pelaksanaan Tugas Teknis Lainnya Ditjen Bina Bangda</v>
      </c>
      <c r="E711" s="1862"/>
      <c r="F711" s="776"/>
      <c r="G711" s="1866"/>
      <c r="H711" s="753"/>
      <c r="I711" s="758"/>
    </row>
    <row r="712" spans="1:9" s="344" customFormat="1" ht="34.5" customHeight="1">
      <c r="A712" s="801"/>
      <c r="B712" s="830"/>
      <c r="C712" s="393"/>
      <c r="D712" s="393" t="s">
        <v>382</v>
      </c>
      <c r="E712" s="841" t="str">
        <f>'Rekap Panjang Per Prog Per Prov'!J10</f>
        <v>Penyusunan, Pengkajian dan Pengembangan Data dan Informasi SIPD di Daerah</v>
      </c>
      <c r="F712" s="776">
        <f>'Rekap Panjang Per Prog Per Prov'!J71</f>
        <v>475000000</v>
      </c>
      <c r="G712" s="777"/>
      <c r="H712" s="753" t="s">
        <v>698</v>
      </c>
      <c r="I712" s="1793" t="s">
        <v>594</v>
      </c>
    </row>
    <row r="713" spans="1:9" s="344" customFormat="1" ht="43.5" customHeight="1">
      <c r="A713" s="801"/>
      <c r="B713" s="830"/>
      <c r="C713" s="366"/>
      <c r="D713" s="393" t="s">
        <v>386</v>
      </c>
      <c r="E713" s="841" t="str">
        <f>'Rekap Panjang Per Prog Per Prov'!K10</f>
        <v xml:space="preserve">Penguatan Peran Provinsi dalam Pengendalian, Pelaporan dan Evaluasi Pemanfaatan Program Dana Alokasi Khusus (DAK) </v>
      </c>
      <c r="F713" s="776">
        <f>'Rekap Panjang Per Prog Per Prov'!K71</f>
        <v>600000000</v>
      </c>
      <c r="G713" s="777"/>
      <c r="H713" s="753" t="s">
        <v>699</v>
      </c>
      <c r="I713" s="1794"/>
    </row>
    <row r="714" spans="1:9" s="344" customFormat="1" ht="33.75" customHeight="1">
      <c r="A714" s="801"/>
      <c r="B714" s="830"/>
      <c r="C714" s="393" t="s">
        <v>387</v>
      </c>
      <c r="D714" s="1867" t="str">
        <f>'Rekap Panjang Per Prog Per Prov'!L8</f>
        <v>Kegiatan Fasilitasi Penataan Ruang Daerah dan Lingkungan Hidup di Daerah</v>
      </c>
      <c r="E714" s="1862"/>
      <c r="F714" s="776"/>
      <c r="G714" s="777"/>
      <c r="H714" s="753"/>
      <c r="I714" s="758"/>
    </row>
    <row r="715" spans="1:9" s="344" customFormat="1" ht="51.75" customHeight="1">
      <c r="A715" s="801"/>
      <c r="B715" s="830"/>
      <c r="C715" s="366"/>
      <c r="D715" s="393" t="s">
        <v>382</v>
      </c>
      <c r="E715" s="842" t="str">
        <f>'Rekap Panjang Per Prog Per Prov'!L10</f>
        <v xml:space="preserve">Koordinasi , Fasilitasi dan Evaluasi terhadap Implementasi Kegiatan Penanganan Lahan Kritis dan Sumber Daya Air Berbasis Masyarakat (PLKSDA-BM) </v>
      </c>
      <c r="F715" s="776">
        <f>'Rekap Panjang Per Prog Per Prov'!L71</f>
        <v>600000000</v>
      </c>
      <c r="G715" s="777"/>
      <c r="H715" s="753" t="s">
        <v>698</v>
      </c>
      <c r="I715" s="753" t="s">
        <v>594</v>
      </c>
    </row>
    <row r="716" spans="1:9" s="344" customFormat="1" ht="16.5">
      <c r="A716" s="801"/>
      <c r="B716" s="830"/>
      <c r="C716" s="393" t="s">
        <v>388</v>
      </c>
      <c r="D716" s="1862" t="str">
        <f>'Rekap Panjang Per Prog Per Prov'!O8</f>
        <v>Kegiatan Fasilitasi Peningkatan Pertumbuhan Ekonomi Daerah</v>
      </c>
      <c r="E716" s="1862"/>
      <c r="F716" s="776"/>
      <c r="G716" s="777"/>
      <c r="H716" s="753"/>
      <c r="I716" s="758"/>
    </row>
    <row r="717" spans="1:9" s="344" customFormat="1" ht="27.75" customHeight="1">
      <c r="A717" s="890"/>
      <c r="B717" s="894"/>
      <c r="C717" s="891"/>
      <c r="D717" s="883" t="s">
        <v>382</v>
      </c>
      <c r="E717" s="887" t="str">
        <f>'Rekap Panjang Per Prog Per Prov'!O10</f>
        <v xml:space="preserve">Dukungan Operasional  Penyelenggaraan PTSP  </v>
      </c>
      <c r="F717" s="880">
        <f>'Rekap Panjang Per Prog Per Prov'!O71</f>
        <v>400000000</v>
      </c>
      <c r="G717" s="821"/>
      <c r="H717" s="884" t="s">
        <v>785</v>
      </c>
      <c r="I717" s="753" t="s">
        <v>602</v>
      </c>
    </row>
    <row r="718" spans="1:9" s="362" customFormat="1" ht="15.75" hidden="1" customHeight="1">
      <c r="A718" s="777"/>
      <c r="B718" s="829" t="s">
        <v>519</v>
      </c>
      <c r="C718" s="1859" t="str">
        <f>'Rekap Panjang Per Prog Per Prov'!U7</f>
        <v xml:space="preserve">PROGRAM PEMBERDAYAAN MASYARAKAT DAN PEMERINTAHAN DESA </v>
      </c>
      <c r="D718" s="1859"/>
      <c r="E718" s="1859"/>
      <c r="F718" s="795"/>
      <c r="G718" s="778" t="str">
        <f>'Rekap Panjang Per Prog Per Prov'!U11</f>
        <v>DITJEN PMD</v>
      </c>
      <c r="H718" s="1136"/>
      <c r="I718" s="781"/>
    </row>
    <row r="719" spans="1:9" ht="30" hidden="1" customHeight="1">
      <c r="A719" s="777"/>
      <c r="B719" s="831"/>
      <c r="C719" s="393" t="s">
        <v>381</v>
      </c>
      <c r="D719" s="1862" t="str">
        <f>'Rekap Panjang Per Prog Per Prov'!U8</f>
        <v>Kegiatan Dukungan Manajemen dan Dukungan Teknis Lainnya Ditjen PMD</v>
      </c>
      <c r="E719" s="1862"/>
      <c r="F719" s="794"/>
      <c r="G719" s="782"/>
      <c r="H719" s="753"/>
      <c r="I719" s="758"/>
    </row>
    <row r="720" spans="1:9" ht="31.5" hidden="1" customHeight="1">
      <c r="A720" s="777"/>
      <c r="B720" s="834"/>
      <c r="C720" s="394"/>
      <c r="D720" s="394" t="s">
        <v>382</v>
      </c>
      <c r="E720" s="841" t="str">
        <f>'Rekap Panjang Per Prog Per Prov'!U10</f>
        <v>Penguatan Program dan Kelembagaan Pemberdayaan Masyarakat dan Pemerintahan Desa</v>
      </c>
      <c r="F720" s="797">
        <f>'Rekap Panjang Per Prog Per Prov'!U71</f>
        <v>154910000</v>
      </c>
      <c r="G720" s="778"/>
      <c r="H720" s="753"/>
      <c r="I720" s="781"/>
    </row>
    <row r="721" spans="1:9" ht="30" hidden="1" customHeight="1">
      <c r="A721" s="777"/>
      <c r="B721" s="831"/>
      <c r="C721" s="393" t="s">
        <v>387</v>
      </c>
      <c r="D721" s="1862" t="str">
        <f>'Rekap Panjang Per Prog Per Prov'!V8</f>
        <v>Kegiatan Peningkatan Kapasitas Penyelenggaraan Pemerintahan Desa dan Kelurahan</v>
      </c>
      <c r="E721" s="1862"/>
      <c r="F721" s="794"/>
      <c r="G721" s="782"/>
      <c r="H721" s="753"/>
      <c r="I721" s="758"/>
    </row>
    <row r="722" spans="1:9" ht="15.75" hidden="1" customHeight="1">
      <c r="A722" s="777"/>
      <c r="B722" s="834"/>
      <c r="C722" s="394"/>
      <c r="D722" s="394" t="s">
        <v>382</v>
      </c>
      <c r="E722" s="841" t="str">
        <f>'Rekap Panjang Per Prog Per Prov'!V10</f>
        <v>Pelatihan Manajemen Pemerintahan Desa bagi Kepala Desa</v>
      </c>
      <c r="F722" s="797">
        <f>'Rekap Panjang Per Prog Per Prov'!V71</f>
        <v>190843000</v>
      </c>
      <c r="G722" s="778"/>
      <c r="H722" s="753"/>
      <c r="I722" s="781"/>
    </row>
    <row r="723" spans="1:9" ht="15.75" hidden="1" customHeight="1">
      <c r="A723" s="777"/>
      <c r="B723" s="831"/>
      <c r="C723" s="393" t="s">
        <v>388</v>
      </c>
      <c r="D723" s="1862" t="str">
        <f>'Rekap Panjang Per Prog Per Prov'!W8</f>
        <v>Kegiatan Peningkatan Kapasitas Kelembagaan dan Pelatihan Masyarakat</v>
      </c>
      <c r="E723" s="1862"/>
      <c r="F723" s="794"/>
      <c r="G723" s="782"/>
      <c r="H723" s="753"/>
      <c r="I723" s="758"/>
    </row>
    <row r="724" spans="1:9" ht="15.75" hidden="1" customHeight="1">
      <c r="A724" s="777"/>
      <c r="B724" s="834"/>
      <c r="C724" s="394"/>
      <c r="D724" s="394" t="s">
        <v>382</v>
      </c>
      <c r="E724" s="841" t="str">
        <f>'Rekap Panjang Per Prog Per Prov'!W10</f>
        <v>Fasilitasi Penyusunan Profil Desa dan Kelurahan</v>
      </c>
      <c r="F724" s="797">
        <f>'Rekap Panjang Per Prog Per Prov'!W71</f>
        <v>596675000</v>
      </c>
      <c r="G724" s="778"/>
      <c r="H724" s="753"/>
      <c r="I724" s="781"/>
    </row>
    <row r="725" spans="1:9" ht="15.75" hidden="1" customHeight="1">
      <c r="A725" s="777"/>
      <c r="B725" s="831"/>
      <c r="C725" s="393" t="s">
        <v>389</v>
      </c>
      <c r="D725" s="1862" t="str">
        <f>'Rekap Panjang Per Prog Per Prov'!X8</f>
        <v>Kegiatan Peningkatan Kemandirian Masyarakat Perdesaan</v>
      </c>
      <c r="E725" s="1862"/>
      <c r="F725" s="794"/>
      <c r="G725" s="782"/>
      <c r="H725" s="753"/>
      <c r="I725" s="758"/>
    </row>
    <row r="726" spans="1:9" ht="15.75" hidden="1" customHeight="1">
      <c r="A726" s="777"/>
      <c r="B726" s="834"/>
      <c r="C726" s="394"/>
      <c r="D726" s="394" t="s">
        <v>382</v>
      </c>
      <c r="E726" s="841" t="str">
        <f>'Rekap Panjang Per Prog Per Prov'!X10</f>
        <v>PNPM-Mandiri Perdesaan</v>
      </c>
      <c r="F726" s="797">
        <f>'Rekap Panjang Per Prog Per Prov'!X71</f>
        <v>7169009000</v>
      </c>
      <c r="G726" s="778"/>
      <c r="H726" s="753"/>
      <c r="I726" s="781"/>
    </row>
    <row r="727" spans="1:9" ht="15.75" hidden="1" customHeight="1">
      <c r="A727" s="777"/>
      <c r="B727" s="831"/>
      <c r="C727" s="393" t="s">
        <v>391</v>
      </c>
      <c r="D727" s="1862" t="str">
        <f>'Rekap Panjang Per Prog Per Prov'!Y8</f>
        <v>Kegiatan Fasilitasi Pemberdayaan Adat dan Sosial Budaya Masyarakat</v>
      </c>
      <c r="E727" s="1862"/>
      <c r="F727" s="794"/>
      <c r="G727" s="782"/>
      <c r="H727" s="753"/>
      <c r="I727" s="758"/>
    </row>
    <row r="728" spans="1:9" ht="31.5" hidden="1" customHeight="1">
      <c r="A728" s="777"/>
      <c r="B728" s="834"/>
      <c r="C728" s="394"/>
      <c r="D728" s="394" t="s">
        <v>382</v>
      </c>
      <c r="E728" s="841" t="str">
        <f>'Rekap Panjang Per Prog Per Prov'!Y10</f>
        <v>Fasilitasi Penguatan Kelembagaan Komisi Penanggulangan HIV/AIDS di daerah</v>
      </c>
      <c r="F728" s="797">
        <f>'Rekap Panjang Per Prog Per Prov'!Y71</f>
        <v>70010000</v>
      </c>
      <c r="G728" s="778"/>
      <c r="H728" s="753"/>
      <c r="I728" s="781"/>
    </row>
    <row r="729" spans="1:9" ht="31.5" hidden="1" customHeight="1">
      <c r="A729" s="777"/>
      <c r="B729" s="834"/>
      <c r="C729" s="394"/>
      <c r="D729" s="394" t="s">
        <v>386</v>
      </c>
      <c r="E729" s="841" t="str">
        <f>'Rekap Panjang Per Prog Per Prov'!AA10</f>
        <v xml:space="preserve">Fasilitasi Penguatan Sistem Informasi Posyandu di Daerah melalui Koordinasi dan Pelatihan Ulang </v>
      </c>
      <c r="F729" s="797">
        <f>'Rekap Panjang Per Prog Per Prov'!AA71</f>
        <v>60000000</v>
      </c>
      <c r="G729" s="778"/>
      <c r="H729" s="753"/>
      <c r="I729" s="781"/>
    </row>
    <row r="730" spans="1:9" ht="15.75" hidden="1" customHeight="1">
      <c r="A730" s="777"/>
      <c r="B730" s="831"/>
      <c r="C730" s="393" t="s">
        <v>392</v>
      </c>
      <c r="D730" s="1862" t="str">
        <f>'Rekap Panjang Per Prog Per Prov'!AB8</f>
        <v>Kegiatan Pengembangan Usaha Ekonomi Masyarakat</v>
      </c>
      <c r="E730" s="1862"/>
      <c r="F730" s="794"/>
      <c r="G730" s="782"/>
      <c r="H730" s="753"/>
      <c r="I730" s="758"/>
    </row>
    <row r="731" spans="1:9" ht="31.5" hidden="1" customHeight="1">
      <c r="A731" s="777"/>
      <c r="B731" s="834"/>
      <c r="C731" s="394"/>
      <c r="D731" s="394" t="s">
        <v>382</v>
      </c>
      <c r="E731" s="841" t="str">
        <f>'Rekap Panjang Per Prog Per Prov'!AC10</f>
        <v xml:space="preserve">Penguatan Kelembagaan Tim Koordinasi Penanggulangan Kemiskinan Daerah (TKPKD) </v>
      </c>
      <c r="F731" s="797">
        <f>'Rekap Panjang Per Prog Per Prov'!AC71</f>
        <v>92645000</v>
      </c>
      <c r="G731" s="778"/>
      <c r="H731" s="753"/>
      <c r="I731" s="781"/>
    </row>
    <row r="732" spans="1:9" ht="15.75" hidden="1" customHeight="1">
      <c r="A732" s="777"/>
      <c r="B732" s="834"/>
      <c r="C732" s="394"/>
      <c r="D732" s="394" t="s">
        <v>386</v>
      </c>
      <c r="E732" s="841" t="str">
        <f>'Rekap Panjang Per Prog Per Prov'!AD10</f>
        <v>Fasilitasi Penguatan Kelembagaan Pasar Desa</v>
      </c>
      <c r="F732" s="797">
        <f>'Rekap Panjang Per Prog Per Prov'!AD71</f>
        <v>150000000</v>
      </c>
      <c r="G732" s="778"/>
      <c r="H732" s="753"/>
      <c r="I732" s="781"/>
    </row>
    <row r="733" spans="1:9" s="362" customFormat="1" ht="32.25" customHeight="1">
      <c r="A733" s="777"/>
      <c r="B733" s="830" t="s">
        <v>519</v>
      </c>
      <c r="C733" s="1863" t="str">
        <f>'Rekap Panjang Per Prog Per Prov'!AH7</f>
        <v xml:space="preserve">PROGRAM PENGUATAN PENYELENGGARAAN PEMERINTAHAN UMUM </v>
      </c>
      <c r="D733" s="1863"/>
      <c r="E733" s="1863"/>
      <c r="F733" s="793"/>
      <c r="G733" s="803" t="str">
        <f>'Rekap Panjang Per Prog Per Prov'!AH11</f>
        <v>DITJEN PUM</v>
      </c>
      <c r="H733" s="753"/>
      <c r="I733" s="758"/>
    </row>
    <row r="734" spans="1:9" ht="30" customHeight="1">
      <c r="A734" s="777"/>
      <c r="B734" s="831"/>
      <c r="C734" s="393" t="s">
        <v>381</v>
      </c>
      <c r="D734" s="1862" t="str">
        <f>'Rekap Panjang Per Prog Per Prov'!AH8</f>
        <v>Kegiatan Penyelenggaraan Hubungan Pusat dan Daerah Serta Kerjasama Daerah</v>
      </c>
      <c r="E734" s="1862"/>
      <c r="F734" s="794"/>
      <c r="G734" s="777"/>
      <c r="H734" s="753"/>
      <c r="I734" s="758"/>
    </row>
    <row r="735" spans="1:9" ht="35.25" customHeight="1">
      <c r="A735" s="777"/>
      <c r="B735" s="834"/>
      <c r="C735" s="394"/>
      <c r="D735" s="394" t="s">
        <v>382</v>
      </c>
      <c r="E735" s="841" t="str">
        <f>'Rekap Panjang Per Prog Per Prov'!AI10</f>
        <v>Peningkatan Peran Gubernur sebagai Wakil Pemerintah Pusat di Wilayah Provinsi</v>
      </c>
      <c r="F735" s="797">
        <f>'Rekap Panjang Per Prog Per Prov'!AI71</f>
        <v>3411720000</v>
      </c>
      <c r="G735" s="777"/>
      <c r="H735" s="753" t="s">
        <v>746</v>
      </c>
      <c r="I735" s="761" t="s">
        <v>595</v>
      </c>
    </row>
    <row r="736" spans="1:9" ht="32.25" customHeight="1">
      <c r="A736" s="777"/>
      <c r="B736" s="831"/>
      <c r="C736" s="393" t="s">
        <v>387</v>
      </c>
      <c r="D736" s="1862" t="str">
        <f>'Rekap Panjang Per Prog Per Prov'!AJ8</f>
        <v>Kegiatan Pengembangan dan Penataan Wilayah Administrasi dan Perbatasan</v>
      </c>
      <c r="E736" s="1862"/>
      <c r="F736" s="794"/>
      <c r="G736" s="777"/>
      <c r="H736" s="753"/>
      <c r="I736" s="758"/>
    </row>
    <row r="737" spans="1:10" ht="37.5" customHeight="1">
      <c r="A737" s="777"/>
      <c r="B737" s="834"/>
      <c r="C737" s="394"/>
      <c r="D737" s="394" t="s">
        <v>382</v>
      </c>
      <c r="E737" s="841" t="str">
        <f>'Rekap Panjang Per Prog Per Prov'!AK10</f>
        <v>Koordinasi dan Fasilitasi Penegasan Batas Daerah Secara Pasti di Lapangan antar Daerah Provinsi, Kab/Kota</v>
      </c>
      <c r="F737" s="797">
        <f>'Rekap Panjang Per Prog Per Prov'!AK71</f>
        <v>300000000</v>
      </c>
      <c r="G737" s="777"/>
      <c r="H737" s="753" t="s">
        <v>746</v>
      </c>
      <c r="I737" s="1114" t="s">
        <v>605</v>
      </c>
    </row>
    <row r="738" spans="1:10" ht="25.5" customHeight="1">
      <c r="A738" s="777"/>
      <c r="B738" s="831"/>
      <c r="C738" s="393"/>
      <c r="D738" s="393" t="s">
        <v>386</v>
      </c>
      <c r="E738" s="841" t="str">
        <f>'Rekap Panjang Per Prog Per Prov'!AL10</f>
        <v>Pembakuan dan Pembinaan Nama Rupabumi Unsur Alami</v>
      </c>
      <c r="F738" s="794">
        <f>'Rekap Panjang Per Prog Per Prov'!AL71</f>
        <v>400000000</v>
      </c>
      <c r="G738" s="777"/>
      <c r="H738" s="753" t="s">
        <v>746</v>
      </c>
      <c r="I738" s="753" t="s">
        <v>612</v>
      </c>
    </row>
    <row r="739" spans="1:10" ht="32.25" customHeight="1">
      <c r="A739" s="777"/>
      <c r="B739" s="834"/>
      <c r="C739" s="394" t="s">
        <v>388</v>
      </c>
      <c r="D739" s="1872" t="str">
        <f>'Rekap Panjang Per Prog Per Prov'!AN8</f>
        <v>Kegiatan Pembinaan Ketenteraman, Ketertiban dan Perlindungan Masyarakat</v>
      </c>
      <c r="E739" s="1872"/>
      <c r="F739" s="797"/>
      <c r="G739" s="777"/>
      <c r="H739" s="753"/>
      <c r="I739" s="781"/>
    </row>
    <row r="740" spans="1:10" ht="50.25" customHeight="1">
      <c r="A740" s="777"/>
      <c r="B740" s="834"/>
      <c r="C740" s="394"/>
      <c r="D740" s="394" t="s">
        <v>382</v>
      </c>
      <c r="E740" s="841" t="str">
        <f>'Rekap Panjang Per Prog Per Prov'!AO10</f>
        <v xml:space="preserve">Peningkatan Kapasitas SDM Polisi Pamong Praja  dalam Penyelenggaraan Ketertiban Umum dan Ketenteraman Masyarakat </v>
      </c>
      <c r="F740" s="797">
        <f>'Rekap Panjang Per Prog Per Prov'!AO71</f>
        <v>515637000</v>
      </c>
      <c r="G740" s="777"/>
      <c r="H740" s="753" t="s">
        <v>738</v>
      </c>
      <c r="I740" s="761" t="s">
        <v>597</v>
      </c>
    </row>
    <row r="741" spans="1:10">
      <c r="A741" s="777"/>
      <c r="B741" s="831"/>
      <c r="C741" s="393" t="s">
        <v>389</v>
      </c>
      <c r="D741" s="1862" t="str">
        <f>'Rekap Panjang Per Prog Per Prov'!AP8</f>
        <v>Kegiatan Pembinaan dan Pengembangan Kawasan dan Pertanahan</v>
      </c>
      <c r="E741" s="1862"/>
      <c r="F741" s="794"/>
      <c r="G741" s="777"/>
      <c r="H741" s="753"/>
      <c r="I741" s="758"/>
    </row>
    <row r="742" spans="1:10" ht="35.25" customHeight="1">
      <c r="A742" s="777"/>
      <c r="B742" s="834"/>
      <c r="C742" s="394"/>
      <c r="D742" s="394" t="s">
        <v>382</v>
      </c>
      <c r="E742" s="841" t="str">
        <f>'Rekap Panjang Per Prog Per Prov'!AP10</f>
        <v xml:space="preserve">Peningkatan Kapasitas Aparat Pemerintah Daerah dalam Pengelolaan Kawasan Sumber Daya Alam </v>
      </c>
      <c r="F742" s="797">
        <f>'Rekap Panjang Per Prog Per Prov'!AP71</f>
        <v>400000000</v>
      </c>
      <c r="G742" s="777"/>
      <c r="H742" s="753" t="s">
        <v>747</v>
      </c>
      <c r="I742" s="1114" t="s">
        <v>608</v>
      </c>
    </row>
    <row r="743" spans="1:10" ht="19.5" customHeight="1">
      <c r="A743" s="777"/>
      <c r="B743" s="831"/>
      <c r="C743" s="393" t="s">
        <v>391</v>
      </c>
      <c r="D743" s="1862" t="str">
        <f>'Rekap Panjang Per Prog Per Prov'!AR8</f>
        <v>Kegiatan Fasilitasi Pencegahan dan Penanggulangan Bencana</v>
      </c>
      <c r="E743" s="1862"/>
      <c r="F743" s="794"/>
      <c r="G743" s="777"/>
      <c r="H743" s="753"/>
      <c r="I743" s="758"/>
    </row>
    <row r="744" spans="1:10" ht="52.5" customHeight="1">
      <c r="A744" s="777"/>
      <c r="B744" s="834"/>
      <c r="C744" s="394"/>
      <c r="D744" s="394" t="s">
        <v>382</v>
      </c>
      <c r="E744" s="841" t="str">
        <f>'Rekap Panjang Per Prog Per Prov'!AR10</f>
        <v>Fasilitasi Peningkatan Kapasitas Pemerintahan Kabupaten/Kota dalam Penyelenggaraan Pencegahan dan Penanggulangan Kebakaran untuk Mendukung Pengurangan Resiko Kebakaran</v>
      </c>
      <c r="F744" s="797">
        <f>'Rekap Panjang Per Prog Per Prov'!AR71</f>
        <v>300000000</v>
      </c>
      <c r="G744" s="777"/>
      <c r="H744" s="753" t="s">
        <v>720</v>
      </c>
      <c r="I744" s="761" t="s">
        <v>607</v>
      </c>
    </row>
    <row r="745" spans="1:10" ht="68.25" customHeight="1">
      <c r="A745" s="777"/>
      <c r="B745" s="834"/>
      <c r="C745" s="394"/>
      <c r="D745" s="394" t="s">
        <v>386</v>
      </c>
      <c r="E745" s="841" t="str">
        <f>'Rekap Panjang Per Prog Per Prov'!AS10</f>
        <v>Fasilitasi dan Sosialisasi Pelaksanaan Perpres Nomor 30 Tahun 2011, Pembentukan Kelembagaan Komisi Provinsi Pengendalian Zoonosis dan Komisi Kabupaten/Kota Pengendalian Zoonosis, dan Percepatan Pengendalian Zoonosis</v>
      </c>
      <c r="F745" s="797">
        <f>'Rekap Panjang Per Prog Per Prov'!AS71</f>
        <v>300000000</v>
      </c>
      <c r="G745" s="778"/>
      <c r="H745" s="753" t="s">
        <v>720</v>
      </c>
      <c r="I745" s="761" t="s">
        <v>611</v>
      </c>
    </row>
    <row r="746" spans="1:10" ht="11.25" customHeight="1" thickBot="1">
      <c r="A746" s="788"/>
      <c r="B746" s="832"/>
      <c r="C746" s="363"/>
      <c r="D746" s="363"/>
      <c r="E746" s="845"/>
      <c r="F746" s="790"/>
      <c r="G746" s="789"/>
      <c r="H746" s="1101"/>
      <c r="I746" s="768"/>
    </row>
    <row r="747" spans="1:10" s="374" customFormat="1" ht="21" hidden="1" customHeight="1">
      <c r="A747" s="806" t="s">
        <v>422</v>
      </c>
      <c r="B747" s="1928" t="s">
        <v>423</v>
      </c>
      <c r="C747" s="1928"/>
      <c r="D747" s="1928"/>
      <c r="E747" s="1928"/>
      <c r="F747" s="816">
        <f>SUM(F748:F799)</f>
        <v>91463648000</v>
      </c>
      <c r="G747" s="807"/>
      <c r="H747" s="1136"/>
      <c r="I747" s="808"/>
      <c r="J747" s="622">
        <f>'Rekap Panjang Per Prog Per Prov'!AV76</f>
        <v>91463648000</v>
      </c>
    </row>
    <row r="748" spans="1:10" hidden="1">
      <c r="A748" s="777"/>
      <c r="B748" s="830" t="s">
        <v>380</v>
      </c>
      <c r="C748" s="1863" t="str">
        <f>'Rekap Panjang Per Prog Per Prov'!C7</f>
        <v xml:space="preserve">PROGRAM PENATAAN ADMINISTRASI KEPENDUDUKAN </v>
      </c>
      <c r="D748" s="1863"/>
      <c r="E748" s="1863"/>
      <c r="F748" s="776"/>
      <c r="G748" s="803" t="str">
        <f>'Rekap Panjang Per Prog Per Prov'!C11</f>
        <v>DITJEN DUKCAPIL</v>
      </c>
      <c r="H748" s="753"/>
      <c r="I748" s="758"/>
    </row>
    <row r="749" spans="1:10" ht="33.75" hidden="1" customHeight="1">
      <c r="A749" s="777"/>
      <c r="B749" s="830"/>
      <c r="C749" s="393" t="s">
        <v>381</v>
      </c>
      <c r="D749" s="1862" t="str">
        <f>'Rekap Panjang Per Prog Per Prov'!C8</f>
        <v>Kegiatan Dukungan Manajemen dan Dukungan Teknis Lainnya Ditjen Kependudukan dan Pencatatan Sipil</v>
      </c>
      <c r="E749" s="1862"/>
      <c r="F749" s="776"/>
      <c r="G749" s="777"/>
      <c r="H749" s="753"/>
      <c r="I749" s="758"/>
    </row>
    <row r="750" spans="1:10" ht="73.5" hidden="1" customHeight="1">
      <c r="A750" s="821"/>
      <c r="B750" s="879"/>
      <c r="C750" s="893"/>
      <c r="D750" s="883" t="s">
        <v>382</v>
      </c>
      <c r="E750" s="887" t="str">
        <f>'Rekap Panjang Per Prog Per Prov'!C10</f>
        <v xml:space="preserve">Fasilitasi Koordinasi Penyelenggaraan Kependudukan dan Pencatatan Sipil </v>
      </c>
      <c r="F750" s="880">
        <f>'Rekap Panjang Per Prog Per Prov'!C76</f>
        <v>562547000</v>
      </c>
      <c r="G750" s="821"/>
      <c r="H750" s="753"/>
      <c r="I750" s="884" t="s">
        <v>600</v>
      </c>
    </row>
    <row r="751" spans="1:10" ht="22.5" hidden="1" customHeight="1">
      <c r="A751" s="801"/>
      <c r="B751" s="829" t="s">
        <v>383</v>
      </c>
      <c r="C751" s="1859" t="str">
        <f>'Rekap Panjang Per Prog Per Prov'!E7</f>
        <v xml:space="preserve">PROGRAM PEMBINAAN KESATUAN BANGSA DAN POLITIK </v>
      </c>
      <c r="D751" s="1859"/>
      <c r="E751" s="1859"/>
      <c r="F751" s="779"/>
      <c r="G751" s="1893" t="str">
        <f>'Rekap Panjang Per Prog Per Prov'!E11</f>
        <v>DITJEN KESBANGPOL</v>
      </c>
      <c r="H751" s="753"/>
      <c r="I751" s="781"/>
    </row>
    <row r="752" spans="1:10" s="355" customFormat="1" hidden="1">
      <c r="A752" s="754"/>
      <c r="B752" s="830"/>
      <c r="C752" s="393" t="s">
        <v>381</v>
      </c>
      <c r="D752" s="1862" t="str">
        <f>'Rekap Panjang Per Prog Per Prov'!E8</f>
        <v>Kegiatan Fasilitasi Kewaspadaan Nasional</v>
      </c>
      <c r="E752" s="1862"/>
      <c r="F752" s="776"/>
      <c r="G752" s="1861"/>
      <c r="H752" s="753"/>
      <c r="I752" s="758"/>
    </row>
    <row r="753" spans="1:9" s="344" customFormat="1" ht="62.25" hidden="1" customHeight="1">
      <c r="A753" s="801"/>
      <c r="B753" s="830"/>
      <c r="C753" s="393"/>
      <c r="D753" s="393" t="s">
        <v>382</v>
      </c>
      <c r="E753" s="841" t="str">
        <f>'Rekap Panjang Per Prog Per Prov'!E10</f>
        <v xml:space="preserve">Penguatan dan Pemberdayaan Forum Kewaspadaan Dini Masyarakat (FKDM) </v>
      </c>
      <c r="F753" s="776">
        <f>'Rekap Panjang Per Prog Per Prov'!E76</f>
        <v>1704968000</v>
      </c>
      <c r="G753" s="778"/>
      <c r="H753" s="753"/>
      <c r="I753" s="753" t="s">
        <v>601</v>
      </c>
    </row>
    <row r="754" spans="1:9" ht="33" hidden="1" customHeight="1">
      <c r="A754" s="801"/>
      <c r="B754" s="830" t="s">
        <v>384</v>
      </c>
      <c r="C754" s="1863" t="str">
        <f>'Rekap Panjang Per Prog Per Prov'!F7</f>
        <v xml:space="preserve">PROGRAM PENDIDIKAN DAN PELATIHAN APARATUR KEMENTERIAN DALAM NEGERI </v>
      </c>
      <c r="D754" s="1863"/>
      <c r="E754" s="1863"/>
      <c r="F754" s="776"/>
      <c r="G754" s="803" t="str">
        <f>'Rekap Panjang Per Prog Per Prov'!F11</f>
        <v>BADAN DIKLAT</v>
      </c>
      <c r="H754" s="753"/>
      <c r="I754" s="758"/>
    </row>
    <row r="755" spans="1:9" s="355" customFormat="1" ht="37.5" hidden="1" customHeight="1">
      <c r="A755" s="754"/>
      <c r="B755" s="830"/>
      <c r="C755" s="393" t="s">
        <v>381</v>
      </c>
      <c r="D755" s="1862" t="str">
        <f>'Rekap Panjang Per Prog Per Prov'!F8</f>
        <v xml:space="preserve">Kegiatan Dukungan Manajemen Dan Pelayanan Teknis Lainnya Badan Pendidikan Dan Pelatihan </v>
      </c>
      <c r="E755" s="1862"/>
      <c r="F755" s="776"/>
      <c r="G755" s="777"/>
      <c r="H755" s="753"/>
      <c r="I755" s="758"/>
    </row>
    <row r="756" spans="1:9" s="344" customFormat="1" ht="65.25" hidden="1" customHeight="1">
      <c r="A756" s="801"/>
      <c r="B756" s="830"/>
      <c r="C756" s="393"/>
      <c r="D756" s="393" t="s">
        <v>382</v>
      </c>
      <c r="E756" s="841" t="str">
        <f>'Rekap Panjang Per Prog Per Prov'!F10</f>
        <v>Koordinasi Pembinaan Program Kediklatan</v>
      </c>
      <c r="F756" s="776">
        <f>'Rekap Panjang Per Prog Per Prov'!F76</f>
        <v>279600000</v>
      </c>
      <c r="G756" s="778"/>
      <c r="H756" s="753"/>
      <c r="I756" s="753" t="s">
        <v>604</v>
      </c>
    </row>
    <row r="757" spans="1:9" s="344" customFormat="1" ht="16.5" hidden="1" customHeight="1">
      <c r="A757" s="801"/>
      <c r="B757" s="830" t="s">
        <v>385</v>
      </c>
      <c r="C757" s="1863" t="str">
        <f>'Rekap Panjang Per Prog Per Prov'!G7</f>
        <v xml:space="preserve">PROGRAM PENGELOLAAN DESENTRALISASI DAN OTONOMI DAERAH </v>
      </c>
      <c r="D757" s="1863"/>
      <c r="E757" s="1863"/>
      <c r="F757" s="776"/>
      <c r="G757" s="856" t="str">
        <f>'Rekap Panjang Per Prog Per Prov'!G11</f>
        <v>DITJEN OTDA</v>
      </c>
      <c r="H757" s="753"/>
      <c r="I757" s="784"/>
    </row>
    <row r="758" spans="1:9" s="344" customFormat="1" ht="16.5" hidden="1">
      <c r="A758" s="801"/>
      <c r="B758" s="830"/>
      <c r="C758" s="393" t="s">
        <v>381</v>
      </c>
      <c r="D758" s="1862" t="str">
        <f>'Rekap Panjang Per Prog Per Prov'!G8</f>
        <v>Kegiatan Penataan Urusan Pemerintahan Daerah Lingkup I</v>
      </c>
      <c r="E758" s="1862"/>
      <c r="F758" s="776"/>
      <c r="G758" s="777"/>
      <c r="H758" s="753"/>
      <c r="I758" s="758"/>
    </row>
    <row r="759" spans="1:9" s="344" customFormat="1" ht="68.25" hidden="1" customHeight="1">
      <c r="A759" s="801"/>
      <c r="B759" s="830"/>
      <c r="C759" s="393"/>
      <c r="D759" s="393" t="s">
        <v>382</v>
      </c>
      <c r="E759" s="841" t="str">
        <f>'Rekap Panjang Per Prog Per Prov'!G10</f>
        <v xml:space="preserve">Fasilitasi Percepatan Penerapan Standar Pelayanan Minimal (SPM) di Daerah </v>
      </c>
      <c r="F759" s="776">
        <f>'Rekap Panjang Per Prog Per Prov'!G76</f>
        <v>1283100000</v>
      </c>
      <c r="G759" s="778"/>
      <c r="H759" s="753"/>
      <c r="I759" s="761" t="s">
        <v>662</v>
      </c>
    </row>
    <row r="760" spans="1:9" s="344" customFormat="1" ht="16.5" hidden="1" customHeight="1">
      <c r="A760" s="801"/>
      <c r="B760" s="829" t="s">
        <v>393</v>
      </c>
      <c r="C760" s="1859" t="str">
        <f>'Rekap Panjang Per Prog Per Prov'!J7</f>
        <v xml:space="preserve">PROGRAM BINA PEMBANGUNAN DAERAH </v>
      </c>
      <c r="D760" s="1859"/>
      <c r="E760" s="1859"/>
      <c r="F760" s="779"/>
      <c r="G760" s="1865" t="str">
        <f>'Rekap Panjang Per Prog Per Prov'!J11</f>
        <v>DITJEN BINA BANGDA</v>
      </c>
      <c r="H760" s="753"/>
      <c r="I760" s="809"/>
    </row>
    <row r="761" spans="1:9" s="344" customFormat="1" ht="32.25" hidden="1" customHeight="1">
      <c r="A761" s="801"/>
      <c r="B761" s="830"/>
      <c r="C761" s="393" t="s">
        <v>381</v>
      </c>
      <c r="D761" s="1862" t="str">
        <f>'Rekap Panjang Per Prog Per Prov'!J8</f>
        <v>Kegiatan Dukungan Manajemen dan Pelaksanaan Tugas Teknis Lainnya Ditjen Bina Bangda</v>
      </c>
      <c r="E761" s="1862"/>
      <c r="F761" s="776"/>
      <c r="G761" s="1866"/>
      <c r="H761" s="753"/>
      <c r="I761" s="758"/>
    </row>
    <row r="762" spans="1:9" s="344" customFormat="1" ht="34.5" hidden="1" customHeight="1">
      <c r="A762" s="801"/>
      <c r="B762" s="830"/>
      <c r="C762" s="393"/>
      <c r="D762" s="393" t="s">
        <v>382</v>
      </c>
      <c r="E762" s="841" t="str">
        <f>'Rekap Panjang Per Prog Per Prov'!J10</f>
        <v>Penyusunan, Pengkajian dan Pengembangan Data dan Informasi SIPD di Daerah</v>
      </c>
      <c r="F762" s="776">
        <f>'Rekap Panjang Per Prog Per Prov'!J76</f>
        <v>870000000</v>
      </c>
      <c r="G762" s="777"/>
      <c r="H762" s="753"/>
      <c r="I762" s="1793" t="s">
        <v>594</v>
      </c>
    </row>
    <row r="763" spans="1:9" s="344" customFormat="1" ht="31.5" hidden="1">
      <c r="A763" s="801"/>
      <c r="B763" s="830"/>
      <c r="C763" s="366"/>
      <c r="D763" s="393" t="s">
        <v>386</v>
      </c>
      <c r="E763" s="841" t="str">
        <f>'Rekap Panjang Per Prog Per Prov'!K10</f>
        <v xml:space="preserve">Penguatan Peran Provinsi dalam Pengendalian, Pelaporan dan Evaluasi Pemanfaatan Program Dana Alokasi Khusus (DAK) </v>
      </c>
      <c r="F763" s="776">
        <f>'Rekap Panjang Per Prog Per Prov'!K76</f>
        <v>800000000</v>
      </c>
      <c r="G763" s="777"/>
      <c r="H763" s="753"/>
      <c r="I763" s="1794"/>
    </row>
    <row r="764" spans="1:9" s="344" customFormat="1" ht="33" hidden="1" customHeight="1">
      <c r="A764" s="801"/>
      <c r="B764" s="830"/>
      <c r="C764" s="393" t="s">
        <v>387</v>
      </c>
      <c r="D764" s="1867" t="str">
        <f>'Rekap Panjang Per Prog Per Prov'!L8</f>
        <v>Kegiatan Fasilitasi Penataan Ruang Daerah dan Lingkungan Hidup di Daerah</v>
      </c>
      <c r="E764" s="1862"/>
      <c r="F764" s="776"/>
      <c r="G764" s="777"/>
      <c r="H764" s="753"/>
      <c r="I764" s="758"/>
    </row>
    <row r="765" spans="1:9" s="344" customFormat="1" ht="47.25" hidden="1" customHeight="1">
      <c r="A765" s="801"/>
      <c r="B765" s="830"/>
      <c r="C765" s="366"/>
      <c r="D765" s="393" t="s">
        <v>382</v>
      </c>
      <c r="E765" s="842" t="str">
        <f>'Rekap Panjang Per Prog Per Prov'!L10</f>
        <v xml:space="preserve">Koordinasi , Fasilitasi dan Evaluasi terhadap Implementasi Kegiatan Penanganan Lahan Kritis dan Sumber Daya Air Berbasis Masyarakat (PLKSDA-BM) </v>
      </c>
      <c r="F765" s="776">
        <f>'Rekap Panjang Per Prog Per Prov'!L76</f>
        <v>650000000</v>
      </c>
      <c r="G765" s="777"/>
      <c r="H765" s="753"/>
      <c r="I765" s="1793" t="s">
        <v>594</v>
      </c>
    </row>
    <row r="766" spans="1:9" s="344" customFormat="1" ht="35.25" hidden="1" customHeight="1">
      <c r="A766" s="801"/>
      <c r="B766" s="830"/>
      <c r="C766" s="366"/>
      <c r="D766" s="393" t="s">
        <v>386</v>
      </c>
      <c r="E766" s="842" t="str">
        <f>'Rekap Panjang Per Prog Per Prov'!M10</f>
        <v>Dekonsentrasi Dalam Rangka Penguatan Kelembagaan Penataan Ruang</v>
      </c>
      <c r="F766" s="776">
        <f>'Rekap Panjang Per Prog Per Prov'!M76</f>
        <v>600000000</v>
      </c>
      <c r="G766" s="777"/>
      <c r="H766" s="753"/>
      <c r="I766" s="1803"/>
    </row>
    <row r="767" spans="1:9" s="344" customFormat="1" ht="31.5" hidden="1" customHeight="1">
      <c r="A767" s="801"/>
      <c r="B767" s="830"/>
      <c r="C767" s="366"/>
      <c r="D767" s="393" t="s">
        <v>390</v>
      </c>
      <c r="E767" s="842" t="str">
        <f>'Rekap Panjang Per Prog Per Prov'!N10</f>
        <v xml:space="preserve">Fasilitasi Pengelolaan dan Pengembangan Kawasan Ekowisata Berbasis Masyarakat </v>
      </c>
      <c r="F767" s="776">
        <f>'Rekap Panjang Per Prog Per Prov'!N76</f>
        <v>900000000</v>
      </c>
      <c r="G767" s="777"/>
      <c r="H767" s="753"/>
      <c r="I767" s="1794"/>
    </row>
    <row r="768" spans="1:9" s="344" customFormat="1" ht="16.5" hidden="1">
      <c r="A768" s="801"/>
      <c r="B768" s="830"/>
      <c r="C768" s="393" t="s">
        <v>388</v>
      </c>
      <c r="D768" s="1862" t="str">
        <f>'Rekap Panjang Per Prog Per Prov'!O8</f>
        <v>Kegiatan Fasilitasi Peningkatan Pertumbuhan Ekonomi Daerah</v>
      </c>
      <c r="E768" s="1862"/>
      <c r="F768" s="776"/>
      <c r="G768" s="777"/>
      <c r="H768" s="753"/>
      <c r="I768" s="758"/>
    </row>
    <row r="769" spans="1:9" s="344" customFormat="1" ht="62.25" hidden="1" customHeight="1">
      <c r="A769" s="801"/>
      <c r="B769" s="835"/>
      <c r="C769" s="367"/>
      <c r="D769" s="392" t="s">
        <v>382</v>
      </c>
      <c r="E769" s="846" t="str">
        <f>'Rekap Panjang Per Prog Per Prov'!O10</f>
        <v xml:space="preserve">Dukungan Operasional  Penyelenggaraan PTSP  </v>
      </c>
      <c r="F769" s="802">
        <f>'Rekap Panjang Per Prog Per Prov'!O76</f>
        <v>400000000</v>
      </c>
      <c r="G769" s="777"/>
      <c r="H769" s="753"/>
      <c r="I769" s="753" t="s">
        <v>602</v>
      </c>
    </row>
    <row r="770" spans="1:9" s="344" customFormat="1" ht="16.5" hidden="1">
      <c r="A770" s="801"/>
      <c r="B770" s="830"/>
      <c r="C770" s="393" t="s">
        <v>389</v>
      </c>
      <c r="D770" s="1867" t="str">
        <f>'Rekap Panjang Per Prog Per Prov'!P8</f>
        <v>Kegiatan Fasilitasi  Perencanaan Pembangunan Daerah</v>
      </c>
      <c r="E770" s="1862"/>
      <c r="F770" s="776"/>
      <c r="G770" s="777"/>
      <c r="H770" s="753"/>
      <c r="I770" s="758"/>
    </row>
    <row r="771" spans="1:9" s="344" customFormat="1" ht="49.5" hidden="1" customHeight="1">
      <c r="A771" s="801"/>
      <c r="B771" s="830"/>
      <c r="C771" s="366"/>
      <c r="D771" s="393" t="s">
        <v>382</v>
      </c>
      <c r="E771" s="842" t="str">
        <f>'Rekap Panjang Per Prog Per Prov'!P10</f>
        <v>Pengendalian dan Evaluasi Rencana Pembangunan Tahunan Kabupaten/Kota TA. 2013</v>
      </c>
      <c r="F771" s="776">
        <f>'Rekap Panjang Per Prog Per Prov'!P76</f>
        <v>1216361000</v>
      </c>
      <c r="G771" s="778"/>
      <c r="H771" s="753"/>
      <c r="I771" s="753" t="s">
        <v>594</v>
      </c>
    </row>
    <row r="772" spans="1:9" s="362" customFormat="1" ht="15.75" hidden="1" customHeight="1">
      <c r="A772" s="777"/>
      <c r="B772" s="830" t="s">
        <v>519</v>
      </c>
      <c r="C772" s="1863" t="str">
        <f>'Rekap Panjang Per Prog Per Prov'!U7</f>
        <v xml:space="preserve">PROGRAM PEMBERDAYAAN MASYARAKAT DAN PEMERINTAHAN DESA </v>
      </c>
      <c r="D772" s="1863"/>
      <c r="E772" s="1863"/>
      <c r="F772" s="793"/>
      <c r="G772" s="782" t="str">
        <f>'Rekap Panjang Per Prog Per Prov'!U11</f>
        <v>DITJEN PMD</v>
      </c>
      <c r="H772" s="753"/>
      <c r="I772" s="758"/>
    </row>
    <row r="773" spans="1:9" ht="30" hidden="1" customHeight="1">
      <c r="A773" s="777"/>
      <c r="B773" s="831"/>
      <c r="C773" s="393" t="s">
        <v>381</v>
      </c>
      <c r="D773" s="1862" t="str">
        <f>'Rekap Panjang Per Prog Per Prov'!U8</f>
        <v>Kegiatan Dukungan Manajemen dan Dukungan Teknis Lainnya Ditjen PMD</v>
      </c>
      <c r="E773" s="1862"/>
      <c r="F773" s="794"/>
      <c r="G773" s="782"/>
      <c r="H773" s="753"/>
      <c r="I773" s="758"/>
    </row>
    <row r="774" spans="1:9" ht="31.5" hidden="1" customHeight="1">
      <c r="A774" s="777"/>
      <c r="B774" s="834"/>
      <c r="C774" s="394"/>
      <c r="D774" s="394" t="s">
        <v>382</v>
      </c>
      <c r="E774" s="841" t="str">
        <f>'Rekap Panjang Per Prog Per Prov'!U10</f>
        <v>Penguatan Program dan Kelembagaan Pemberdayaan Masyarakat dan Pemerintahan Desa</v>
      </c>
      <c r="F774" s="797">
        <f>'Rekap Panjang Per Prog Per Prov'!U76</f>
        <v>157010000</v>
      </c>
      <c r="G774" s="778"/>
      <c r="H774" s="753"/>
      <c r="I774" s="781"/>
    </row>
    <row r="775" spans="1:9" ht="30" hidden="1" customHeight="1">
      <c r="A775" s="777"/>
      <c r="B775" s="831"/>
      <c r="C775" s="393" t="s">
        <v>387</v>
      </c>
      <c r="D775" s="1862" t="str">
        <f>'Rekap Panjang Per Prog Per Prov'!W8</f>
        <v>Kegiatan Peningkatan Kapasitas Kelembagaan dan Pelatihan Masyarakat</v>
      </c>
      <c r="E775" s="1862"/>
      <c r="F775" s="794"/>
      <c r="G775" s="782"/>
      <c r="H775" s="753"/>
      <c r="I775" s="758"/>
    </row>
    <row r="776" spans="1:9" ht="15.75" hidden="1" customHeight="1">
      <c r="A776" s="777"/>
      <c r="B776" s="834"/>
      <c r="C776" s="394"/>
      <c r="D776" s="394" t="s">
        <v>382</v>
      </c>
      <c r="E776" s="841" t="str">
        <f>'Rekap Panjang Per Prog Per Prov'!W10</f>
        <v>Fasilitasi Penyusunan Profil Desa dan Kelurahan</v>
      </c>
      <c r="F776" s="797">
        <f>'Rekap Panjang Per Prog Per Prov'!W76</f>
        <v>1097146000</v>
      </c>
      <c r="G776" s="778"/>
      <c r="H776" s="753"/>
      <c r="I776" s="781"/>
    </row>
    <row r="777" spans="1:9" ht="15.75" hidden="1" customHeight="1">
      <c r="A777" s="777"/>
      <c r="B777" s="831"/>
      <c r="C777" s="393" t="s">
        <v>388</v>
      </c>
      <c r="D777" s="1862" t="str">
        <f>'Rekap Panjang Per Prog Per Prov'!X8</f>
        <v>Kegiatan Peningkatan Kemandirian Masyarakat Perdesaan</v>
      </c>
      <c r="E777" s="1862"/>
      <c r="F777" s="794"/>
      <c r="G777" s="782"/>
      <c r="H777" s="753"/>
      <c r="I777" s="758"/>
    </row>
    <row r="778" spans="1:9" ht="15.75" hidden="1" customHeight="1">
      <c r="A778" s="777"/>
      <c r="B778" s="834"/>
      <c r="C778" s="394"/>
      <c r="D778" s="394" t="s">
        <v>382</v>
      </c>
      <c r="E778" s="841" t="str">
        <f>'Rekap Panjang Per Prog Per Prov'!X10</f>
        <v>PNPM-Mandiri Perdesaan</v>
      </c>
      <c r="F778" s="797">
        <f>'Rekap Panjang Per Prog Per Prov'!X76</f>
        <v>68522070000</v>
      </c>
      <c r="G778" s="778"/>
      <c r="H778" s="753"/>
      <c r="I778" s="781"/>
    </row>
    <row r="779" spans="1:9" ht="15.75" hidden="1" customHeight="1">
      <c r="A779" s="777"/>
      <c r="B779" s="831"/>
      <c r="C779" s="393" t="s">
        <v>389</v>
      </c>
      <c r="D779" s="1862" t="str">
        <f>'Rekap Panjang Per Prog Per Prov'!Y8</f>
        <v>Kegiatan Fasilitasi Pemberdayaan Adat dan Sosial Budaya Masyarakat</v>
      </c>
      <c r="E779" s="1862"/>
      <c r="F779" s="794"/>
      <c r="G779" s="782"/>
      <c r="H779" s="753"/>
      <c r="I779" s="758"/>
    </row>
    <row r="780" spans="1:9" ht="31.5" hidden="1" customHeight="1">
      <c r="A780" s="777"/>
      <c r="B780" s="834"/>
      <c r="C780" s="394"/>
      <c r="D780" s="394" t="s">
        <v>382</v>
      </c>
      <c r="E780" s="841" t="str">
        <f>'Rekap Panjang Per Prog Per Prov'!Y10</f>
        <v>Fasilitasi Penguatan Kelembagaan Komisi Penanggulangan HIV/AIDS di daerah</v>
      </c>
      <c r="F780" s="797">
        <f>'Rekap Panjang Per Prog Per Prov'!Y76</f>
        <v>86320000</v>
      </c>
      <c r="G780" s="778"/>
      <c r="H780" s="753"/>
      <c r="I780" s="781"/>
    </row>
    <row r="781" spans="1:9" ht="15.75" hidden="1" customHeight="1">
      <c r="A781" s="777"/>
      <c r="B781" s="834"/>
      <c r="C781" s="394"/>
      <c r="D781" s="394" t="s">
        <v>386</v>
      </c>
      <c r="E781" s="841" t="str">
        <f>'Rekap Panjang Per Prog Per Prov'!Z10</f>
        <v xml:space="preserve">Fasilitasi Pembinaan dan Pengendalian PNPM Generasi </v>
      </c>
      <c r="F781" s="797">
        <f>'Rekap Panjang Per Prog Per Prov'!Z76</f>
        <v>5229344000</v>
      </c>
      <c r="G781" s="778"/>
      <c r="H781" s="753"/>
      <c r="I781" s="781"/>
    </row>
    <row r="782" spans="1:9" ht="31.5" hidden="1" customHeight="1">
      <c r="A782" s="777"/>
      <c r="B782" s="834"/>
      <c r="C782" s="394"/>
      <c r="D782" s="394" t="s">
        <v>390</v>
      </c>
      <c r="E782" s="841" t="str">
        <f>'Rekap Panjang Per Prog Per Prov'!AA10</f>
        <v xml:space="preserve">Fasilitasi Penguatan Sistem Informasi Posyandu di Daerah melalui Koordinasi dan Pelatihan Ulang </v>
      </c>
      <c r="F782" s="797">
        <f>'Rekap Panjang Per Prog Per Prov'!AA76</f>
        <v>126470000</v>
      </c>
      <c r="G782" s="778"/>
      <c r="H782" s="753"/>
      <c r="I782" s="781"/>
    </row>
    <row r="783" spans="1:9" ht="15.75" hidden="1" customHeight="1">
      <c r="A783" s="777"/>
      <c r="B783" s="831"/>
      <c r="C783" s="393" t="s">
        <v>391</v>
      </c>
      <c r="D783" s="1862" t="str">
        <f>'Rekap Panjang Per Prog Per Prov'!AB8</f>
        <v>Kegiatan Pengembangan Usaha Ekonomi Masyarakat</v>
      </c>
      <c r="E783" s="1862"/>
      <c r="F783" s="794"/>
      <c r="G783" s="782"/>
      <c r="H783" s="753"/>
      <c r="I783" s="758"/>
    </row>
    <row r="784" spans="1:9" ht="15.75" hidden="1" customHeight="1">
      <c r="A784" s="777"/>
      <c r="B784" s="834"/>
      <c r="C784" s="394"/>
      <c r="D784" s="394" t="s">
        <v>382</v>
      </c>
      <c r="E784" s="841" t="str">
        <f>'Rekap Panjang Per Prog Per Prov'!AB10</f>
        <v xml:space="preserve">Pelatihan Kapasitas Kelembagaan UED SP/BUMDesa </v>
      </c>
      <c r="F784" s="797">
        <f>'Rekap Panjang Per Prog Per Prov'!AB76</f>
        <v>873325000</v>
      </c>
      <c r="G784" s="778"/>
      <c r="H784" s="753"/>
      <c r="I784" s="781"/>
    </row>
    <row r="785" spans="1:10" ht="31.5" hidden="1" customHeight="1">
      <c r="A785" s="777"/>
      <c r="B785" s="834"/>
      <c r="C785" s="394"/>
      <c r="D785" s="394" t="s">
        <v>386</v>
      </c>
      <c r="E785" s="841" t="str">
        <f>'Rekap Panjang Per Prog Per Prov'!AC10</f>
        <v xml:space="preserve">Penguatan Kelembagaan Tim Koordinasi Penanggulangan Kemiskinan Daerah (TKPKD) </v>
      </c>
      <c r="F785" s="797">
        <f>'Rekap Panjang Per Prog Per Prov'!AC76</f>
        <v>96320000</v>
      </c>
      <c r="G785" s="778"/>
      <c r="H785" s="753"/>
      <c r="I785" s="781"/>
    </row>
    <row r="786" spans="1:10" ht="15.75" hidden="1" customHeight="1">
      <c r="A786" s="777"/>
      <c r="B786" s="834"/>
      <c r="C786" s="394"/>
      <c r="D786" s="394" t="s">
        <v>390</v>
      </c>
      <c r="E786" s="841" t="str">
        <f>'Rekap Panjang Per Prog Per Prov'!AD10</f>
        <v>Fasilitasi Penguatan Kelembagaan Pasar Desa</v>
      </c>
      <c r="F786" s="797">
        <f>'Rekap Panjang Per Prog Per Prov'!AD76</f>
        <v>150000000</v>
      </c>
      <c r="G786" s="778"/>
      <c r="H786" s="753"/>
      <c r="I786" s="781"/>
    </row>
    <row r="787" spans="1:10" s="362" customFormat="1" ht="32.25" hidden="1" customHeight="1">
      <c r="A787" s="777"/>
      <c r="B787" s="830" t="s">
        <v>396</v>
      </c>
      <c r="C787" s="1863" t="str">
        <f>'Rekap Panjang Per Prog Per Prov'!AH7</f>
        <v xml:space="preserve">PROGRAM PENGUATAN PENYELENGGARAAN PEMERINTAHAN UMUM </v>
      </c>
      <c r="D787" s="1863"/>
      <c r="E787" s="1863"/>
      <c r="F787" s="793"/>
      <c r="G787" s="803" t="str">
        <f>'Rekap Panjang Per Prog Per Prov'!AH11</f>
        <v>DITJEN PUM</v>
      </c>
      <c r="H787" s="753"/>
      <c r="I787" s="758"/>
    </row>
    <row r="788" spans="1:10" ht="30" hidden="1" customHeight="1">
      <c r="A788" s="777"/>
      <c r="B788" s="831"/>
      <c r="C788" s="393" t="s">
        <v>381</v>
      </c>
      <c r="D788" s="1862" t="str">
        <f>'Rekap Panjang Per Prog Per Prov'!AH8</f>
        <v>Kegiatan Penyelenggaraan Hubungan Pusat dan Daerah Serta Kerjasama Daerah</v>
      </c>
      <c r="E788" s="1862"/>
      <c r="F788" s="794"/>
      <c r="G788" s="777"/>
      <c r="H788" s="753"/>
      <c r="I788" s="758"/>
    </row>
    <row r="789" spans="1:10" ht="54" hidden="1" customHeight="1">
      <c r="A789" s="777"/>
      <c r="B789" s="834"/>
      <c r="C789" s="394"/>
      <c r="D789" s="394" t="s">
        <v>382</v>
      </c>
      <c r="E789" s="841" t="str">
        <f>'Rekap Panjang Per Prog Per Prov'!AI10</f>
        <v>Peningkatan Peran Gubernur sebagai Wakil Pemerintah Pusat di Wilayah Provinsi</v>
      </c>
      <c r="F789" s="797">
        <f>'Rekap Panjang Per Prog Per Prov'!AI76</f>
        <v>4109067000</v>
      </c>
      <c r="G789" s="777"/>
      <c r="H789" s="753"/>
      <c r="I789" s="761" t="s">
        <v>595</v>
      </c>
    </row>
    <row r="790" spans="1:10" ht="30" hidden="1" customHeight="1">
      <c r="A790" s="777"/>
      <c r="B790" s="831"/>
      <c r="C790" s="393" t="s">
        <v>387</v>
      </c>
      <c r="D790" s="1862" t="str">
        <f>'Rekap Panjang Per Prog Per Prov'!AJ8</f>
        <v>Kegiatan Pengembangan dan Penataan Wilayah Administrasi dan Perbatasan</v>
      </c>
      <c r="E790" s="1862"/>
      <c r="F790" s="794"/>
      <c r="G790" s="777"/>
      <c r="H790" s="753"/>
      <c r="I790" s="758"/>
    </row>
    <row r="791" spans="1:10" ht="67.5" hidden="1" customHeight="1">
      <c r="A791" s="777"/>
      <c r="B791" s="834"/>
      <c r="C791" s="394"/>
      <c r="D791" s="394" t="s">
        <v>382</v>
      </c>
      <c r="E791" s="841" t="str">
        <f>'Rekap Panjang Per Prog Per Prov'!AK10</f>
        <v>Koordinasi dan Fasilitasi Penegasan Batas Daerah Secara Pasti di Lapangan antar Daerah Provinsi, Kab/Kota</v>
      </c>
      <c r="F791" s="797">
        <f>'Rekap Panjang Per Prog Per Prov'!AK76</f>
        <v>350000000</v>
      </c>
      <c r="G791" s="777"/>
      <c r="H791" s="753"/>
      <c r="I791" s="1114" t="s">
        <v>605</v>
      </c>
    </row>
    <row r="792" spans="1:10" hidden="1">
      <c r="A792" s="777"/>
      <c r="B792" s="831"/>
      <c r="C792" s="393" t="s">
        <v>388</v>
      </c>
      <c r="D792" s="1862" t="str">
        <f>'Rekap Panjang Per Prog Per Prov'!AN8</f>
        <v>Kegiatan Pembinaan Ketenteraman, Ketertiban dan Perlindungan Masyarakat</v>
      </c>
      <c r="E792" s="1862"/>
      <c r="F792" s="794"/>
      <c r="G792" s="777"/>
      <c r="H792" s="753"/>
      <c r="I792" s="758"/>
    </row>
    <row r="793" spans="1:10" ht="50.25" hidden="1" customHeight="1">
      <c r="A793" s="777"/>
      <c r="B793" s="831"/>
      <c r="C793" s="393"/>
      <c r="D793" s="393" t="s">
        <v>382</v>
      </c>
      <c r="E793" s="841" t="str">
        <f>'Rekap Panjang Per Prog Per Prov'!AN10</f>
        <v>Fasilitasi Pencitraan Satpol PP di Daerah</v>
      </c>
      <c r="F793" s="794">
        <f>'Rekap Panjang Per Prog Per Prov'!AN76</f>
        <v>350000000</v>
      </c>
      <c r="G793" s="777"/>
      <c r="H793" s="753"/>
      <c r="I793" s="761" t="s">
        <v>597</v>
      </c>
    </row>
    <row r="794" spans="1:10" hidden="1">
      <c r="A794" s="777"/>
      <c r="B794" s="834"/>
      <c r="C794" s="394" t="s">
        <v>389</v>
      </c>
      <c r="D794" s="1872" t="str">
        <f>'Rekap Panjang Per Prog Per Prov'!AP8</f>
        <v>Kegiatan Pembinaan dan Pengembangan Kawasan dan Pertanahan</v>
      </c>
      <c r="E794" s="1872"/>
      <c r="F794" s="797"/>
      <c r="G794" s="777"/>
      <c r="H794" s="753"/>
      <c r="I794" s="781"/>
    </row>
    <row r="795" spans="1:10" ht="50.25" hidden="1" customHeight="1">
      <c r="A795" s="777"/>
      <c r="B795" s="834"/>
      <c r="C795" s="394"/>
      <c r="D795" s="394" t="s">
        <v>382</v>
      </c>
      <c r="E795" s="841" t="str">
        <f>'Rekap Panjang Per Prog Per Prov'!AP10</f>
        <v xml:space="preserve">Peningkatan Kapasitas Aparat Pemerintah Daerah dalam Pengelolaan Kawasan Sumber Daya Alam </v>
      </c>
      <c r="F795" s="797">
        <f>'Rekap Panjang Per Prog Per Prov'!AP76</f>
        <v>400000000</v>
      </c>
      <c r="G795" s="777"/>
      <c r="H795" s="753"/>
      <c r="I795" s="1114" t="s">
        <v>608</v>
      </c>
    </row>
    <row r="796" spans="1:10" hidden="1">
      <c r="A796" s="777"/>
      <c r="B796" s="831"/>
      <c r="C796" s="393" t="s">
        <v>391</v>
      </c>
      <c r="D796" s="1862" t="str">
        <f>'Rekap Panjang Per Prog Per Prov'!AR8</f>
        <v>Kegiatan Fasilitasi Pencegahan dan Penanggulangan Bencana</v>
      </c>
      <c r="E796" s="1862"/>
      <c r="F796" s="794"/>
      <c r="G796" s="777"/>
      <c r="H796" s="753"/>
      <c r="I796" s="758"/>
    </row>
    <row r="797" spans="1:10" ht="51.75" hidden="1" customHeight="1">
      <c r="A797" s="777"/>
      <c r="B797" s="834"/>
      <c r="C797" s="394"/>
      <c r="D797" s="394" t="s">
        <v>382</v>
      </c>
      <c r="E797" s="841" t="str">
        <f>'Rekap Panjang Per Prog Per Prov'!AR10</f>
        <v>Fasilitasi Peningkatan Kapasitas Pemerintahan Kabupaten/Kota dalam Penyelenggaraan Pencegahan dan Penanggulangan Kebakaran untuk Mendukung Pengurangan Resiko Kebakaran</v>
      </c>
      <c r="F797" s="797">
        <f>'Rekap Panjang Per Prog Per Prov'!AR76</f>
        <v>300000000</v>
      </c>
      <c r="G797" s="777"/>
      <c r="H797" s="753"/>
      <c r="I797" s="1790" t="s">
        <v>607</v>
      </c>
    </row>
    <row r="798" spans="1:10" ht="31.5" hidden="1">
      <c r="A798" s="777"/>
      <c r="B798" s="834"/>
      <c r="C798" s="394"/>
      <c r="D798" s="394" t="s">
        <v>386</v>
      </c>
      <c r="E798" s="841" t="str">
        <f>'Rekap Panjang Per Prog Per Prov'!AT10</f>
        <v>Peningkatan Kapasitas Aparat dalam Pengurangan Resiko Bencana di Daerah</v>
      </c>
      <c r="F798" s="797">
        <f>'Rekap Panjang Per Prog Per Prov'!AT76</f>
        <v>350000000</v>
      </c>
      <c r="G798" s="778"/>
      <c r="H798" s="753"/>
      <c r="I798" s="1791"/>
    </row>
    <row r="799" spans="1:10" ht="9" hidden="1" customHeight="1" thickBot="1">
      <c r="A799" s="788"/>
      <c r="B799" s="832"/>
      <c r="C799" s="363"/>
      <c r="D799" s="363"/>
      <c r="E799" s="845"/>
      <c r="F799" s="805"/>
      <c r="G799" s="789"/>
      <c r="H799" s="1135"/>
      <c r="I799" s="768"/>
    </row>
    <row r="800" spans="1:10" s="1107" customFormat="1" ht="15" customHeight="1">
      <c r="A800" s="1159" t="s">
        <v>819</v>
      </c>
      <c r="B800" s="1864" t="s">
        <v>425</v>
      </c>
      <c r="C800" s="1864"/>
      <c r="D800" s="1864"/>
      <c r="E800" s="1864"/>
      <c r="F800" s="792">
        <f>SUM(F801:F847)</f>
        <v>21882109000</v>
      </c>
      <c r="G800" s="1158"/>
      <c r="H800" s="1139"/>
      <c r="I800" s="808"/>
      <c r="J800" s="1106">
        <f>'Rekap Panjang Per Prog Per Prov'!AV89</f>
        <v>21882109000</v>
      </c>
    </row>
    <row r="801" spans="1:9">
      <c r="A801" s="777"/>
      <c r="B801" s="830" t="s">
        <v>380</v>
      </c>
      <c r="C801" s="1863" t="str">
        <f>'Rekap Panjang Per Prog Per Prov'!C7</f>
        <v xml:space="preserve">PROGRAM PENATAAN ADMINISTRASI KEPENDUDUKAN </v>
      </c>
      <c r="D801" s="1863"/>
      <c r="E801" s="1863"/>
      <c r="F801" s="776"/>
      <c r="G801" s="803" t="str">
        <f>'Rekap Panjang Per Prog Per Prov'!C11</f>
        <v>DITJEN DUKCAPIL</v>
      </c>
      <c r="H801" s="753"/>
      <c r="I801" s="758"/>
    </row>
    <row r="802" spans="1:9" ht="34.5" customHeight="1">
      <c r="A802" s="777"/>
      <c r="B802" s="830"/>
      <c r="C802" s="393" t="s">
        <v>381</v>
      </c>
      <c r="D802" s="1862" t="str">
        <f>'Rekap Panjang Per Prog Per Prov'!C8</f>
        <v>Kegiatan Dukungan Manajemen dan Dukungan Teknis Lainnya Ditjen Kependudukan dan Pencatatan Sipil</v>
      </c>
      <c r="E802" s="1862"/>
      <c r="F802" s="776"/>
      <c r="G802" s="777"/>
      <c r="H802" s="753"/>
      <c r="I802" s="758"/>
    </row>
    <row r="803" spans="1:9" ht="35.25" customHeight="1">
      <c r="A803" s="777"/>
      <c r="B803" s="951"/>
      <c r="C803" s="1140"/>
      <c r="D803" s="392" t="s">
        <v>382</v>
      </c>
      <c r="E803" s="846" t="str">
        <f>'Rekap Panjang Per Prog Per Prov'!C10</f>
        <v xml:space="preserve">Fasilitasi Koordinasi Penyelenggaraan Kependudukan dan Pencatatan Sipil </v>
      </c>
      <c r="F803" s="802">
        <f>'Rekap Panjang Per Prog Per Prov'!C89</f>
        <v>249789000</v>
      </c>
      <c r="G803" s="777"/>
      <c r="H803" s="753" t="s">
        <v>706</v>
      </c>
      <c r="I803" s="884" t="s">
        <v>600</v>
      </c>
    </row>
    <row r="804" spans="1:9" ht="39.75" customHeight="1">
      <c r="A804" s="801"/>
      <c r="B804" s="830" t="s">
        <v>383</v>
      </c>
      <c r="C804" s="1863" t="str">
        <f>'Rekap Panjang Per Prog Per Prov'!D7</f>
        <v xml:space="preserve">PROGRAM PENGAWASAN DAN PENINGKATAN AKUNTABILITAS APARATUR KEMENTERIAN DALAM NEGERI </v>
      </c>
      <c r="D804" s="1863"/>
      <c r="E804" s="1863"/>
      <c r="F804" s="776"/>
      <c r="G804" s="803" t="str">
        <f>'Rekap Panjang Per Prog Per Prov'!D11</f>
        <v>ITJEN</v>
      </c>
      <c r="H804" s="753"/>
      <c r="I804" s="781"/>
    </row>
    <row r="805" spans="1:9" ht="31.5" customHeight="1">
      <c r="A805" s="801"/>
      <c r="B805" s="830"/>
      <c r="C805" s="393" t="s">
        <v>381</v>
      </c>
      <c r="D805" s="1862" t="str">
        <f>'Rekap Panjang Per Prog Per Prov'!D8</f>
        <v xml:space="preserve">Kegiatan Dukungan Manajemen dan Dukungan Teknis Lainnya  Inspektorat Jenderal </v>
      </c>
      <c r="E805" s="1862"/>
      <c r="F805" s="776"/>
      <c r="G805" s="777"/>
      <c r="H805" s="753"/>
      <c r="I805" s="758"/>
    </row>
    <row r="806" spans="1:9" ht="37.5" customHeight="1">
      <c r="A806" s="801"/>
      <c r="B806" s="830"/>
      <c r="C806" s="365"/>
      <c r="D806" s="393" t="s">
        <v>382</v>
      </c>
      <c r="E806" s="841" t="str">
        <f>'Rekap Panjang Per Prog Per Prov'!D10</f>
        <v xml:space="preserve">Koordinasi Pembinaan dan Pengawasan Penyelenggaraan Pemerintahan Daerah </v>
      </c>
      <c r="F806" s="776">
        <f>'Rekap Panjang Per Prog Per Prov'!D89</f>
        <v>300000000</v>
      </c>
      <c r="G806" s="778"/>
      <c r="H806" s="753" t="s">
        <v>755</v>
      </c>
      <c r="I806" s="753" t="s">
        <v>603</v>
      </c>
    </row>
    <row r="807" spans="1:9" ht="16.5">
      <c r="A807" s="801"/>
      <c r="B807" s="830" t="s">
        <v>384</v>
      </c>
      <c r="C807" s="1875" t="str">
        <f>'Rekap Panjang Per Prog Per Prov'!E7</f>
        <v xml:space="preserve">PROGRAM PEMBINAAN KESATUAN BANGSA DAN POLITIK </v>
      </c>
      <c r="D807" s="1875"/>
      <c r="E807" s="1875"/>
      <c r="F807" s="776"/>
      <c r="G807" s="1860" t="str">
        <f>'Rekap Panjang Per Prog Per Prov'!E11</f>
        <v>DITJEN KESBANGPOL</v>
      </c>
      <c r="H807" s="753"/>
      <c r="I807" s="758"/>
    </row>
    <row r="808" spans="1:9" s="355" customFormat="1">
      <c r="A808" s="754"/>
      <c r="B808" s="830"/>
      <c r="C808" s="393" t="s">
        <v>381</v>
      </c>
      <c r="D808" s="1862" t="str">
        <f>'Rekap Panjang Per Prog Per Prov'!E8</f>
        <v>Kegiatan Fasilitasi Kewaspadaan Nasional</v>
      </c>
      <c r="E808" s="1862"/>
      <c r="F808" s="776"/>
      <c r="G808" s="1861"/>
      <c r="H808" s="753"/>
      <c r="I808" s="758"/>
    </row>
    <row r="809" spans="1:9" s="344" customFormat="1" ht="37.5" customHeight="1">
      <c r="A809" s="859"/>
      <c r="B809" s="830"/>
      <c r="C809" s="393"/>
      <c r="D809" s="393" t="s">
        <v>382</v>
      </c>
      <c r="E809" s="841" t="str">
        <f>'Rekap Panjang Per Prog Per Prov'!E10</f>
        <v xml:space="preserve">Penguatan dan Pemberdayaan Forum Kewaspadaan Dini Masyarakat (FKDM) </v>
      </c>
      <c r="F809" s="776">
        <f>'Rekap Panjang Per Prog Per Prov'!E89</f>
        <v>809649000</v>
      </c>
      <c r="G809" s="778"/>
      <c r="H809" s="753" t="s">
        <v>708</v>
      </c>
      <c r="I809" s="753" t="s">
        <v>601</v>
      </c>
    </row>
    <row r="810" spans="1:9" ht="39" customHeight="1">
      <c r="A810" s="801"/>
      <c r="B810" s="829" t="s">
        <v>385</v>
      </c>
      <c r="C810" s="1859" t="str">
        <f>'Rekap Panjang Per Prog Per Prov'!F7</f>
        <v xml:space="preserve">PROGRAM PENDIDIKAN DAN PELATIHAN APARATUR KEMENTERIAN DALAM NEGERI </v>
      </c>
      <c r="D810" s="1859"/>
      <c r="E810" s="1859"/>
      <c r="F810" s="779"/>
      <c r="G810" s="777" t="str">
        <f>'Rekap Panjang Per Prog Per Prov'!F11</f>
        <v>BADAN DIKLAT</v>
      </c>
      <c r="H810" s="753"/>
      <c r="I810" s="781"/>
    </row>
    <row r="811" spans="1:9" s="355" customFormat="1" ht="34.5" customHeight="1">
      <c r="A811" s="754"/>
      <c r="B811" s="830"/>
      <c r="C811" s="393" t="s">
        <v>381</v>
      </c>
      <c r="D811" s="1862" t="str">
        <f>'Rekap Panjang Per Prog Per Prov'!F8</f>
        <v xml:space="preserve">Kegiatan Dukungan Manajemen Dan Pelayanan Teknis Lainnya Badan Pendidikan Dan Pelatihan </v>
      </c>
      <c r="E811" s="1862"/>
      <c r="F811" s="776"/>
      <c r="G811" s="777"/>
      <c r="H811" s="753"/>
      <c r="I811" s="758"/>
    </row>
    <row r="812" spans="1:9" s="344" customFormat="1" ht="32.25" customHeight="1">
      <c r="A812" s="801"/>
      <c r="B812" s="830"/>
      <c r="C812" s="393"/>
      <c r="D812" s="393" t="s">
        <v>382</v>
      </c>
      <c r="E812" s="841" t="str">
        <f>'Rekap Panjang Per Prog Per Prov'!F10</f>
        <v>Koordinasi Pembinaan Program Kediklatan</v>
      </c>
      <c r="F812" s="776">
        <f>'Rekap Panjang Per Prog Per Prov'!F89</f>
        <v>200000000</v>
      </c>
      <c r="G812" s="778"/>
      <c r="H812" s="753" t="s">
        <v>696</v>
      </c>
      <c r="I812" s="753" t="s">
        <v>604</v>
      </c>
    </row>
    <row r="813" spans="1:9" s="344" customFormat="1" ht="16.5" customHeight="1">
      <c r="A813" s="801"/>
      <c r="B813" s="830" t="s">
        <v>393</v>
      </c>
      <c r="C813" s="1863" t="str">
        <f>'Rekap Panjang Per Prog Per Prov'!G7</f>
        <v xml:space="preserve">PROGRAM PENGELOLAAN DESENTRALISASI DAN OTONOMI DAERAH </v>
      </c>
      <c r="D813" s="1863"/>
      <c r="E813" s="1863"/>
      <c r="F813" s="776"/>
      <c r="G813" s="856" t="str">
        <f>'Rekap Panjang Per Prog Per Prov'!G11</f>
        <v>DITJEN OTDA</v>
      </c>
      <c r="H813" s="753"/>
      <c r="I813" s="784"/>
    </row>
    <row r="814" spans="1:9" s="344" customFormat="1" ht="16.5">
      <c r="A814" s="801"/>
      <c r="B814" s="830"/>
      <c r="C814" s="393" t="s">
        <v>381</v>
      </c>
      <c r="D814" s="1862" t="str">
        <f>'Rekap Panjang Per Prog Per Prov'!G8</f>
        <v>Kegiatan Penataan Urusan Pemerintahan Daerah Lingkup I</v>
      </c>
      <c r="E814" s="1862"/>
      <c r="F814" s="776"/>
      <c r="G814" s="777"/>
      <c r="H814" s="753"/>
      <c r="I814" s="758"/>
    </row>
    <row r="815" spans="1:9" s="344" customFormat="1" ht="37.5" customHeight="1">
      <c r="A815" s="801"/>
      <c r="B815" s="830"/>
      <c r="C815" s="393"/>
      <c r="D815" s="393" t="s">
        <v>382</v>
      </c>
      <c r="E815" s="841" t="str">
        <f>'Rekap Panjang Per Prog Per Prov'!G10</f>
        <v xml:space="preserve">Fasilitasi Percepatan Penerapan Standar Pelayanan Minimal (SPM) di Daerah </v>
      </c>
      <c r="F815" s="776">
        <f>'Rekap Panjang Per Prog Per Prov'!G89</f>
        <v>704425000</v>
      </c>
      <c r="G815" s="778"/>
      <c r="H815" s="753" t="s">
        <v>716</v>
      </c>
      <c r="I815" s="761" t="s">
        <v>662</v>
      </c>
    </row>
    <row r="816" spans="1:9" s="344" customFormat="1" ht="16.5" customHeight="1">
      <c r="A816" s="801"/>
      <c r="B816" s="830" t="s">
        <v>396</v>
      </c>
      <c r="C816" s="1863" t="str">
        <f>'Rekap Panjang Per Prog Per Prov'!J7</f>
        <v xml:space="preserve">PROGRAM BINA PEMBANGUNAN DAERAH </v>
      </c>
      <c r="D816" s="1863"/>
      <c r="E816" s="1863"/>
      <c r="F816" s="776"/>
      <c r="G816" s="1865" t="str">
        <f>'Rekap Panjang Per Prog Per Prov'!J11</f>
        <v>DITJEN BINA BANGDA</v>
      </c>
      <c r="H816" s="753"/>
      <c r="I816" s="784"/>
    </row>
    <row r="817" spans="1:9" s="344" customFormat="1" ht="32.25" customHeight="1">
      <c r="A817" s="801"/>
      <c r="B817" s="830"/>
      <c r="C817" s="393" t="s">
        <v>381</v>
      </c>
      <c r="D817" s="1862" t="str">
        <f>'Rekap Panjang Per Prog Per Prov'!J8</f>
        <v>Kegiatan Dukungan Manajemen dan Pelaksanaan Tugas Teknis Lainnya Ditjen Bina Bangda</v>
      </c>
      <c r="E817" s="1862"/>
      <c r="F817" s="776"/>
      <c r="G817" s="1866"/>
      <c r="H817" s="753"/>
      <c r="I817" s="758"/>
    </row>
    <row r="818" spans="1:9" s="344" customFormat="1" ht="39" customHeight="1">
      <c r="A818" s="801"/>
      <c r="B818" s="830"/>
      <c r="C818" s="366"/>
      <c r="D818" s="393" t="s">
        <v>382</v>
      </c>
      <c r="E818" s="841" t="str">
        <f>'Rekap Panjang Per Prog Per Prov'!K10</f>
        <v xml:space="preserve">Penguatan Peran Provinsi dalam Pengendalian, Pelaporan dan Evaluasi Pemanfaatan Program Dana Alokasi Khusus (DAK) </v>
      </c>
      <c r="F818" s="776">
        <f>'Rekap Panjang Per Prog Per Prov'!K89</f>
        <v>500000000</v>
      </c>
      <c r="G818" s="777"/>
      <c r="H818" s="753" t="s">
        <v>698</v>
      </c>
      <c r="I818" s="1113" t="s">
        <v>594</v>
      </c>
    </row>
    <row r="819" spans="1:9" s="344" customFormat="1" ht="16.5">
      <c r="A819" s="801"/>
      <c r="B819" s="830"/>
      <c r="C819" s="393" t="s">
        <v>387</v>
      </c>
      <c r="D819" s="1867" t="str">
        <f>'Rekap Panjang Per Prog Per Prov'!O8</f>
        <v>Kegiatan Fasilitasi Peningkatan Pertumbuhan Ekonomi Daerah</v>
      </c>
      <c r="E819" s="1862"/>
      <c r="F819" s="776"/>
      <c r="G819" s="777"/>
      <c r="H819" s="753"/>
      <c r="I819" s="758"/>
    </row>
    <row r="820" spans="1:9" s="344" customFormat="1" ht="17.25" customHeight="1">
      <c r="A820" s="801"/>
      <c r="B820" s="830"/>
      <c r="C820" s="366"/>
      <c r="D820" s="393" t="s">
        <v>382</v>
      </c>
      <c r="E820" s="842" t="str">
        <f>'Rekap Panjang Per Prog Per Prov'!O10</f>
        <v xml:space="preserve">Dukungan Operasional  Penyelenggaraan PTSP  </v>
      </c>
      <c r="F820" s="776">
        <f>'Rekap Panjang Per Prog Per Prov'!O89</f>
        <v>400000000</v>
      </c>
      <c r="G820" s="778"/>
      <c r="H820" s="753" t="s">
        <v>798</v>
      </c>
      <c r="I820" s="753" t="s">
        <v>602</v>
      </c>
    </row>
    <row r="821" spans="1:9" s="362" customFormat="1" ht="15.75" hidden="1" customHeight="1">
      <c r="A821" s="777"/>
      <c r="B821" s="830" t="s">
        <v>519</v>
      </c>
      <c r="C821" s="1863" t="str">
        <f>'Rekap Panjang Per Prog Per Prov'!U7</f>
        <v xml:space="preserve">PROGRAM PEMBERDAYAAN MASYARAKAT DAN PEMERINTAHAN DESA </v>
      </c>
      <c r="D821" s="1863"/>
      <c r="E821" s="1863"/>
      <c r="F821" s="793"/>
      <c r="G821" s="782" t="str">
        <f>'Rekap Panjang Per Prog Per Prov'!U11</f>
        <v>DITJEN PMD</v>
      </c>
      <c r="H821" s="753"/>
      <c r="I821" s="758"/>
    </row>
    <row r="822" spans="1:9" ht="30" hidden="1" customHeight="1">
      <c r="A822" s="777"/>
      <c r="B822" s="831"/>
      <c r="C822" s="393" t="s">
        <v>381</v>
      </c>
      <c r="D822" s="1862" t="str">
        <f>'Rekap Panjang Per Prog Per Prov'!U8</f>
        <v>Kegiatan Dukungan Manajemen dan Dukungan Teknis Lainnya Ditjen PMD</v>
      </c>
      <c r="E822" s="1862"/>
      <c r="F822" s="794"/>
      <c r="G822" s="782"/>
      <c r="H822" s="753"/>
      <c r="I822" s="758"/>
    </row>
    <row r="823" spans="1:9" ht="31.5" hidden="1" customHeight="1">
      <c r="A823" s="777"/>
      <c r="B823" s="834"/>
      <c r="C823" s="394"/>
      <c r="D823" s="394" t="s">
        <v>382</v>
      </c>
      <c r="E823" s="841" t="str">
        <f>'Rekap Panjang Per Prog Per Prov'!U10</f>
        <v>Penguatan Program dan Kelembagaan Pemberdayaan Masyarakat dan Pemerintahan Desa</v>
      </c>
      <c r="F823" s="797">
        <f>'Rekap Panjang Per Prog Per Prov'!U89</f>
        <v>153050000</v>
      </c>
      <c r="G823" s="778"/>
      <c r="H823" s="753"/>
      <c r="I823" s="781"/>
    </row>
    <row r="824" spans="1:9" ht="30" hidden="1" customHeight="1">
      <c r="A824" s="777"/>
      <c r="B824" s="831"/>
      <c r="C824" s="393" t="s">
        <v>387</v>
      </c>
      <c r="D824" s="1862" t="str">
        <f>'Rekap Panjang Per Prog Per Prov'!V8</f>
        <v>Kegiatan Peningkatan Kapasitas Penyelenggaraan Pemerintahan Desa dan Kelurahan</v>
      </c>
      <c r="E824" s="1862"/>
      <c r="F824" s="794"/>
      <c r="G824" s="782"/>
      <c r="H824" s="753"/>
      <c r="I824" s="758"/>
    </row>
    <row r="825" spans="1:9" ht="15.75" hidden="1" customHeight="1">
      <c r="A825" s="777"/>
      <c r="B825" s="834"/>
      <c r="C825" s="394"/>
      <c r="D825" s="394" t="s">
        <v>382</v>
      </c>
      <c r="E825" s="841" t="str">
        <f>'Rekap Panjang Per Prog Per Prov'!V10</f>
        <v>Pelatihan Manajemen Pemerintahan Desa bagi Kepala Desa</v>
      </c>
      <c r="F825" s="797">
        <f>'Rekap Panjang Per Prog Per Prov'!V89</f>
        <v>276715000</v>
      </c>
      <c r="G825" s="778"/>
      <c r="H825" s="753"/>
      <c r="I825" s="781"/>
    </row>
    <row r="826" spans="1:9" ht="15.75" hidden="1" customHeight="1">
      <c r="A826" s="777"/>
      <c r="B826" s="831"/>
      <c r="C826" s="393" t="s">
        <v>388</v>
      </c>
      <c r="D826" s="1862" t="str">
        <f>'Rekap Panjang Per Prog Per Prov'!W8</f>
        <v>Kegiatan Peningkatan Kapasitas Kelembagaan dan Pelatihan Masyarakat</v>
      </c>
      <c r="E826" s="1862"/>
      <c r="F826" s="794"/>
      <c r="G826" s="782"/>
      <c r="H826" s="753"/>
      <c r="I826" s="758"/>
    </row>
    <row r="827" spans="1:9" ht="15.75" hidden="1" customHeight="1">
      <c r="A827" s="777"/>
      <c r="B827" s="834"/>
      <c r="C827" s="394"/>
      <c r="D827" s="394" t="s">
        <v>382</v>
      </c>
      <c r="E827" s="841" t="str">
        <f>'Rekap Panjang Per Prog Per Prov'!W10</f>
        <v>Fasilitasi Penyusunan Profil Desa dan Kelurahan</v>
      </c>
      <c r="F827" s="797">
        <f>'Rekap Panjang Per Prog Per Prov'!W89</f>
        <v>785744000</v>
      </c>
      <c r="G827" s="778"/>
      <c r="H827" s="753"/>
      <c r="I827" s="781"/>
    </row>
    <row r="828" spans="1:9" ht="15.75" hidden="1" customHeight="1">
      <c r="A828" s="777"/>
      <c r="B828" s="831"/>
      <c r="C828" s="393" t="s">
        <v>389</v>
      </c>
      <c r="D828" s="1862" t="str">
        <f>'Rekap Panjang Per Prog Per Prov'!X8</f>
        <v>Kegiatan Peningkatan Kemandirian Masyarakat Perdesaan</v>
      </c>
      <c r="E828" s="1862"/>
      <c r="F828" s="794"/>
      <c r="G828" s="782"/>
      <c r="H828" s="753"/>
      <c r="I828" s="758"/>
    </row>
    <row r="829" spans="1:9" ht="15.75" hidden="1" customHeight="1">
      <c r="A829" s="777"/>
      <c r="B829" s="834"/>
      <c r="C829" s="394"/>
      <c r="D829" s="394" t="s">
        <v>382</v>
      </c>
      <c r="E829" s="841" t="str">
        <f>'Rekap Panjang Per Prog Per Prov'!X10</f>
        <v>PNPM-Mandiri Perdesaan</v>
      </c>
      <c r="F829" s="797">
        <f>'Rekap Panjang Per Prog Per Prov'!X89</f>
        <v>10983349000</v>
      </c>
      <c r="G829" s="778"/>
      <c r="H829" s="753"/>
      <c r="I829" s="781"/>
    </row>
    <row r="830" spans="1:9" ht="15.75" hidden="1" customHeight="1">
      <c r="A830" s="777"/>
      <c r="B830" s="831"/>
      <c r="C830" s="393" t="s">
        <v>391</v>
      </c>
      <c r="D830" s="1862" t="str">
        <f>'Rekap Panjang Per Prog Per Prov'!Y8</f>
        <v>Kegiatan Fasilitasi Pemberdayaan Adat dan Sosial Budaya Masyarakat</v>
      </c>
      <c r="E830" s="1862"/>
      <c r="F830" s="794"/>
      <c r="G830" s="782"/>
      <c r="H830" s="753"/>
      <c r="I830" s="758"/>
    </row>
    <row r="831" spans="1:9" ht="31.5" hidden="1" customHeight="1">
      <c r="A831" s="777"/>
      <c r="B831" s="834"/>
      <c r="C831" s="394"/>
      <c r="D831" s="394" t="s">
        <v>382</v>
      </c>
      <c r="E831" s="841" t="str">
        <f>'Rekap Panjang Per Prog Per Prov'!Y10</f>
        <v>Fasilitasi Penguatan Kelembagaan Komisi Penanggulangan HIV/AIDS di daerah</v>
      </c>
      <c r="F831" s="797">
        <f>'Rekap Panjang Per Prog Per Prov'!Y89</f>
        <v>83970000</v>
      </c>
      <c r="G831" s="778"/>
      <c r="H831" s="753"/>
      <c r="I831" s="781"/>
    </row>
    <row r="832" spans="1:9" ht="31.5" hidden="1" customHeight="1">
      <c r="A832" s="777"/>
      <c r="B832" s="834"/>
      <c r="C832" s="394"/>
      <c r="D832" s="394" t="s">
        <v>386</v>
      </c>
      <c r="E832" s="841" t="str">
        <f>'Rekap Panjang Per Prog Per Prov'!AA10</f>
        <v xml:space="preserve">Fasilitasi Penguatan Sistem Informasi Posyandu di Daerah melalui Koordinasi dan Pelatihan Ulang </v>
      </c>
      <c r="F832" s="797">
        <f>'Rekap Panjang Per Prog Per Prov'!AA89</f>
        <v>75000000</v>
      </c>
      <c r="G832" s="778"/>
      <c r="H832" s="753"/>
      <c r="I832" s="781"/>
    </row>
    <row r="833" spans="1:10" ht="15.75" hidden="1" customHeight="1">
      <c r="A833" s="777"/>
      <c r="B833" s="831"/>
      <c r="C833" s="393" t="s">
        <v>392</v>
      </c>
      <c r="D833" s="1862" t="str">
        <f>'Rekap Panjang Per Prog Per Prov'!AB8</f>
        <v>Kegiatan Pengembangan Usaha Ekonomi Masyarakat</v>
      </c>
      <c r="E833" s="1862"/>
      <c r="F833" s="794"/>
      <c r="G833" s="782"/>
      <c r="H833" s="753"/>
      <c r="I833" s="758"/>
    </row>
    <row r="834" spans="1:10" ht="31.5" hidden="1" customHeight="1">
      <c r="A834" s="777"/>
      <c r="B834" s="834"/>
      <c r="C834" s="394"/>
      <c r="D834" s="394" t="s">
        <v>382</v>
      </c>
      <c r="E834" s="841" t="str">
        <f>'Rekap Panjang Per Prog Per Prov'!AC10</f>
        <v xml:space="preserve">Penguatan Kelembagaan Tim Koordinasi Penanggulangan Kemiskinan Daerah (TKPKD) </v>
      </c>
      <c r="F834" s="797">
        <f>'Rekap Panjang Per Prog Per Prov'!AC89</f>
        <v>46800000</v>
      </c>
      <c r="G834" s="778"/>
      <c r="H834" s="753"/>
      <c r="I834" s="781"/>
    </row>
    <row r="835" spans="1:10" ht="15.75" hidden="1" customHeight="1">
      <c r="A835" s="777"/>
      <c r="B835" s="834"/>
      <c r="C835" s="394"/>
      <c r="D835" s="394" t="s">
        <v>386</v>
      </c>
      <c r="E835" s="841" t="str">
        <f>'Rekap Panjang Per Prog Per Prov'!AD10</f>
        <v>Fasilitasi Penguatan Kelembagaan Pasar Desa</v>
      </c>
      <c r="F835" s="797">
        <f>'Rekap Panjang Per Prog Per Prov'!AD89</f>
        <v>150000000</v>
      </c>
      <c r="G835" s="778"/>
      <c r="H835" s="753"/>
      <c r="I835" s="781"/>
    </row>
    <row r="836" spans="1:10" s="362" customFormat="1" ht="31.5" customHeight="1">
      <c r="A836" s="777"/>
      <c r="B836" s="830" t="s">
        <v>519</v>
      </c>
      <c r="C836" s="1863" t="str">
        <f>'Rekap Panjang Per Prog Per Prov'!AH7</f>
        <v xml:space="preserve">PROGRAM PENGUATAN PENYELENGGARAAN PEMERINTAHAN UMUM </v>
      </c>
      <c r="D836" s="1863"/>
      <c r="E836" s="1863"/>
      <c r="F836" s="793"/>
      <c r="G836" s="803" t="str">
        <f>'Rekap Panjang Per Prog Per Prov'!AH11</f>
        <v>DITJEN PUM</v>
      </c>
      <c r="H836" s="753"/>
      <c r="I836" s="758"/>
    </row>
    <row r="837" spans="1:10" ht="30" customHeight="1">
      <c r="A837" s="777"/>
      <c r="B837" s="831"/>
      <c r="C837" s="393" t="s">
        <v>381</v>
      </c>
      <c r="D837" s="1862" t="str">
        <f>'Rekap Panjang Per Prog Per Prov'!AH8</f>
        <v>Kegiatan Penyelenggaraan Hubungan Pusat dan Daerah Serta Kerjasama Daerah</v>
      </c>
      <c r="E837" s="1862"/>
      <c r="F837" s="794"/>
      <c r="G837" s="777"/>
      <c r="H837" s="753"/>
      <c r="I837" s="758"/>
    </row>
    <row r="838" spans="1:10" ht="31.5">
      <c r="A838" s="777"/>
      <c r="B838" s="834"/>
      <c r="C838" s="394"/>
      <c r="D838" s="394" t="s">
        <v>382</v>
      </c>
      <c r="E838" s="841" t="str">
        <f>'Rekap Panjang Per Prog Per Prov'!AH10</f>
        <v>Pengembangan Kerjasama Daerah</v>
      </c>
      <c r="F838" s="797">
        <f>'Rekap Panjang Per Prog Per Prov'!AH89</f>
        <v>450000000</v>
      </c>
      <c r="G838" s="777"/>
      <c r="H838" s="753" t="s">
        <v>706</v>
      </c>
      <c r="I838" s="1790" t="s">
        <v>595</v>
      </c>
    </row>
    <row r="839" spans="1:10" ht="36" customHeight="1">
      <c r="A839" s="777"/>
      <c r="B839" s="834"/>
      <c r="C839" s="394"/>
      <c r="D839" s="394" t="s">
        <v>386</v>
      </c>
      <c r="E839" s="841" t="str">
        <f>'Rekap Panjang Per Prog Per Prov'!AI10</f>
        <v>Peningkatan Peran Gubernur sebagai Wakil Pemerintah Pusat di Wilayah Provinsi</v>
      </c>
      <c r="F839" s="797">
        <f>'Rekap Panjang Per Prog Per Prov'!AI89</f>
        <v>4313618000</v>
      </c>
      <c r="G839" s="777"/>
      <c r="H839" s="753" t="s">
        <v>706</v>
      </c>
      <c r="I839" s="1791"/>
    </row>
    <row r="840" spans="1:10" ht="30" customHeight="1">
      <c r="A840" s="777"/>
      <c r="B840" s="831"/>
      <c r="C840" s="393" t="s">
        <v>387</v>
      </c>
      <c r="D840" s="1862" t="str">
        <f>'Rekap Panjang Per Prog Per Prov'!AJ8</f>
        <v>Kegiatan Pengembangan dan Penataan Wilayah Administrasi dan Perbatasan</v>
      </c>
      <c r="E840" s="1862"/>
      <c r="F840" s="794"/>
      <c r="G840" s="777"/>
      <c r="H840" s="753"/>
      <c r="I840" s="758"/>
    </row>
    <row r="841" spans="1:10" ht="34.5" customHeight="1">
      <c r="A841" s="777"/>
      <c r="B841" s="834"/>
      <c r="C841" s="394"/>
      <c r="D841" s="394" t="s">
        <v>382</v>
      </c>
      <c r="E841" s="841" t="str">
        <f>'Rekap Panjang Per Prog Per Prov'!AK10</f>
        <v>Koordinasi dan Fasilitasi Penegasan Batas Daerah Secara Pasti di Lapangan antar Daerah Provinsi, Kab/Kota</v>
      </c>
      <c r="F841" s="797">
        <f>'Rekap Panjang Per Prog Per Prov'!AK89</f>
        <v>350000000</v>
      </c>
      <c r="G841" s="777"/>
      <c r="H841" s="753" t="s">
        <v>706</v>
      </c>
      <c r="I841" s="1114" t="s">
        <v>605</v>
      </c>
    </row>
    <row r="842" spans="1:10" ht="33" customHeight="1">
      <c r="A842" s="777"/>
      <c r="B842" s="831"/>
      <c r="C842" s="393" t="s">
        <v>388</v>
      </c>
      <c r="D842" s="1862" t="str">
        <f>'Rekap Panjang Per Prog Per Prov'!AN8</f>
        <v>Kegiatan Pembinaan Ketenteraman, Ketertiban dan Perlindungan Masyarakat</v>
      </c>
      <c r="E842" s="1862"/>
      <c r="F842" s="794"/>
      <c r="G842" s="777"/>
      <c r="H842" s="753"/>
      <c r="I842" s="758"/>
    </row>
    <row r="843" spans="1:10" ht="22.5" customHeight="1">
      <c r="A843" s="821"/>
      <c r="B843" s="885"/>
      <c r="C843" s="886"/>
      <c r="D843" s="886" t="s">
        <v>382</v>
      </c>
      <c r="E843" s="887" t="str">
        <f>'Rekap Panjang Per Prog Per Prov'!AN10</f>
        <v>Fasilitasi Pencitraan Satpol PP di Daerah</v>
      </c>
      <c r="F843" s="888">
        <f>'Rekap Panjang Per Prog Per Prov'!AN89</f>
        <v>350000000</v>
      </c>
      <c r="G843" s="821"/>
      <c r="H843" s="884" t="s">
        <v>738</v>
      </c>
      <c r="I843" s="761" t="s">
        <v>597</v>
      </c>
    </row>
    <row r="844" spans="1:10" ht="20.25" customHeight="1">
      <c r="A844" s="777"/>
      <c r="B844" s="834"/>
      <c r="C844" s="394" t="s">
        <v>389</v>
      </c>
      <c r="D844" s="1872" t="str">
        <f>'Rekap Panjang Per Prog Per Prov'!AR8</f>
        <v>Kegiatan Fasilitasi Pencegahan dan Penanggulangan Bencana</v>
      </c>
      <c r="E844" s="1872"/>
      <c r="F844" s="797"/>
      <c r="G844" s="777"/>
      <c r="H844" s="1136"/>
      <c r="I844" s="758"/>
    </row>
    <row r="845" spans="1:10" ht="53.25" customHeight="1">
      <c r="A845" s="777"/>
      <c r="B845" s="834"/>
      <c r="C845" s="394"/>
      <c r="D845" s="394" t="s">
        <v>382</v>
      </c>
      <c r="E845" s="841" t="str">
        <f>'Rekap Panjang Per Prog Per Prov'!AR10</f>
        <v>Fasilitasi Peningkatan Kapasitas Pemerintahan Kabupaten/Kota dalam Penyelenggaraan Pencegahan dan Penanggulangan Kebakaran untuk Mendukung Pengurangan Resiko Kebakaran</v>
      </c>
      <c r="F845" s="797">
        <f>'Rekap Panjang Per Prog Per Prov'!AR89</f>
        <v>350000000</v>
      </c>
      <c r="G845" s="777"/>
      <c r="H845" s="753" t="s">
        <v>720</v>
      </c>
      <c r="I845" s="761" t="s">
        <v>607</v>
      </c>
    </row>
    <row r="846" spans="1:10" ht="72" customHeight="1">
      <c r="A846" s="777"/>
      <c r="B846" s="834"/>
      <c r="C846" s="394"/>
      <c r="D846" s="394" t="s">
        <v>386</v>
      </c>
      <c r="E846" s="841" t="str">
        <f>'Rekap Panjang Per Prog Per Prov'!AS10</f>
        <v>Fasilitasi dan Sosialisasi Pelaksanaan Perpres Nomor 30 Tahun 2011, Pembentukan Kelembagaan Komisi Provinsi Pengendalian Zoonosis dan Komisi Kabupaten/Kota Pengendalian Zoonosis, dan Percepatan Pengendalian Zoonosis</v>
      </c>
      <c r="F846" s="797">
        <f>'Rekap Panjang Per Prog Per Prov'!AS89</f>
        <v>350000000</v>
      </c>
      <c r="G846" s="778"/>
      <c r="H846" s="753" t="s">
        <v>720</v>
      </c>
      <c r="I846" s="761" t="s">
        <v>611</v>
      </c>
    </row>
    <row r="847" spans="1:10" s="355" customFormat="1" ht="9" customHeight="1" thickBot="1">
      <c r="A847" s="788"/>
      <c r="B847" s="832"/>
      <c r="C847" s="370"/>
      <c r="D847" s="370"/>
      <c r="E847" s="849"/>
      <c r="F847" s="790"/>
      <c r="G847" s="789"/>
      <c r="H847" s="753"/>
      <c r="I847" s="768"/>
    </row>
    <row r="848" spans="1:10" s="356" customFormat="1" ht="16.5" customHeight="1">
      <c r="A848" s="1174">
        <v>15</v>
      </c>
      <c r="B848" s="1925" t="s">
        <v>427</v>
      </c>
      <c r="C848" s="1925"/>
      <c r="D848" s="1925"/>
      <c r="E848" s="1925"/>
      <c r="F848" s="818">
        <f>SUM(F849:F906)</f>
        <v>41333433000</v>
      </c>
      <c r="G848" s="1156"/>
      <c r="H848" s="753"/>
      <c r="I848" s="820"/>
      <c r="J848" s="1175">
        <f>'Rekap Panjang Per Prog Per Prov'!AV92</f>
        <v>41333433000</v>
      </c>
    </row>
    <row r="849" spans="1:9" ht="21.75" customHeight="1">
      <c r="A849" s="777"/>
      <c r="B849" s="830" t="s">
        <v>380</v>
      </c>
      <c r="C849" s="1863" t="str">
        <f>'Rekap Panjang Per Prog Per Prov'!C7</f>
        <v xml:space="preserve">PROGRAM PENATAAN ADMINISTRASI KEPENDUDUKAN </v>
      </c>
      <c r="D849" s="1863"/>
      <c r="E849" s="1863"/>
      <c r="F849" s="776"/>
      <c r="G849" s="803" t="str">
        <f>'Rekap Panjang Per Prog Per Prov'!C11</f>
        <v>DITJEN DUKCAPIL</v>
      </c>
      <c r="H849" s="753"/>
      <c r="I849" s="758"/>
    </row>
    <row r="850" spans="1:9" ht="34.5" customHeight="1">
      <c r="A850" s="777"/>
      <c r="B850" s="830"/>
      <c r="C850" s="393" t="s">
        <v>381</v>
      </c>
      <c r="D850" s="1862" t="str">
        <f>'Rekap Panjang Per Prog Per Prov'!C8</f>
        <v>Kegiatan Dukungan Manajemen dan Dukungan Teknis Lainnya Ditjen Kependudukan dan Pencatatan Sipil</v>
      </c>
      <c r="E850" s="1862"/>
      <c r="F850" s="776"/>
      <c r="G850" s="777"/>
      <c r="H850" s="753"/>
      <c r="I850" s="758"/>
    </row>
    <row r="851" spans="1:9" ht="59.25" customHeight="1">
      <c r="A851" s="821"/>
      <c r="B851" s="879"/>
      <c r="C851" s="893"/>
      <c r="D851" s="883" t="s">
        <v>382</v>
      </c>
      <c r="E851" s="887" t="str">
        <f>'Rekap Panjang Per Prog Per Prov'!C10</f>
        <v xml:space="preserve">Fasilitasi Koordinasi Penyelenggaraan Kependudukan dan Pencatatan Sipil </v>
      </c>
      <c r="F851" s="880">
        <f>'Rekap Panjang Per Prog Per Prov'!C92</f>
        <v>260708000</v>
      </c>
      <c r="G851" s="821"/>
      <c r="H851" s="753" t="s">
        <v>741</v>
      </c>
      <c r="I851" s="884" t="s">
        <v>600</v>
      </c>
    </row>
    <row r="852" spans="1:9" ht="36.75" customHeight="1">
      <c r="A852" s="801"/>
      <c r="B852" s="829" t="s">
        <v>383</v>
      </c>
      <c r="C852" s="1859" t="str">
        <f>'Rekap Panjang Per Prog Per Prov'!D7</f>
        <v xml:space="preserve">PROGRAM PENGAWASAN DAN PENINGKATAN AKUNTABILITAS APARATUR KEMENTERIAN DALAM NEGERI </v>
      </c>
      <c r="D852" s="1859"/>
      <c r="E852" s="1859"/>
      <c r="F852" s="779"/>
      <c r="G852" s="777" t="str">
        <f>'Rekap Panjang Per Prog Per Prov'!D11</f>
        <v>ITJEN</v>
      </c>
      <c r="H852" s="753"/>
      <c r="I852" s="781"/>
    </row>
    <row r="853" spans="1:9" ht="33" customHeight="1">
      <c r="A853" s="801"/>
      <c r="B853" s="830"/>
      <c r="C853" s="393" t="s">
        <v>381</v>
      </c>
      <c r="D853" s="1862" t="str">
        <f>'Rekap Panjang Per Prog Per Prov'!D8</f>
        <v xml:space="preserve">Kegiatan Dukungan Manajemen dan Dukungan Teknis Lainnya  Inspektorat Jenderal </v>
      </c>
      <c r="E853" s="1862"/>
      <c r="F853" s="776"/>
      <c r="G853" s="777"/>
      <c r="H853" s="753"/>
      <c r="I853" s="758"/>
    </row>
    <row r="854" spans="1:9" ht="40.5" customHeight="1">
      <c r="A854" s="801"/>
      <c r="B854" s="830"/>
      <c r="C854" s="365"/>
      <c r="D854" s="393" t="s">
        <v>382</v>
      </c>
      <c r="E854" s="841" t="str">
        <f>'Rekap Panjang Per Prog Per Prov'!D10</f>
        <v xml:space="preserve">Koordinasi Pembinaan dan Pengawasan Penyelenggaraan Pemerintahan Daerah </v>
      </c>
      <c r="F854" s="776">
        <f>'Rekap Panjang Per Prog Per Prov'!D92</f>
        <v>300000000</v>
      </c>
      <c r="G854" s="778"/>
      <c r="H854" s="753" t="s">
        <v>755</v>
      </c>
      <c r="I854" s="753" t="s">
        <v>603</v>
      </c>
    </row>
    <row r="855" spans="1:9" ht="18" customHeight="1">
      <c r="A855" s="801"/>
      <c r="B855" s="830" t="s">
        <v>384</v>
      </c>
      <c r="C855" s="1875" t="str">
        <f>'Rekap Panjang Per Prog Per Prov'!E7</f>
        <v xml:space="preserve">PROGRAM PEMBINAAN KESATUAN BANGSA DAN POLITIK </v>
      </c>
      <c r="D855" s="1875"/>
      <c r="E855" s="1875"/>
      <c r="F855" s="776"/>
      <c r="G855" s="1860" t="str">
        <f>'Rekap Panjang Per Prog Per Prov'!E11</f>
        <v>DITJEN KESBANGPOL</v>
      </c>
      <c r="H855" s="753"/>
      <c r="I855" s="758"/>
    </row>
    <row r="856" spans="1:9" s="355" customFormat="1">
      <c r="A856" s="754"/>
      <c r="B856" s="830"/>
      <c r="C856" s="393" t="s">
        <v>381</v>
      </c>
      <c r="D856" s="1862" t="str">
        <f>'Rekap Panjang Per Prog Per Prov'!E8</f>
        <v>Kegiatan Fasilitasi Kewaspadaan Nasional</v>
      </c>
      <c r="E856" s="1862"/>
      <c r="F856" s="776"/>
      <c r="G856" s="1861"/>
      <c r="H856" s="753"/>
      <c r="I856" s="758"/>
    </row>
    <row r="857" spans="1:9" s="344" customFormat="1" ht="39.75" customHeight="1">
      <c r="A857" s="801"/>
      <c r="B857" s="830"/>
      <c r="C857" s="393"/>
      <c r="D857" s="393" t="s">
        <v>382</v>
      </c>
      <c r="E857" s="841" t="str">
        <f>'Rekap Panjang Per Prog Per Prov'!E10</f>
        <v xml:space="preserve">Penguatan dan Pemberdayaan Forum Kewaspadaan Dini Masyarakat (FKDM) </v>
      </c>
      <c r="F857" s="776">
        <f>'Rekap Panjang Per Prog Per Prov'!E92</f>
        <v>1798556000</v>
      </c>
      <c r="G857" s="778"/>
      <c r="H857" s="753" t="s">
        <v>742</v>
      </c>
      <c r="I857" s="753" t="s">
        <v>601</v>
      </c>
    </row>
    <row r="858" spans="1:9" ht="36.75" customHeight="1">
      <c r="A858" s="801"/>
      <c r="B858" s="829" t="s">
        <v>385</v>
      </c>
      <c r="C858" s="1859" t="str">
        <f>'Rekap Panjang Per Prog Per Prov'!F7</f>
        <v xml:space="preserve">PROGRAM PENDIDIKAN DAN PELATIHAN APARATUR KEMENTERIAN DALAM NEGERI </v>
      </c>
      <c r="D858" s="1859"/>
      <c r="E858" s="1859"/>
      <c r="F858" s="779"/>
      <c r="G858" s="778" t="str">
        <f>'Rekap Panjang Per Prog Per Prov'!F11</f>
        <v>BADAN DIKLAT</v>
      </c>
      <c r="H858" s="753"/>
      <c r="I858" s="781"/>
    </row>
    <row r="859" spans="1:9" s="355" customFormat="1" ht="36" customHeight="1">
      <c r="A859" s="754"/>
      <c r="B859" s="830"/>
      <c r="C859" s="393" t="s">
        <v>381</v>
      </c>
      <c r="D859" s="1862" t="str">
        <f>'Rekap Panjang Per Prog Per Prov'!F8</f>
        <v xml:space="preserve">Kegiatan Dukungan Manajemen Dan Pelayanan Teknis Lainnya Badan Pendidikan Dan Pelatihan </v>
      </c>
      <c r="E859" s="1862"/>
      <c r="F859" s="776"/>
      <c r="G859" s="782"/>
      <c r="H859" s="753"/>
      <c r="I859" s="758"/>
    </row>
    <row r="860" spans="1:9" s="344" customFormat="1" ht="41.25" customHeight="1">
      <c r="A860" s="801"/>
      <c r="B860" s="830"/>
      <c r="C860" s="393"/>
      <c r="D860" s="393" t="s">
        <v>382</v>
      </c>
      <c r="E860" s="841" t="str">
        <f>'Rekap Panjang Per Prog Per Prov'!F10</f>
        <v>Koordinasi Pembinaan Program Kediklatan</v>
      </c>
      <c r="F860" s="776">
        <f>'Rekap Panjang Per Prog Per Prov'!F92</f>
        <v>212800000</v>
      </c>
      <c r="G860" s="782"/>
      <c r="H860" s="753" t="s">
        <v>743</v>
      </c>
      <c r="I860" s="753" t="s">
        <v>604</v>
      </c>
    </row>
    <row r="861" spans="1:9" s="344" customFormat="1" ht="16.5" customHeight="1">
      <c r="A861" s="801"/>
      <c r="B861" s="830" t="s">
        <v>393</v>
      </c>
      <c r="C861" s="1863" t="str">
        <f>'Rekap Panjang Per Prog Per Prov'!G7</f>
        <v xml:space="preserve">PROGRAM PENGELOLAAN DESENTRALISASI DAN OTONOMI DAERAH </v>
      </c>
      <c r="D861" s="1863"/>
      <c r="E861" s="1863"/>
      <c r="F861" s="776"/>
      <c r="G861" s="856" t="str">
        <f>'Rekap Panjang Per Prog Per Prov'!G11</f>
        <v>DITJEN OTDA</v>
      </c>
      <c r="H861" s="753"/>
      <c r="I861" s="784"/>
    </row>
    <row r="862" spans="1:9" s="344" customFormat="1" ht="16.5">
      <c r="A862" s="801"/>
      <c r="B862" s="830"/>
      <c r="C862" s="393" t="s">
        <v>381</v>
      </c>
      <c r="D862" s="1862" t="str">
        <f>'Rekap Panjang Per Prog Per Prov'!G8</f>
        <v>Kegiatan Penataan Urusan Pemerintahan Daerah Lingkup I</v>
      </c>
      <c r="E862" s="1862"/>
      <c r="F862" s="776"/>
      <c r="G862" s="777"/>
      <c r="H862" s="753"/>
      <c r="I862" s="758"/>
    </row>
    <row r="863" spans="1:9" s="344" customFormat="1" ht="37.5" customHeight="1">
      <c r="A863" s="801"/>
      <c r="B863" s="830"/>
      <c r="C863" s="393"/>
      <c r="D863" s="393" t="s">
        <v>382</v>
      </c>
      <c r="E863" s="841" t="str">
        <f>'Rekap Panjang Per Prog Per Prov'!G10</f>
        <v xml:space="preserve">Fasilitasi Percepatan Penerapan Standar Pelayanan Minimal (SPM) di Daerah </v>
      </c>
      <c r="F863" s="776">
        <f>'Rekap Panjang Per Prog Per Prov'!G92</f>
        <v>566800000</v>
      </c>
      <c r="G863" s="778"/>
      <c r="H863" s="753" t="s">
        <v>716</v>
      </c>
      <c r="I863" s="761" t="s">
        <v>662</v>
      </c>
    </row>
    <row r="864" spans="1:9" s="344" customFormat="1" ht="16.5" customHeight="1">
      <c r="A864" s="801"/>
      <c r="B864" s="830" t="s">
        <v>396</v>
      </c>
      <c r="C864" s="1863" t="str">
        <f>'Rekap Panjang Per Prog Per Prov'!J7</f>
        <v xml:space="preserve">PROGRAM BINA PEMBANGUNAN DAERAH </v>
      </c>
      <c r="D864" s="1863"/>
      <c r="E864" s="1863"/>
      <c r="F864" s="776"/>
      <c r="G864" s="1865" t="str">
        <f>'Rekap Panjang Per Prog Per Prov'!J11</f>
        <v>DITJEN BINA BANGDA</v>
      </c>
      <c r="H864" s="753"/>
      <c r="I864" s="784"/>
    </row>
    <row r="865" spans="1:9" s="344" customFormat="1" ht="31.5" customHeight="1">
      <c r="A865" s="801"/>
      <c r="B865" s="830"/>
      <c r="C865" s="393" t="s">
        <v>381</v>
      </c>
      <c r="D865" s="1862" t="str">
        <f>'Rekap Panjang Per Prog Per Prov'!J8</f>
        <v>Kegiatan Dukungan Manajemen dan Pelaksanaan Tugas Teknis Lainnya Ditjen Bina Bangda</v>
      </c>
      <c r="E865" s="1862"/>
      <c r="F865" s="776"/>
      <c r="G865" s="1866"/>
      <c r="H865" s="753"/>
      <c r="I865" s="758"/>
    </row>
    <row r="866" spans="1:9" s="344" customFormat="1" ht="33.75" customHeight="1">
      <c r="A866" s="801"/>
      <c r="B866" s="830"/>
      <c r="C866" s="393"/>
      <c r="D866" s="393" t="s">
        <v>382</v>
      </c>
      <c r="E866" s="841" t="str">
        <f>'Rekap Panjang Per Prog Per Prov'!J10</f>
        <v>Penyusunan, Pengkajian dan Pengembangan Data dan Informasi SIPD di Daerah</v>
      </c>
      <c r="F866" s="776">
        <f>'Rekap Panjang Per Prog Per Prov'!J92</f>
        <v>590000000</v>
      </c>
      <c r="G866" s="777"/>
      <c r="H866" s="753" t="s">
        <v>698</v>
      </c>
      <c r="I866" s="1793" t="s">
        <v>594</v>
      </c>
    </row>
    <row r="867" spans="1:9" s="344" customFormat="1" ht="39" customHeight="1">
      <c r="A867" s="801"/>
      <c r="B867" s="830"/>
      <c r="C867" s="366"/>
      <c r="D867" s="393" t="s">
        <v>386</v>
      </c>
      <c r="E867" s="841" t="str">
        <f>'Rekap Panjang Per Prog Per Prov'!K10</f>
        <v xml:space="preserve">Penguatan Peran Provinsi dalam Pengendalian, Pelaporan dan Evaluasi Pemanfaatan Program Dana Alokasi Khusus (DAK) </v>
      </c>
      <c r="F867" s="776">
        <f>'Rekap Panjang Per Prog Per Prov'!K92</f>
        <v>600000000</v>
      </c>
      <c r="G867" s="777"/>
      <c r="H867" s="753" t="s">
        <v>698</v>
      </c>
      <c r="I867" s="1794"/>
    </row>
    <row r="868" spans="1:9" s="344" customFormat="1" ht="17.25" customHeight="1">
      <c r="A868" s="801"/>
      <c r="B868" s="830"/>
      <c r="C868" s="393" t="s">
        <v>387</v>
      </c>
      <c r="D868" s="1867" t="str">
        <f>'Rekap Panjang Per Prog Per Prov'!O8</f>
        <v>Kegiatan Fasilitasi Peningkatan Pertumbuhan Ekonomi Daerah</v>
      </c>
      <c r="E868" s="1862"/>
      <c r="F868" s="776"/>
      <c r="G868" s="777"/>
      <c r="H868" s="753"/>
      <c r="I868" s="758"/>
    </row>
    <row r="869" spans="1:9" s="344" customFormat="1" ht="24.75" customHeight="1">
      <c r="A869" s="801"/>
      <c r="B869" s="830"/>
      <c r="C869" s="366"/>
      <c r="D869" s="393" t="s">
        <v>382</v>
      </c>
      <c r="E869" s="842" t="str">
        <f>'Rekap Panjang Per Prog Per Prov'!O10</f>
        <v xml:space="preserve">Dukungan Operasional  Penyelenggaraan PTSP  </v>
      </c>
      <c r="F869" s="776">
        <f>'Rekap Panjang Per Prog Per Prov'!O92</f>
        <v>500000000</v>
      </c>
      <c r="G869" s="777"/>
      <c r="H869" s="753" t="s">
        <v>716</v>
      </c>
      <c r="I869" s="753" t="s">
        <v>602</v>
      </c>
    </row>
    <row r="870" spans="1:9" s="344" customFormat="1" ht="16.5">
      <c r="A870" s="801"/>
      <c r="B870" s="830"/>
      <c r="C870" s="393" t="s">
        <v>388</v>
      </c>
      <c r="D870" s="1862" t="str">
        <f>'Rekap Panjang Per Prog Per Prov'!Q8</f>
        <v>Kegiatan Fasilitasi Pengembangan Wilayah Terpadu</v>
      </c>
      <c r="E870" s="1862"/>
      <c r="F870" s="776"/>
      <c r="G870" s="777"/>
      <c r="H870" s="753"/>
      <c r="I870" s="758"/>
    </row>
    <row r="871" spans="1:9" s="344" customFormat="1" ht="34.5" customHeight="1">
      <c r="A871" s="801"/>
      <c r="B871" s="835"/>
      <c r="C871" s="367"/>
      <c r="D871" s="392" t="s">
        <v>382</v>
      </c>
      <c r="E871" s="846" t="str">
        <f>'Rekap Panjang Per Prog Per Prov'!Q10</f>
        <v>Penguatan Kelembagaan dalam Pengelolaan dan Pengembangan Wilayah Pesisir, Laut dan Pulau-pulau kecil</v>
      </c>
      <c r="F871" s="802">
        <f>'Rekap Panjang Per Prog Per Prov'!Q92</f>
        <v>400000000</v>
      </c>
      <c r="G871" s="777"/>
      <c r="H871" s="753" t="s">
        <v>698</v>
      </c>
      <c r="I871" s="1113" t="s">
        <v>594</v>
      </c>
    </row>
    <row r="872" spans="1:9" s="344" customFormat="1" ht="33" customHeight="1">
      <c r="A872" s="801"/>
      <c r="B872" s="830"/>
      <c r="C872" s="393" t="s">
        <v>389</v>
      </c>
      <c r="D872" s="1867" t="str">
        <f>'Rekap Panjang Per Prog Per Prov'!L8</f>
        <v>Kegiatan Fasilitasi Penataan Ruang Daerah dan Lingkungan Hidup di Daerah</v>
      </c>
      <c r="E872" s="1862"/>
      <c r="F872" s="776"/>
      <c r="G872" s="777"/>
      <c r="H872" s="753"/>
      <c r="I872" s="758"/>
    </row>
    <row r="873" spans="1:9" s="344" customFormat="1" ht="35.25" customHeight="1">
      <c r="A873" s="801"/>
      <c r="B873" s="835"/>
      <c r="C873" s="367"/>
      <c r="D873" s="392" t="s">
        <v>382</v>
      </c>
      <c r="E873" s="851" t="str">
        <f>'Rekap Panjang Per Prog Per Prov'!M10</f>
        <v>Dekonsentrasi Dalam Rangka Penguatan Kelembagaan Penataan Ruang</v>
      </c>
      <c r="F873" s="802">
        <f>'Rekap Panjang Per Prog Per Prov'!M92</f>
        <v>450000000</v>
      </c>
      <c r="G873" s="778"/>
      <c r="H873" s="753" t="s">
        <v>698</v>
      </c>
      <c r="I873" s="1113" t="s">
        <v>594</v>
      </c>
    </row>
    <row r="874" spans="1:9" s="362" customFormat="1" ht="15.75" hidden="1" customHeight="1">
      <c r="A874" s="777"/>
      <c r="B874" s="830" t="s">
        <v>519</v>
      </c>
      <c r="C874" s="1863" t="str">
        <f>'Rekap Panjang Per Prog Per Prov'!U7</f>
        <v xml:space="preserve">PROGRAM PEMBERDAYAAN MASYARAKAT DAN PEMERINTAHAN DESA </v>
      </c>
      <c r="D874" s="1863"/>
      <c r="E874" s="1863"/>
      <c r="F874" s="793"/>
      <c r="G874" s="777" t="str">
        <f>'Rekap Panjang Per Prog Per Prov'!U11</f>
        <v>DITJEN PMD</v>
      </c>
      <c r="H874" s="753"/>
      <c r="I874" s="758"/>
    </row>
    <row r="875" spans="1:9" ht="30" hidden="1" customHeight="1">
      <c r="A875" s="777"/>
      <c r="B875" s="831"/>
      <c r="C875" s="393" t="s">
        <v>381</v>
      </c>
      <c r="D875" s="1862" t="str">
        <f>'Rekap Panjang Per Prog Per Prov'!U8</f>
        <v>Kegiatan Dukungan Manajemen dan Dukungan Teknis Lainnya Ditjen PMD</v>
      </c>
      <c r="E875" s="1862"/>
      <c r="F875" s="794"/>
      <c r="G875" s="777"/>
      <c r="H875" s="753"/>
      <c r="I875" s="758"/>
    </row>
    <row r="876" spans="1:9" ht="31.5" hidden="1" customHeight="1">
      <c r="A876" s="777"/>
      <c r="B876" s="834"/>
      <c r="C876" s="394"/>
      <c r="D876" s="394" t="s">
        <v>382</v>
      </c>
      <c r="E876" s="841" t="str">
        <f>'Rekap Panjang Per Prog Per Prov'!U10</f>
        <v>Penguatan Program dan Kelembagaan Pemberdayaan Masyarakat dan Pemerintahan Desa</v>
      </c>
      <c r="F876" s="797">
        <f>'Rekap Panjang Per Prog Per Prov'!U92</f>
        <v>153950000</v>
      </c>
      <c r="G876" s="777"/>
      <c r="H876" s="753"/>
      <c r="I876" s="781"/>
    </row>
    <row r="877" spans="1:9" ht="30" hidden="1" customHeight="1">
      <c r="A877" s="777"/>
      <c r="B877" s="831"/>
      <c r="C877" s="393" t="s">
        <v>387</v>
      </c>
      <c r="D877" s="1862" t="str">
        <f>'Rekap Panjang Per Prog Per Prov'!V8</f>
        <v>Kegiatan Peningkatan Kapasitas Penyelenggaraan Pemerintahan Desa dan Kelurahan</v>
      </c>
      <c r="E877" s="1862"/>
      <c r="F877" s="794"/>
      <c r="G877" s="777"/>
      <c r="H877" s="753"/>
      <c r="I877" s="758"/>
    </row>
    <row r="878" spans="1:9" ht="15.75" hidden="1" customHeight="1">
      <c r="A878" s="777"/>
      <c r="B878" s="834"/>
      <c r="C878" s="394"/>
      <c r="D878" s="394" t="s">
        <v>382</v>
      </c>
      <c r="E878" s="841" t="str">
        <f>'Rekap Panjang Per Prog Per Prov'!V10</f>
        <v>Pelatihan Manajemen Pemerintahan Desa bagi Kepala Desa</v>
      </c>
      <c r="F878" s="797">
        <f>'Rekap Panjang Per Prog Per Prov'!V92</f>
        <v>171647000</v>
      </c>
      <c r="G878" s="777"/>
      <c r="H878" s="753"/>
      <c r="I878" s="781"/>
    </row>
    <row r="879" spans="1:9" ht="15.75" hidden="1" customHeight="1">
      <c r="A879" s="777"/>
      <c r="B879" s="831"/>
      <c r="C879" s="393" t="s">
        <v>388</v>
      </c>
      <c r="D879" s="1862" t="str">
        <f>'Rekap Panjang Per Prog Per Prov'!W8</f>
        <v>Kegiatan Peningkatan Kapasitas Kelembagaan dan Pelatihan Masyarakat</v>
      </c>
      <c r="E879" s="1862"/>
      <c r="F879" s="794"/>
      <c r="G879" s="777"/>
      <c r="H879" s="753"/>
      <c r="I879" s="758"/>
    </row>
    <row r="880" spans="1:9" ht="15.75" hidden="1" customHeight="1">
      <c r="A880" s="777"/>
      <c r="B880" s="834"/>
      <c r="C880" s="394"/>
      <c r="D880" s="394" t="s">
        <v>382</v>
      </c>
      <c r="E880" s="841" t="str">
        <f>'Rekap Panjang Per Prog Per Prov'!W10</f>
        <v>Fasilitasi Penyusunan Profil Desa dan Kelurahan</v>
      </c>
      <c r="F880" s="797">
        <f>'Rekap Panjang Per Prog Per Prov'!W92</f>
        <v>460595000</v>
      </c>
      <c r="G880" s="777"/>
      <c r="H880" s="753"/>
      <c r="I880" s="781"/>
    </row>
    <row r="881" spans="1:9" ht="15.75" hidden="1" customHeight="1">
      <c r="A881" s="777"/>
      <c r="B881" s="831"/>
      <c r="C881" s="393" t="s">
        <v>389</v>
      </c>
      <c r="D881" s="1862" t="str">
        <f>'Rekap Panjang Per Prog Per Prov'!X8</f>
        <v>Kegiatan Peningkatan Kemandirian Masyarakat Perdesaan</v>
      </c>
      <c r="E881" s="1862"/>
      <c r="F881" s="794"/>
      <c r="G881" s="777"/>
      <c r="H881" s="753"/>
      <c r="I881" s="758"/>
    </row>
    <row r="882" spans="1:9" ht="15.75" hidden="1" customHeight="1">
      <c r="A882" s="777"/>
      <c r="B882" s="834"/>
      <c r="C882" s="394"/>
      <c r="D882" s="394" t="s">
        <v>382</v>
      </c>
      <c r="E882" s="841" t="str">
        <f>'Rekap Panjang Per Prog Per Prov'!X10</f>
        <v>PNPM-Mandiri Perdesaan</v>
      </c>
      <c r="F882" s="797">
        <f>'Rekap Panjang Per Prog Per Prov'!X92</f>
        <v>27649064000</v>
      </c>
      <c r="G882" s="777"/>
      <c r="H882" s="753"/>
      <c r="I882" s="781"/>
    </row>
    <row r="883" spans="1:9" ht="15.75" hidden="1" customHeight="1">
      <c r="A883" s="777"/>
      <c r="B883" s="831"/>
      <c r="C883" s="393" t="s">
        <v>391</v>
      </c>
      <c r="D883" s="1862" t="str">
        <f>'Rekap Panjang Per Prog Per Prov'!Y8</f>
        <v>Kegiatan Fasilitasi Pemberdayaan Adat dan Sosial Budaya Masyarakat</v>
      </c>
      <c r="E883" s="1862"/>
      <c r="F883" s="794"/>
      <c r="G883" s="777"/>
      <c r="H883" s="753"/>
      <c r="I883" s="758"/>
    </row>
    <row r="884" spans="1:9" ht="31.5" hidden="1" customHeight="1">
      <c r="A884" s="777"/>
      <c r="B884" s="834"/>
      <c r="C884" s="394"/>
      <c r="D884" s="394" t="s">
        <v>382</v>
      </c>
      <c r="E884" s="841" t="str">
        <f>'Rekap Panjang Per Prog Per Prov'!Y10</f>
        <v>Fasilitasi Penguatan Kelembagaan Komisi Penanggulangan HIV/AIDS di daerah</v>
      </c>
      <c r="F884" s="797">
        <f>'Rekap Panjang Per Prog Per Prov'!Y92</f>
        <v>86680000</v>
      </c>
      <c r="G884" s="777"/>
      <c r="H884" s="753"/>
      <c r="I884" s="781"/>
    </row>
    <row r="885" spans="1:9" ht="31.5" hidden="1" customHeight="1">
      <c r="A885" s="777"/>
      <c r="B885" s="834"/>
      <c r="C885" s="394"/>
      <c r="D885" s="394" t="s">
        <v>386</v>
      </c>
      <c r="E885" s="841" t="str">
        <f>'Rekap Panjang Per Prog Per Prov'!AA10</f>
        <v xml:space="preserve">Fasilitasi Penguatan Sistem Informasi Posyandu di Daerah melalui Koordinasi dan Pelatihan Ulang </v>
      </c>
      <c r="F885" s="797">
        <f>'Rekap Panjang Per Prog Per Prov'!AA92</f>
        <v>69675000</v>
      </c>
      <c r="G885" s="777"/>
      <c r="H885" s="753"/>
      <c r="I885" s="781"/>
    </row>
    <row r="886" spans="1:9" ht="15.75" hidden="1" customHeight="1">
      <c r="A886" s="777"/>
      <c r="B886" s="831"/>
      <c r="C886" s="393" t="s">
        <v>392</v>
      </c>
      <c r="D886" s="1862" t="str">
        <f>'Rekap Panjang Per Prog Per Prov'!AB8</f>
        <v>Kegiatan Pengembangan Usaha Ekonomi Masyarakat</v>
      </c>
      <c r="E886" s="1862"/>
      <c r="F886" s="794"/>
      <c r="G886" s="777"/>
      <c r="H886" s="753"/>
      <c r="I886" s="758"/>
    </row>
    <row r="887" spans="1:9" ht="15.75" hidden="1" customHeight="1">
      <c r="A887" s="777"/>
      <c r="B887" s="834"/>
      <c r="C887" s="394"/>
      <c r="D887" s="394" t="s">
        <v>382</v>
      </c>
      <c r="E887" s="841" t="str">
        <f>'Rekap Panjang Per Prog Per Prov'!AB10</f>
        <v xml:space="preserve">Pelatihan Kapasitas Kelembagaan UED SP/BUMDesa </v>
      </c>
      <c r="F887" s="797">
        <f>'Rekap Panjang Per Prog Per Prov'!AB92</f>
        <v>0</v>
      </c>
      <c r="G887" s="777"/>
      <c r="H887" s="753"/>
      <c r="I887" s="781"/>
    </row>
    <row r="888" spans="1:9" ht="31.5" hidden="1" customHeight="1">
      <c r="A888" s="777"/>
      <c r="B888" s="834"/>
      <c r="C888" s="394"/>
      <c r="D888" s="394" t="s">
        <v>386</v>
      </c>
      <c r="E888" s="841" t="str">
        <f>'Rekap Panjang Per Prog Per Prov'!AC10</f>
        <v xml:space="preserve">Penguatan Kelembagaan Tim Koordinasi Penanggulangan Kemiskinan Daerah (TKPKD) </v>
      </c>
      <c r="F888" s="797">
        <f>'Rekap Panjang Per Prog Per Prov'!AC92</f>
        <v>90390000</v>
      </c>
      <c r="G888" s="777"/>
      <c r="H888" s="753"/>
      <c r="I888" s="781"/>
    </row>
    <row r="889" spans="1:9" ht="15.75" hidden="1" customHeight="1">
      <c r="A889" s="777"/>
      <c r="B889" s="834"/>
      <c r="C889" s="394"/>
      <c r="D889" s="394" t="s">
        <v>390</v>
      </c>
      <c r="E889" s="841" t="str">
        <f>'Rekap Panjang Per Prog Per Prov'!AD10</f>
        <v>Fasilitasi Penguatan Kelembagaan Pasar Desa</v>
      </c>
      <c r="F889" s="797">
        <f>'Rekap Panjang Per Prog Per Prov'!AD92</f>
        <v>150000000</v>
      </c>
      <c r="G889" s="777"/>
      <c r="H889" s="753"/>
      <c r="I889" s="781"/>
    </row>
    <row r="890" spans="1:9" s="362" customFormat="1" ht="31.5" customHeight="1">
      <c r="A890" s="777"/>
      <c r="B890" s="830" t="s">
        <v>519</v>
      </c>
      <c r="C890" s="1863" t="str">
        <f>'Rekap Panjang Per Prog Per Prov'!AH7</f>
        <v xml:space="preserve">PROGRAM PENGUATAN PENYELENGGARAAN PEMERINTAHAN UMUM </v>
      </c>
      <c r="D890" s="1863"/>
      <c r="E890" s="1863"/>
      <c r="F890" s="793"/>
      <c r="G890" s="803" t="str">
        <f>'Rekap Panjang Per Prog Per Prov'!AH11</f>
        <v>DITJEN PUM</v>
      </c>
      <c r="H890" s="753"/>
      <c r="I890" s="758"/>
    </row>
    <row r="891" spans="1:9" ht="30" customHeight="1">
      <c r="A891" s="777"/>
      <c r="B891" s="831"/>
      <c r="C891" s="393" t="s">
        <v>381</v>
      </c>
      <c r="D891" s="1862" t="str">
        <f>'Rekap Panjang Per Prog Per Prov'!AH8</f>
        <v>Kegiatan Penyelenggaraan Hubungan Pusat dan Daerah Serta Kerjasama Daerah</v>
      </c>
      <c r="E891" s="1862"/>
      <c r="F891" s="794"/>
      <c r="G891" s="777"/>
      <c r="H891" s="753"/>
      <c r="I891" s="758"/>
    </row>
    <row r="892" spans="1:9" ht="36" customHeight="1">
      <c r="A892" s="777"/>
      <c r="B892" s="834"/>
      <c r="C892" s="394"/>
      <c r="D892" s="394" t="s">
        <v>382</v>
      </c>
      <c r="E892" s="841" t="str">
        <f>'Rekap Panjang Per Prog Per Prov'!AH10</f>
        <v>Pengembangan Kerjasama Daerah</v>
      </c>
      <c r="F892" s="797">
        <f>'Rekap Panjang Per Prog Per Prov'!AH92</f>
        <v>375000000</v>
      </c>
      <c r="G892" s="777"/>
      <c r="H892" s="753" t="s">
        <v>706</v>
      </c>
      <c r="I892" s="781"/>
    </row>
    <row r="893" spans="1:9" ht="39" customHeight="1">
      <c r="A893" s="777"/>
      <c r="B893" s="834"/>
      <c r="C893" s="394"/>
      <c r="D893" s="394" t="s">
        <v>386</v>
      </c>
      <c r="E893" s="841" t="str">
        <f>'Rekap Panjang Per Prog Per Prov'!AI10</f>
        <v>Peningkatan Peran Gubernur sebagai Wakil Pemerintah Pusat di Wilayah Provinsi</v>
      </c>
      <c r="F893" s="797">
        <f>'Rekap Panjang Per Prog Per Prov'!AI92</f>
        <v>3467476000</v>
      </c>
      <c r="G893" s="777"/>
      <c r="H893" s="753" t="s">
        <v>706</v>
      </c>
      <c r="I893" s="761" t="s">
        <v>595</v>
      </c>
    </row>
    <row r="894" spans="1:9" ht="30" customHeight="1">
      <c r="A894" s="777"/>
      <c r="B894" s="831"/>
      <c r="C894" s="393" t="s">
        <v>387</v>
      </c>
      <c r="D894" s="1862" t="str">
        <f>'Rekap Panjang Per Prog Per Prov'!AJ8</f>
        <v>Kegiatan Pengembangan dan Penataan Wilayah Administrasi dan Perbatasan</v>
      </c>
      <c r="E894" s="1862"/>
      <c r="F894" s="794"/>
      <c r="G894" s="777"/>
      <c r="H894" s="753"/>
      <c r="I894" s="758"/>
    </row>
    <row r="895" spans="1:9" ht="37.5" customHeight="1">
      <c r="A895" s="777"/>
      <c r="B895" s="834"/>
      <c r="C895" s="394"/>
      <c r="D895" s="394" t="s">
        <v>382</v>
      </c>
      <c r="E895" s="841" t="str">
        <f>'Rekap Panjang Per Prog Per Prov'!AJ10</f>
        <v>Koordinasi dan Fasilitasi Penegasan Batas Daerah secara Pasti di Lapangan antar Daerah Provinsi, Kab/Kota</v>
      </c>
      <c r="F895" s="797">
        <f>'Rekap Panjang Per Prog Per Prov'!AJ92</f>
        <v>350000000</v>
      </c>
      <c r="G895" s="777"/>
      <c r="H895" s="753" t="s">
        <v>706</v>
      </c>
      <c r="I895" s="1114" t="s">
        <v>605</v>
      </c>
    </row>
    <row r="896" spans="1:9" ht="31.5" customHeight="1">
      <c r="A896" s="777"/>
      <c r="B896" s="834"/>
      <c r="C896" s="394"/>
      <c r="D896" s="394" t="s">
        <v>386</v>
      </c>
      <c r="E896" s="841" t="str">
        <f>'Rekap Panjang Per Prog Per Prov'!AL10</f>
        <v>Pembakuan dan Pembinaan Nama Rupabumi Unsur Alami</v>
      </c>
      <c r="F896" s="797">
        <f>'Rekap Panjang Per Prog Per Prov'!AL92</f>
        <v>476310000</v>
      </c>
      <c r="G896" s="777"/>
      <c r="H896" s="753" t="s">
        <v>706</v>
      </c>
      <c r="I896" s="1114" t="s">
        <v>612</v>
      </c>
    </row>
    <row r="897" spans="1:10" ht="51.75" customHeight="1">
      <c r="A897" s="777"/>
      <c r="B897" s="834"/>
      <c r="C897" s="394"/>
      <c r="D897" s="394" t="s">
        <v>390</v>
      </c>
      <c r="E897" s="841" t="str">
        <f>'Rekap Panjang Per Prog Per Prov'!AM10</f>
        <v>Fasilitasi Penegasan Status Hukum Batas antar Negara, Peningkatan Kapasitas Aparat, dan Peningkatan Kegiatan Sosekbud dengan Negara Tetangga</v>
      </c>
      <c r="F897" s="797">
        <f>'Rekap Panjang Per Prog Per Prov'!AM92</f>
        <v>450000000</v>
      </c>
      <c r="G897" s="777"/>
      <c r="H897" s="753" t="s">
        <v>744</v>
      </c>
      <c r="I897" s="1114" t="s">
        <v>609</v>
      </c>
    </row>
    <row r="898" spans="1:10" ht="32.25" customHeight="1">
      <c r="A898" s="777"/>
      <c r="B898" s="831"/>
      <c r="C898" s="393" t="s">
        <v>388</v>
      </c>
      <c r="D898" s="1862" t="str">
        <f>'Rekap Panjang Per Prog Per Prov'!AN8</f>
        <v>Kegiatan Pembinaan Ketenteraman, Ketertiban dan Perlindungan Masyarakat</v>
      </c>
      <c r="E898" s="1862"/>
      <c r="F898" s="794"/>
      <c r="G898" s="777"/>
      <c r="H898" s="753"/>
      <c r="I898" s="758"/>
    </row>
    <row r="899" spans="1:10" ht="51" customHeight="1">
      <c r="A899" s="821"/>
      <c r="B899" s="885"/>
      <c r="C899" s="886"/>
      <c r="D899" s="886" t="s">
        <v>382</v>
      </c>
      <c r="E899" s="887" t="str">
        <f>'Rekap Panjang Per Prog Per Prov'!AO10</f>
        <v xml:space="preserve">Peningkatan Kapasitas SDM Polisi Pamong Praja  dalam Penyelenggaraan Ketertiban Umum dan Ketenteraman Masyarakat </v>
      </c>
      <c r="F899" s="888">
        <f>'Rekap Panjang Per Prog Per Prov'!AO92</f>
        <v>453782000</v>
      </c>
      <c r="G899" s="821"/>
      <c r="H899" s="884" t="s">
        <v>702</v>
      </c>
      <c r="I899" s="889" t="s">
        <v>597</v>
      </c>
    </row>
    <row r="900" spans="1:10">
      <c r="A900" s="777"/>
      <c r="B900" s="834"/>
      <c r="C900" s="394" t="s">
        <v>389</v>
      </c>
      <c r="D900" s="1872" t="str">
        <f>'Rekap Panjang Per Prog Per Prov'!AP8</f>
        <v>Kegiatan Pembinaan dan Pengembangan Kawasan dan Pertanahan</v>
      </c>
      <c r="E900" s="1872"/>
      <c r="F900" s="797"/>
      <c r="G900" s="777"/>
      <c r="H900" s="1136"/>
      <c r="I900" s="781"/>
    </row>
    <row r="901" spans="1:10" ht="37.5" customHeight="1">
      <c r="A901" s="777"/>
      <c r="B901" s="834"/>
      <c r="C901" s="394"/>
      <c r="D901" s="394" t="s">
        <v>382</v>
      </c>
      <c r="E901" s="841" t="str">
        <f>'Rekap Panjang Per Prog Per Prov'!AQ10</f>
        <v>Fasilitasi Gubernur terhadap Kabupaten/Kota di Bidang Ekonomi, Industri dan Perdagangan Bebas</v>
      </c>
      <c r="F901" s="797">
        <f>'Rekap Panjang Per Prog Per Prov'!AQ92</f>
        <v>300000000</v>
      </c>
      <c r="G901" s="777"/>
      <c r="H901" s="753" t="s">
        <v>745</v>
      </c>
      <c r="I901" s="1114" t="s">
        <v>610</v>
      </c>
    </row>
    <row r="902" spans="1:10" ht="20.25" customHeight="1">
      <c r="A902" s="777"/>
      <c r="B902" s="831"/>
      <c r="C902" s="393" t="s">
        <v>391</v>
      </c>
      <c r="D902" s="1862" t="str">
        <f>'Rekap Panjang Per Prog Per Prov'!AR8</f>
        <v>Kegiatan Fasilitasi Pencegahan dan Penanggulangan Bencana</v>
      </c>
      <c r="E902" s="1862"/>
      <c r="F902" s="794"/>
      <c r="G902" s="777"/>
      <c r="H902" s="753"/>
      <c r="I902" s="758"/>
    </row>
    <row r="903" spans="1:10" ht="55.5" customHeight="1">
      <c r="A903" s="777"/>
      <c r="B903" s="834"/>
      <c r="C903" s="394"/>
      <c r="D903" s="394" t="s">
        <v>382</v>
      </c>
      <c r="E903" s="842" t="str">
        <f>'Rekap Panjang Per Prog Per Prov'!AR10</f>
        <v>Fasilitasi Peningkatan Kapasitas Pemerintahan Kabupaten/Kota dalam Penyelenggaraan Pencegahan dan Penanggulangan Kebakaran untuk Mendukung Pengurangan Resiko Kebakaran</v>
      </c>
      <c r="F903" s="797">
        <f>'Rekap Panjang Per Prog Per Prov'!AR92</f>
        <v>300000000</v>
      </c>
      <c r="G903" s="777"/>
      <c r="H903" s="753" t="s">
        <v>720</v>
      </c>
      <c r="I903" s="761" t="s">
        <v>607</v>
      </c>
    </row>
    <row r="904" spans="1:10" ht="66" customHeight="1">
      <c r="A904" s="777"/>
      <c r="B904" s="834"/>
      <c r="C904" s="394"/>
      <c r="D904" s="394" t="s">
        <v>386</v>
      </c>
      <c r="E904" s="841" t="str">
        <f>'Rekap Panjang Per Prog Per Prov'!AS10</f>
        <v>Fasilitasi dan Sosialisasi Pelaksanaan Perpres Nomor 30 Tahun 2011, Pembentukan Kelembagaan Komisi Provinsi Pengendalian Zoonosis dan Komisi Kabupaten/Kota Pengendalian Zoonosis, dan Percepatan Pengendalian Zoonosis</v>
      </c>
      <c r="F904" s="797">
        <f>'Rekap Panjang Per Prog Per Prov'!AS92</f>
        <v>300000000</v>
      </c>
      <c r="G904" s="778"/>
      <c r="H904" s="753" t="s">
        <v>745</v>
      </c>
      <c r="I904" s="761" t="s">
        <v>611</v>
      </c>
    </row>
    <row r="905" spans="1:10" ht="48.75" customHeight="1">
      <c r="A905" s="777"/>
      <c r="B905" s="834"/>
      <c r="C905" s="394"/>
      <c r="D905" s="394" t="s">
        <v>390</v>
      </c>
      <c r="E905" s="848" t="str">
        <f>'Rekap Panjang Per Prog Per Prov'!AT10</f>
        <v>Peningkatan Kapasitas Aparat dalam Pengurangan Resiko Bencana di Daerah</v>
      </c>
      <c r="F905" s="797">
        <f>'Rekap Panjang Per Prog Per Prov'!AT92</f>
        <v>350000000</v>
      </c>
      <c r="G905" s="778"/>
      <c r="H905" s="753" t="s">
        <v>720</v>
      </c>
      <c r="I905" s="1116" t="s">
        <v>607</v>
      </c>
    </row>
    <row r="906" spans="1:10" s="355" customFormat="1" ht="11.25" customHeight="1" thickBot="1">
      <c r="A906" s="788"/>
      <c r="B906" s="832"/>
      <c r="C906" s="369"/>
      <c r="D906" s="369"/>
      <c r="E906" s="849"/>
      <c r="F906" s="790"/>
      <c r="G906" s="789"/>
      <c r="H906" s="1101"/>
      <c r="I906" s="768"/>
    </row>
    <row r="907" spans="1:10" s="356" customFormat="1" ht="18">
      <c r="A907" s="774">
        <v>16</v>
      </c>
      <c r="B907" s="1804" t="s">
        <v>429</v>
      </c>
      <c r="C907" s="1804"/>
      <c r="D907" s="1804"/>
      <c r="E907" s="1804"/>
      <c r="F907" s="1176">
        <f>SUM(F908:F959)</f>
        <v>36378449000</v>
      </c>
      <c r="G907" s="780"/>
      <c r="H907" s="1136"/>
      <c r="I907" s="781"/>
      <c r="J907" s="1175">
        <f>'Rekap Panjang Per Prog Per Prov'!AV100</f>
        <v>36378449000</v>
      </c>
    </row>
    <row r="908" spans="1:10">
      <c r="A908" s="777"/>
      <c r="B908" s="830" t="s">
        <v>380</v>
      </c>
      <c r="C908" s="1863" t="str">
        <f>'Rekap Panjang Per Prog Per Prov'!C7</f>
        <v xml:space="preserve">PROGRAM PENATAAN ADMINISTRASI KEPENDUDUKAN </v>
      </c>
      <c r="D908" s="1863"/>
      <c r="E908" s="1863"/>
      <c r="F908" s="776"/>
      <c r="G908" s="803" t="str">
        <f>'Rekap Panjang Per Prog Per Prov'!C11</f>
        <v>DITJEN DUKCAPIL</v>
      </c>
      <c r="H908" s="753"/>
      <c r="I908" s="758"/>
    </row>
    <row r="909" spans="1:10" ht="33" customHeight="1">
      <c r="A909" s="777"/>
      <c r="B909" s="830"/>
      <c r="C909" s="393" t="s">
        <v>381</v>
      </c>
      <c r="D909" s="1862" t="str">
        <f>'Rekap Panjang Per Prog Per Prov'!C8</f>
        <v>Kegiatan Dukungan Manajemen dan Dukungan Teknis Lainnya Ditjen Kependudukan dan Pencatatan Sipil</v>
      </c>
      <c r="E909" s="1862"/>
      <c r="F909" s="776"/>
      <c r="G909" s="777"/>
      <c r="H909" s="753"/>
      <c r="I909" s="758"/>
    </row>
    <row r="910" spans="1:10" ht="51" customHeight="1">
      <c r="A910" s="777"/>
      <c r="B910" s="830"/>
      <c r="C910" s="365"/>
      <c r="D910" s="393" t="s">
        <v>382</v>
      </c>
      <c r="E910" s="841" t="str">
        <f>'Rekap Panjang Per Prog Per Prov'!C10</f>
        <v xml:space="preserve">Fasilitasi Koordinasi Penyelenggaraan Kependudukan dan Pencatatan Sipil </v>
      </c>
      <c r="F910" s="776">
        <f>'Rekap Panjang Per Prog Per Prov'!C100</f>
        <v>268817000</v>
      </c>
      <c r="G910" s="778"/>
      <c r="H910" s="753" t="s">
        <v>717</v>
      </c>
      <c r="I910" s="753" t="s">
        <v>600</v>
      </c>
    </row>
    <row r="911" spans="1:10" ht="33.75" customHeight="1">
      <c r="A911" s="801"/>
      <c r="B911" s="830" t="s">
        <v>383</v>
      </c>
      <c r="C911" s="1863" t="str">
        <f>'Rekap Panjang Per Prog Per Prov'!D7</f>
        <v xml:space="preserve">PROGRAM PENGAWASAN DAN PENINGKATAN AKUNTABILITAS APARATUR KEMENTERIAN DALAM NEGERI </v>
      </c>
      <c r="D911" s="1863"/>
      <c r="E911" s="1874"/>
      <c r="F911" s="776"/>
      <c r="G911" s="803" t="str">
        <f>'Rekap Panjang Per Prog Per Prov'!D11</f>
        <v>ITJEN</v>
      </c>
      <c r="H911" s="753"/>
      <c r="I911" s="758"/>
    </row>
    <row r="912" spans="1:10" ht="33.75" customHeight="1">
      <c r="A912" s="801"/>
      <c r="B912" s="830"/>
      <c r="C912" s="393" t="s">
        <v>381</v>
      </c>
      <c r="D912" s="1862" t="str">
        <f>'Rekap Panjang Per Prog Per Prov'!D8</f>
        <v xml:space="preserve">Kegiatan Dukungan Manajemen dan Dukungan Teknis Lainnya  Inspektorat Jenderal </v>
      </c>
      <c r="E912" s="1862"/>
      <c r="F912" s="776"/>
      <c r="G912" s="777"/>
      <c r="H912" s="753"/>
      <c r="I912" s="758"/>
    </row>
    <row r="913" spans="1:9" ht="40.5" customHeight="1">
      <c r="A913" s="801"/>
      <c r="B913" s="830"/>
      <c r="C913" s="365"/>
      <c r="D913" s="393" t="s">
        <v>382</v>
      </c>
      <c r="E913" s="841" t="str">
        <f>'Rekap Panjang Per Prog Per Prov'!D10</f>
        <v xml:space="preserve">Koordinasi Pembinaan dan Pengawasan Penyelenggaraan Pemerintahan Daerah </v>
      </c>
      <c r="F913" s="776">
        <f>'Rekap Panjang Per Prog Per Prov'!D100</f>
        <v>270000000</v>
      </c>
      <c r="G913" s="778"/>
      <c r="H913" s="753" t="s">
        <v>755</v>
      </c>
      <c r="I913" s="753" t="s">
        <v>603</v>
      </c>
    </row>
    <row r="914" spans="1:9" ht="16.5">
      <c r="A914" s="801"/>
      <c r="B914" s="830" t="s">
        <v>384</v>
      </c>
      <c r="C914" s="1875" t="str">
        <f>'Rekap Panjang Per Prog Per Prov'!E7</f>
        <v xml:space="preserve">PROGRAM PEMBINAAN KESATUAN BANGSA DAN POLITIK </v>
      </c>
      <c r="D914" s="1875"/>
      <c r="E914" s="1875"/>
      <c r="F914" s="776"/>
      <c r="G914" s="1860" t="str">
        <f>'Rekap Panjang Per Prog Per Prov'!E11</f>
        <v>DITJEN KESBANGPOL</v>
      </c>
      <c r="H914" s="753"/>
      <c r="I914" s="758"/>
    </row>
    <row r="915" spans="1:9" ht="16.5">
      <c r="A915" s="801"/>
      <c r="B915" s="830"/>
      <c r="C915" s="393" t="s">
        <v>381</v>
      </c>
      <c r="D915" s="1862" t="str">
        <f>'Rekap Panjang Per Prog Per Prov'!E8</f>
        <v>Kegiatan Fasilitasi Kewaspadaan Nasional</v>
      </c>
      <c r="E915" s="1862"/>
      <c r="F915" s="776"/>
      <c r="G915" s="1861"/>
      <c r="H915" s="753"/>
      <c r="I915" s="758"/>
    </row>
    <row r="916" spans="1:9" ht="69.75" customHeight="1">
      <c r="A916" s="801"/>
      <c r="B916" s="830"/>
      <c r="C916" s="365"/>
      <c r="D916" s="393" t="s">
        <v>382</v>
      </c>
      <c r="E916" s="841" t="str">
        <f>'Rekap Panjang Per Prog Per Prov'!E10</f>
        <v xml:space="preserve">Penguatan dan Pemberdayaan Forum Kewaspadaan Dini Masyarakat (FKDM) </v>
      </c>
      <c r="F916" s="776">
        <f>'Rekap Panjang Per Prog Per Prov'!E100</f>
        <v>1956319000</v>
      </c>
      <c r="G916" s="778"/>
      <c r="H916" s="753" t="s">
        <v>724</v>
      </c>
      <c r="I916" s="753" t="s">
        <v>601</v>
      </c>
    </row>
    <row r="917" spans="1:9" ht="33.75" customHeight="1">
      <c r="A917" s="801"/>
      <c r="B917" s="830" t="s">
        <v>385</v>
      </c>
      <c r="C917" s="1863" t="str">
        <f>'Rekap Panjang Per Prog Per Prov'!F7</f>
        <v xml:space="preserve">PROGRAM PENDIDIKAN DAN PELATIHAN APARATUR KEMENTERIAN DALAM NEGERI </v>
      </c>
      <c r="D917" s="1863"/>
      <c r="E917" s="1863"/>
      <c r="F917" s="776"/>
      <c r="G917" s="803" t="str">
        <f>'Rekap Panjang Per Prog Per Prov'!F11</f>
        <v>BADAN DIKLAT</v>
      </c>
      <c r="H917" s="753"/>
      <c r="I917" s="758"/>
    </row>
    <row r="918" spans="1:9" s="355" customFormat="1" ht="32.25" customHeight="1">
      <c r="A918" s="754"/>
      <c r="B918" s="830"/>
      <c r="C918" s="393" t="s">
        <v>381</v>
      </c>
      <c r="D918" s="1862" t="str">
        <f>'Rekap Panjang Per Prog Per Prov'!F8</f>
        <v xml:space="preserve">Kegiatan Dukungan Manajemen Dan Pelayanan Teknis Lainnya Badan Pendidikan Dan Pelatihan </v>
      </c>
      <c r="E918" s="1862"/>
      <c r="F918" s="776"/>
      <c r="G918" s="777"/>
      <c r="H918" s="753"/>
      <c r="I918" s="758"/>
    </row>
    <row r="919" spans="1:9" s="344" customFormat="1" ht="52.5" customHeight="1">
      <c r="A919" s="801"/>
      <c r="B919" s="830"/>
      <c r="C919" s="393"/>
      <c r="D919" s="393" t="s">
        <v>382</v>
      </c>
      <c r="E919" s="841" t="str">
        <f>'Rekap Panjang Per Prog Per Prov'!F10</f>
        <v>Koordinasi Pembinaan Program Kediklatan</v>
      </c>
      <c r="F919" s="776">
        <f>'Rekap Panjang Per Prog Per Prov'!F100</f>
        <v>205900000</v>
      </c>
      <c r="G919" s="778"/>
      <c r="H919" s="753" t="s">
        <v>725</v>
      </c>
      <c r="I919" s="753" t="s">
        <v>604</v>
      </c>
    </row>
    <row r="920" spans="1:9" ht="34.5" customHeight="1">
      <c r="A920" s="801"/>
      <c r="B920" s="830" t="s">
        <v>393</v>
      </c>
      <c r="C920" s="1863" t="str">
        <f>'Rekap Panjang Per Prog Per Prov'!G7</f>
        <v xml:space="preserve">PROGRAM PENGELOLAAN DESENTRALISASI DAN OTONOMI DAERAH </v>
      </c>
      <c r="D920" s="1863"/>
      <c r="E920" s="1863"/>
      <c r="F920" s="776"/>
      <c r="G920" s="803" t="str">
        <f>'Rekap Panjang Per Prog Per Prov'!G11</f>
        <v>DITJEN OTDA</v>
      </c>
      <c r="H920" s="753"/>
      <c r="I920" s="758"/>
    </row>
    <row r="921" spans="1:9" s="355" customFormat="1">
      <c r="A921" s="754"/>
      <c r="B921" s="830"/>
      <c r="C921" s="393" t="s">
        <v>381</v>
      </c>
      <c r="D921" s="1862" t="str">
        <f>'Rekap Panjang Per Prog Per Prov'!G8</f>
        <v>Kegiatan Penataan Urusan Pemerintahan Daerah Lingkup I</v>
      </c>
      <c r="E921" s="1862"/>
      <c r="F921" s="776"/>
      <c r="G921" s="777"/>
      <c r="H921" s="753"/>
      <c r="I921" s="758"/>
    </row>
    <row r="922" spans="1:9" s="344" customFormat="1" ht="31.5" customHeight="1">
      <c r="A922" s="801"/>
      <c r="B922" s="830"/>
      <c r="C922" s="393"/>
      <c r="D922" s="393" t="s">
        <v>382</v>
      </c>
      <c r="E922" s="841" t="str">
        <f>'Rekap Panjang Per Prog Per Prov'!G10</f>
        <v xml:space="preserve">Fasilitasi Percepatan Penerapan Standar Pelayanan Minimal (SPM) di Daerah </v>
      </c>
      <c r="F922" s="776">
        <f>'Rekap Panjang Per Prog Per Prov'!G100</f>
        <v>595150000</v>
      </c>
      <c r="G922" s="778"/>
      <c r="H922" s="753" t="s">
        <v>716</v>
      </c>
      <c r="I922" s="761" t="s">
        <v>662</v>
      </c>
    </row>
    <row r="923" spans="1:9" s="344" customFormat="1" ht="16.5" customHeight="1">
      <c r="A923" s="801"/>
      <c r="B923" s="830" t="s">
        <v>396</v>
      </c>
      <c r="C923" s="1863" t="str">
        <f>'Rekap Panjang Per Prog Per Prov'!J7</f>
        <v xml:space="preserve">PROGRAM BINA PEMBANGUNAN DAERAH </v>
      </c>
      <c r="D923" s="1863"/>
      <c r="E923" s="1863"/>
      <c r="F923" s="776"/>
      <c r="G923" s="1865" t="str">
        <f>'Rekap Panjang Per Prog Per Prov'!J11</f>
        <v>DITJEN BINA BANGDA</v>
      </c>
      <c r="H923" s="753"/>
      <c r="I923" s="784"/>
    </row>
    <row r="924" spans="1:9" s="344" customFormat="1" ht="32.25" customHeight="1">
      <c r="A924" s="801"/>
      <c r="B924" s="830"/>
      <c r="C924" s="393" t="s">
        <v>381</v>
      </c>
      <c r="D924" s="1862" t="str">
        <f>'Rekap Panjang Per Prog Per Prov'!J8</f>
        <v>Kegiatan Dukungan Manajemen dan Pelaksanaan Tugas Teknis Lainnya Ditjen Bina Bangda</v>
      </c>
      <c r="E924" s="1862"/>
      <c r="F924" s="776"/>
      <c r="G924" s="1866"/>
      <c r="H924" s="753"/>
      <c r="I924" s="758"/>
    </row>
    <row r="925" spans="1:9" s="344" customFormat="1" ht="35.25" customHeight="1">
      <c r="A925" s="801"/>
      <c r="B925" s="830"/>
      <c r="C925" s="393"/>
      <c r="D925" s="393" t="s">
        <v>382</v>
      </c>
      <c r="E925" s="841" t="str">
        <f>'Rekap Panjang Per Prog Per Prov'!J10</f>
        <v>Penyusunan, Pengkajian dan Pengembangan Data dan Informasi SIPD di Daerah</v>
      </c>
      <c r="F925" s="776">
        <f>'Rekap Panjang Per Prog Per Prov'!J100</f>
        <v>520000000</v>
      </c>
      <c r="G925" s="777"/>
      <c r="H925" s="753" t="s">
        <v>698</v>
      </c>
      <c r="I925" s="1793" t="s">
        <v>594</v>
      </c>
    </row>
    <row r="926" spans="1:9" s="344" customFormat="1" ht="36.75" customHeight="1">
      <c r="A926" s="801"/>
      <c r="B926" s="830"/>
      <c r="C926" s="366"/>
      <c r="D926" s="393" t="s">
        <v>386</v>
      </c>
      <c r="E926" s="841" t="str">
        <f>'Rekap Panjang Per Prog Per Prov'!K10</f>
        <v xml:space="preserve">Penguatan Peran Provinsi dalam Pengendalian, Pelaporan dan Evaluasi Pemanfaatan Program Dana Alokasi Khusus (DAK) </v>
      </c>
      <c r="F926" s="776">
        <f>'Rekap Panjang Per Prog Per Prov'!K100</f>
        <v>700000000</v>
      </c>
      <c r="G926" s="777"/>
      <c r="H926" s="753" t="s">
        <v>698</v>
      </c>
      <c r="I926" s="1794"/>
    </row>
    <row r="927" spans="1:9" s="344" customFormat="1" ht="16.5">
      <c r="A927" s="801"/>
      <c r="B927" s="830"/>
      <c r="C927" s="393" t="s">
        <v>387</v>
      </c>
      <c r="D927" s="1867" t="str">
        <f>'Rekap Panjang Per Prog Per Prov'!O8</f>
        <v>Kegiatan Fasilitasi Peningkatan Pertumbuhan Ekonomi Daerah</v>
      </c>
      <c r="E927" s="1862"/>
      <c r="F927" s="776"/>
      <c r="G927" s="777"/>
      <c r="H927" s="753"/>
      <c r="I927" s="758"/>
    </row>
    <row r="928" spans="1:9" s="344" customFormat="1" ht="34.5" customHeight="1">
      <c r="A928" s="801"/>
      <c r="B928" s="830"/>
      <c r="C928" s="366"/>
      <c r="D928" s="393" t="s">
        <v>382</v>
      </c>
      <c r="E928" s="842" t="str">
        <f>'Rekap Panjang Per Prog Per Prov'!O10</f>
        <v xml:space="preserve">Dukungan Operasional  Penyelenggaraan PTSP  </v>
      </c>
      <c r="F928" s="776">
        <f>'Rekap Panjang Per Prog Per Prov'!O100</f>
        <v>500000000</v>
      </c>
      <c r="G928" s="777"/>
      <c r="H928" s="753" t="s">
        <v>726</v>
      </c>
      <c r="I928" s="753" t="s">
        <v>602</v>
      </c>
    </row>
    <row r="929" spans="1:9" s="344" customFormat="1" ht="16.5">
      <c r="A929" s="801"/>
      <c r="B929" s="830"/>
      <c r="C929" s="393" t="s">
        <v>388</v>
      </c>
      <c r="D929" s="1862" t="str">
        <f>'Rekap Panjang Per Prog Per Prov'!P8</f>
        <v>Kegiatan Fasilitasi  Perencanaan Pembangunan Daerah</v>
      </c>
      <c r="E929" s="1862"/>
      <c r="F929" s="776"/>
      <c r="G929" s="777"/>
      <c r="H929" s="753"/>
      <c r="I929" s="758"/>
    </row>
    <row r="930" spans="1:9" s="344" customFormat="1" ht="34.5" customHeight="1">
      <c r="A930" s="801"/>
      <c r="B930" s="836"/>
      <c r="C930" s="366"/>
      <c r="D930" s="393" t="s">
        <v>382</v>
      </c>
      <c r="E930" s="841" t="str">
        <f>'Rekap Panjang Per Prog Per Prov'!P10</f>
        <v>Pengendalian dan Evaluasi Rencana Pembangunan Tahunan Kabupaten/Kota TA. 2013</v>
      </c>
      <c r="F930" s="776">
        <f>'Rekap Panjang Per Prog Per Prov'!P100</f>
        <v>1064751000</v>
      </c>
      <c r="G930" s="778"/>
      <c r="H930" s="753" t="s">
        <v>698</v>
      </c>
      <c r="I930" s="884" t="s">
        <v>594</v>
      </c>
    </row>
    <row r="931" spans="1:9" s="362" customFormat="1" ht="15.75" hidden="1" customHeight="1">
      <c r="A931" s="777"/>
      <c r="B931" s="829" t="s">
        <v>396</v>
      </c>
      <c r="C931" s="1859" t="str">
        <f>'Rekap Panjang Per Prog Per Prov'!U7</f>
        <v xml:space="preserve">PROGRAM PEMBERDAYAAN MASYARAKAT DAN PEMERINTAHAN DESA </v>
      </c>
      <c r="D931" s="1859"/>
      <c r="E931" s="1859"/>
      <c r="F931" s="795"/>
      <c r="G931" s="778" t="str">
        <f>'Rekap Panjang Per Prog Per Prov'!U11</f>
        <v>DITJEN PMD</v>
      </c>
      <c r="H931" s="753"/>
      <c r="I931" s="781"/>
    </row>
    <row r="932" spans="1:9" ht="30" hidden="1" customHeight="1">
      <c r="A932" s="777"/>
      <c r="B932" s="831"/>
      <c r="C932" s="393" t="s">
        <v>381</v>
      </c>
      <c r="D932" s="1862" t="str">
        <f>'Rekap Panjang Per Prog Per Prov'!U8</f>
        <v>Kegiatan Dukungan Manajemen dan Dukungan Teknis Lainnya Ditjen PMD</v>
      </c>
      <c r="E932" s="1862"/>
      <c r="F932" s="794"/>
      <c r="G932" s="782"/>
      <c r="H932" s="753"/>
      <c r="I932" s="758"/>
    </row>
    <row r="933" spans="1:9" ht="31.5" hidden="1" customHeight="1">
      <c r="A933" s="777"/>
      <c r="B933" s="834"/>
      <c r="C933" s="394"/>
      <c r="D933" s="394" t="s">
        <v>382</v>
      </c>
      <c r="E933" s="841" t="str">
        <f>'Rekap Panjang Per Prog Per Prov'!U10</f>
        <v>Penguatan Program dan Kelembagaan Pemberdayaan Masyarakat dan Pemerintahan Desa</v>
      </c>
      <c r="F933" s="797">
        <f>'Rekap Panjang Per Prog Per Prov'!U100</f>
        <v>153570000</v>
      </c>
      <c r="G933" s="778"/>
      <c r="H933" s="753"/>
      <c r="I933" s="781"/>
    </row>
    <row r="934" spans="1:9" ht="30" hidden="1" customHeight="1">
      <c r="A934" s="777"/>
      <c r="B934" s="831"/>
      <c r="C934" s="393" t="s">
        <v>387</v>
      </c>
      <c r="D934" s="1862" t="str">
        <f>'Rekap Panjang Per Prog Per Prov'!V8</f>
        <v>Kegiatan Peningkatan Kapasitas Penyelenggaraan Pemerintahan Desa dan Kelurahan</v>
      </c>
      <c r="E934" s="1862"/>
      <c r="F934" s="794"/>
      <c r="G934" s="782"/>
      <c r="H934" s="753"/>
      <c r="I934" s="758"/>
    </row>
    <row r="935" spans="1:9" ht="15.75" hidden="1" customHeight="1">
      <c r="A935" s="777"/>
      <c r="B935" s="834"/>
      <c r="C935" s="394"/>
      <c r="D935" s="394" t="s">
        <v>382</v>
      </c>
      <c r="E935" s="841" t="str">
        <f>'Rekap Panjang Per Prog Per Prov'!V10</f>
        <v>Pelatihan Manajemen Pemerintahan Desa bagi Kepala Desa</v>
      </c>
      <c r="F935" s="797">
        <f>'Rekap Panjang Per Prog Per Prov'!V100</f>
        <v>186733000</v>
      </c>
      <c r="G935" s="778"/>
      <c r="H935" s="753"/>
      <c r="I935" s="781"/>
    </row>
    <row r="936" spans="1:9" ht="15.75" hidden="1" customHeight="1">
      <c r="A936" s="777"/>
      <c r="B936" s="831"/>
      <c r="C936" s="393" t="s">
        <v>388</v>
      </c>
      <c r="D936" s="1862" t="str">
        <f>'Rekap Panjang Per Prog Per Prov'!W8</f>
        <v>Kegiatan Peningkatan Kapasitas Kelembagaan dan Pelatihan Masyarakat</v>
      </c>
      <c r="E936" s="1862"/>
      <c r="F936" s="794"/>
      <c r="G936" s="782"/>
      <c r="H936" s="753"/>
      <c r="I936" s="758"/>
    </row>
    <row r="937" spans="1:9" ht="15.75" hidden="1" customHeight="1">
      <c r="A937" s="777"/>
      <c r="B937" s="834"/>
      <c r="C937" s="394"/>
      <c r="D937" s="394" t="s">
        <v>382</v>
      </c>
      <c r="E937" s="841" t="str">
        <f>'Rekap Panjang Per Prog Per Prov'!W10</f>
        <v>Fasilitasi Penyusunan Profil Desa dan Kelurahan</v>
      </c>
      <c r="F937" s="797">
        <f>'Rekap Panjang Per Prog Per Prov'!W100</f>
        <v>352119000</v>
      </c>
      <c r="G937" s="778"/>
      <c r="H937" s="753"/>
      <c r="I937" s="781"/>
    </row>
    <row r="938" spans="1:9" ht="15.75" hidden="1" customHeight="1">
      <c r="A938" s="777"/>
      <c r="B938" s="831"/>
      <c r="C938" s="393" t="s">
        <v>389</v>
      </c>
      <c r="D938" s="1862" t="str">
        <f>'Rekap Panjang Per Prog Per Prov'!X8</f>
        <v>Kegiatan Peningkatan Kemandirian Masyarakat Perdesaan</v>
      </c>
      <c r="E938" s="1862"/>
      <c r="F938" s="794"/>
      <c r="G938" s="782"/>
      <c r="H938" s="753"/>
      <c r="I938" s="758"/>
    </row>
    <row r="939" spans="1:9" ht="15.75" hidden="1" customHeight="1">
      <c r="A939" s="777"/>
      <c r="B939" s="834"/>
      <c r="C939" s="394"/>
      <c r="D939" s="394" t="s">
        <v>382</v>
      </c>
      <c r="E939" s="841" t="str">
        <f>'Rekap Panjang Per Prog Per Prov'!X10</f>
        <v>PNPM-Mandiri Perdesaan</v>
      </c>
      <c r="F939" s="797">
        <f>'Rekap Panjang Per Prog Per Prov'!X100</f>
        <v>24727849000</v>
      </c>
      <c r="G939" s="778"/>
      <c r="H939" s="753"/>
      <c r="I939" s="781"/>
    </row>
    <row r="940" spans="1:9" ht="15.75" hidden="1" customHeight="1">
      <c r="A940" s="777"/>
      <c r="B940" s="831"/>
      <c r="C940" s="393" t="s">
        <v>391</v>
      </c>
      <c r="D940" s="1862" t="str">
        <f>'Rekap Panjang Per Prog Per Prov'!Y8</f>
        <v>Kegiatan Fasilitasi Pemberdayaan Adat dan Sosial Budaya Masyarakat</v>
      </c>
      <c r="E940" s="1862"/>
      <c r="F940" s="794"/>
      <c r="G940" s="782"/>
      <c r="H940" s="753"/>
      <c r="I940" s="758"/>
    </row>
    <row r="941" spans="1:9" ht="31.5" hidden="1" customHeight="1">
      <c r="A941" s="777"/>
      <c r="B941" s="834"/>
      <c r="C941" s="394"/>
      <c r="D941" s="394" t="s">
        <v>382</v>
      </c>
      <c r="E941" s="842" t="str">
        <f>'Rekap Panjang Per Prog Per Prov'!Y10</f>
        <v>Fasilitasi Penguatan Kelembagaan Komisi Penanggulangan HIV/AIDS di daerah</v>
      </c>
      <c r="F941" s="797">
        <f>'Rekap Panjang Per Prog Per Prov'!Y100</f>
        <v>79860000</v>
      </c>
      <c r="G941" s="778"/>
      <c r="H941" s="753"/>
      <c r="I941" s="781"/>
    </row>
    <row r="942" spans="1:9" ht="31.5" hidden="1" customHeight="1">
      <c r="A942" s="777"/>
      <c r="B942" s="834"/>
      <c r="C942" s="394"/>
      <c r="D942" s="394" t="s">
        <v>386</v>
      </c>
      <c r="E942" s="841" t="str">
        <f>'Rekap Panjang Per Prog Per Prov'!AA10</f>
        <v xml:space="preserve">Fasilitasi Penguatan Sistem Informasi Posyandu di Daerah melalui Koordinasi dan Pelatihan Ulang </v>
      </c>
      <c r="F942" s="797">
        <f>'Rekap Panjang Per Prog Per Prov'!AA100</f>
        <v>72079000</v>
      </c>
      <c r="G942" s="778"/>
      <c r="H942" s="753"/>
      <c r="I942" s="781"/>
    </row>
    <row r="943" spans="1:9" ht="15.75" hidden="1" customHeight="1">
      <c r="A943" s="777"/>
      <c r="B943" s="831"/>
      <c r="C943" s="393" t="s">
        <v>392</v>
      </c>
      <c r="D943" s="1862" t="str">
        <f>'Rekap Panjang Per Prog Per Prov'!AB8</f>
        <v>Kegiatan Pengembangan Usaha Ekonomi Masyarakat</v>
      </c>
      <c r="E943" s="1862"/>
      <c r="F943" s="794"/>
      <c r="G943" s="782"/>
      <c r="H943" s="753"/>
      <c r="I943" s="758"/>
    </row>
    <row r="944" spans="1:9" ht="15.75" hidden="1" customHeight="1">
      <c r="A944" s="777"/>
      <c r="B944" s="834"/>
      <c r="C944" s="394"/>
      <c r="D944" s="394" t="s">
        <v>382</v>
      </c>
      <c r="E944" s="841" t="str">
        <f>'Rekap Panjang Per Prog Per Prov'!AB10</f>
        <v xml:space="preserve">Pelatihan Kapasitas Kelembagaan UED SP/BUMDesa </v>
      </c>
      <c r="F944" s="797">
        <f>'Rekap Panjang Per Prog Per Prov'!AB100</f>
        <v>0</v>
      </c>
      <c r="G944" s="778"/>
      <c r="H944" s="753"/>
      <c r="I944" s="781"/>
    </row>
    <row r="945" spans="1:10" ht="31.5" hidden="1" customHeight="1">
      <c r="A945" s="777"/>
      <c r="B945" s="834"/>
      <c r="C945" s="394"/>
      <c r="D945" s="394" t="s">
        <v>386</v>
      </c>
      <c r="E945" s="841" t="str">
        <f>'Rekap Panjang Per Prog Per Prov'!AC10</f>
        <v xml:space="preserve">Penguatan Kelembagaan Tim Koordinasi Penanggulangan Kemiskinan Daerah (TKPKD) </v>
      </c>
      <c r="F945" s="797">
        <f>'Rekap Panjang Per Prog Per Prov'!AC100</f>
        <v>56200000</v>
      </c>
      <c r="G945" s="778"/>
      <c r="H945" s="753"/>
      <c r="I945" s="781"/>
    </row>
    <row r="946" spans="1:10" ht="15.75" hidden="1" customHeight="1">
      <c r="A946" s="777"/>
      <c r="B946" s="833"/>
      <c r="C946" s="364"/>
      <c r="D946" s="364" t="s">
        <v>390</v>
      </c>
      <c r="E946" s="846" t="str">
        <f>'Rekap Panjang Per Prog Per Prov'!AD10</f>
        <v>Fasilitasi Penguatan Kelembagaan Pasar Desa</v>
      </c>
      <c r="F946" s="796">
        <f>'Rekap Panjang Per Prog Per Prov'!AD100</f>
        <v>150000000</v>
      </c>
      <c r="G946" s="777"/>
      <c r="H946" s="753"/>
      <c r="I946" s="781"/>
    </row>
    <row r="947" spans="1:10" s="362" customFormat="1" ht="30" customHeight="1">
      <c r="A947" s="777"/>
      <c r="B947" s="829" t="s">
        <v>519</v>
      </c>
      <c r="C947" s="1859" t="str">
        <f>'Rekap Panjang Per Prog Per Prov'!AH7</f>
        <v xml:space="preserve">PROGRAM PENGUATAN PENYELENGGARAAN PEMERINTAHAN UMUM </v>
      </c>
      <c r="D947" s="1859"/>
      <c r="E947" s="1859"/>
      <c r="F947" s="795"/>
      <c r="G947" s="803" t="str">
        <f>'Rekap Panjang Per Prog Per Prov'!AH11</f>
        <v>DITJEN PUM</v>
      </c>
      <c r="H947" s="753"/>
      <c r="I947" s="758"/>
    </row>
    <row r="948" spans="1:10" ht="30" customHeight="1">
      <c r="A948" s="777"/>
      <c r="B948" s="831"/>
      <c r="C948" s="393" t="s">
        <v>381</v>
      </c>
      <c r="D948" s="1862" t="str">
        <f>'Rekap Panjang Per Prog Per Prov'!AH8</f>
        <v>Kegiatan Penyelenggaraan Hubungan Pusat dan Daerah Serta Kerjasama Daerah</v>
      </c>
      <c r="E948" s="1862"/>
      <c r="F948" s="794"/>
      <c r="G948" s="777"/>
      <c r="H948" s="753"/>
      <c r="I948" s="758"/>
    </row>
    <row r="949" spans="1:10" ht="50.25" customHeight="1">
      <c r="A949" s="777"/>
      <c r="B949" s="834"/>
      <c r="C949" s="394"/>
      <c r="D949" s="394" t="s">
        <v>382</v>
      </c>
      <c r="E949" s="841" t="str">
        <f>'Rekap Panjang Per Prog Per Prov'!AI10</f>
        <v>Peningkatan Peran Gubernur sebagai Wakil Pemerintah Pusat di Wilayah Provinsi</v>
      </c>
      <c r="F949" s="797">
        <f>'Rekap Panjang Per Prog Per Prov'!AI100</f>
        <v>3019102000</v>
      </c>
      <c r="G949" s="777"/>
      <c r="H949" s="753" t="s">
        <v>717</v>
      </c>
      <c r="I949" s="761" t="s">
        <v>595</v>
      </c>
    </row>
    <row r="950" spans="1:10" ht="30" customHeight="1">
      <c r="A950" s="777"/>
      <c r="B950" s="831"/>
      <c r="C950" s="393" t="s">
        <v>387</v>
      </c>
      <c r="D950" s="1862" t="str">
        <f>'Rekap Panjang Per Prog Per Prov'!AJ8</f>
        <v>Kegiatan Pengembangan dan Penataan Wilayah Administrasi dan Perbatasan</v>
      </c>
      <c r="E950" s="1862"/>
      <c r="F950" s="794"/>
      <c r="G950" s="777"/>
      <c r="H950" s="753"/>
      <c r="I950" s="758"/>
    </row>
    <row r="951" spans="1:10" ht="54" customHeight="1">
      <c r="A951" s="821"/>
      <c r="B951" s="885"/>
      <c r="C951" s="886"/>
      <c r="D951" s="886" t="s">
        <v>382</v>
      </c>
      <c r="E951" s="887" t="str">
        <f>'Rekap Panjang Per Prog Per Prov'!AJ10</f>
        <v>Koordinasi dan Fasilitasi Penegasan Batas Daerah secara Pasti di Lapangan antar Daerah Provinsi, Kab/Kota</v>
      </c>
      <c r="F951" s="888">
        <f>'Rekap Panjang Per Prog Per Prov'!AJ100</f>
        <v>350000000</v>
      </c>
      <c r="G951" s="821"/>
      <c r="H951" s="884" t="s">
        <v>717</v>
      </c>
      <c r="I951" s="1114" t="s">
        <v>605</v>
      </c>
    </row>
    <row r="952" spans="1:10" ht="36.75" customHeight="1">
      <c r="A952" s="777"/>
      <c r="B952" s="834"/>
      <c r="C952" s="394" t="s">
        <v>388</v>
      </c>
      <c r="D952" s="1872" t="str">
        <f>'Rekap Panjang Per Prog Per Prov'!AN8</f>
        <v>Kegiatan Pembinaan Ketenteraman, Ketertiban dan Perlindungan Masyarakat</v>
      </c>
      <c r="E952" s="1872"/>
      <c r="F952" s="797"/>
      <c r="G952" s="777"/>
      <c r="H952" s="1136"/>
      <c r="I952" s="758"/>
    </row>
    <row r="953" spans="1:10" ht="46.5" customHeight="1">
      <c r="A953" s="777"/>
      <c r="B953" s="834"/>
      <c r="C953" s="394"/>
      <c r="D953" s="394" t="s">
        <v>382</v>
      </c>
      <c r="E953" s="841" t="str">
        <f>'Rekap Panjang Per Prog Per Prov'!AO10</f>
        <v xml:space="preserve">Peningkatan Kapasitas SDM Polisi Pamong Praja  dalam Penyelenggaraan Ketertiban Umum dan Ketenteraman Masyarakat </v>
      </c>
      <c r="F953" s="797">
        <f>'Rekap Panjang Per Prog Per Prov'!AO100</f>
        <v>0</v>
      </c>
      <c r="G953" s="777"/>
      <c r="H953" s="753" t="s">
        <v>727</v>
      </c>
      <c r="I953" s="761" t="s">
        <v>597</v>
      </c>
    </row>
    <row r="954" spans="1:10" ht="33.75" customHeight="1">
      <c r="A954" s="777"/>
      <c r="B954" s="831"/>
      <c r="C954" s="393" t="s">
        <v>389</v>
      </c>
      <c r="D954" s="1862" t="str">
        <f>'Rekap Panjang Per Prog Per Prov'!AP8</f>
        <v>Kegiatan Pembinaan dan Pengembangan Kawasan dan Pertanahan</v>
      </c>
      <c r="E954" s="1862"/>
      <c r="F954" s="794"/>
      <c r="G954" s="777"/>
      <c r="H954" s="753"/>
      <c r="I954" s="758"/>
    </row>
    <row r="955" spans="1:10" ht="36.75" customHeight="1">
      <c r="A955" s="777"/>
      <c r="B955" s="834"/>
      <c r="C955" s="394"/>
      <c r="D955" s="394" t="s">
        <v>382</v>
      </c>
      <c r="E955" s="841" t="str">
        <f>'Rekap Panjang Per Prog Per Prov'!AP10</f>
        <v xml:space="preserve">Peningkatan Kapasitas Aparat Pemerintah Daerah dalam Pengelolaan Kawasan Sumber Daya Alam </v>
      </c>
      <c r="F955" s="797">
        <f>'Rekap Panjang Per Prog Per Prov'!AP100</f>
        <v>400000000</v>
      </c>
      <c r="G955" s="777"/>
      <c r="H955" s="753" t="s">
        <v>728</v>
      </c>
      <c r="I955" s="1114" t="s">
        <v>608</v>
      </c>
    </row>
    <row r="956" spans="1:10" ht="35.25" customHeight="1">
      <c r="A956" s="777"/>
      <c r="B956" s="834"/>
      <c r="C956" s="394"/>
      <c r="D956" s="394" t="s">
        <v>386</v>
      </c>
      <c r="E956" s="841" t="str">
        <f>'Rekap Panjang Per Prog Per Prov'!AQ10</f>
        <v>Fasilitasi Gubernur terhadap Kabupaten/Kota di Bidang Ekonomi, Industri dan Perdagangan Bebas</v>
      </c>
      <c r="F956" s="797">
        <f>'Rekap Panjang Per Prog Per Prov'!AQ100</f>
        <v>400000000</v>
      </c>
      <c r="G956" s="778"/>
      <c r="H956" s="753" t="s">
        <v>728</v>
      </c>
      <c r="I956" s="1114" t="s">
        <v>610</v>
      </c>
    </row>
    <row r="957" spans="1:10" ht="19.5" customHeight="1">
      <c r="A957" s="777"/>
      <c r="B957" s="834"/>
      <c r="C957" s="394" t="s">
        <v>391</v>
      </c>
      <c r="D957" s="1872" t="str">
        <f>'Rekap Panjang Per Prog Per Prov'!AR8</f>
        <v>Kegiatan Fasilitasi Pencegahan dan Penanggulangan Bencana</v>
      </c>
      <c r="E957" s="1872"/>
      <c r="F957" s="797"/>
      <c r="G957" s="777"/>
      <c r="H957" s="753"/>
      <c r="I957" s="781"/>
    </row>
    <row r="958" spans="1:10" ht="51" customHeight="1">
      <c r="A958" s="777"/>
      <c r="B958" s="834"/>
      <c r="C958" s="394"/>
      <c r="D958" s="394" t="s">
        <v>382</v>
      </c>
      <c r="E958" s="842" t="str">
        <f>'Rekap Panjang Per Prog Per Prov'!AT10</f>
        <v>Peningkatan Kapasitas Aparat dalam Pengurangan Resiko Bencana di Daerah</v>
      </c>
      <c r="F958" s="797">
        <f>'Rekap Panjang Per Prog Per Prov'!AT100</f>
        <v>350000000</v>
      </c>
      <c r="G958" s="778"/>
      <c r="H958" s="753" t="s">
        <v>720</v>
      </c>
      <c r="I958" s="761" t="s">
        <v>607</v>
      </c>
    </row>
    <row r="959" spans="1:10" s="355" customFormat="1" ht="16.5" thickBot="1">
      <c r="A959" s="788"/>
      <c r="B959" s="832"/>
      <c r="C959" s="369"/>
      <c r="D959" s="369"/>
      <c r="E959" s="849"/>
      <c r="F959" s="790"/>
      <c r="G959" s="789"/>
      <c r="H959" s="1101"/>
      <c r="I959" s="768"/>
    </row>
    <row r="960" spans="1:10" s="356" customFormat="1" ht="18">
      <c r="A960" s="1174">
        <v>17</v>
      </c>
      <c r="B960" s="1925" t="s">
        <v>431</v>
      </c>
      <c r="C960" s="1925"/>
      <c r="D960" s="1925"/>
      <c r="E960" s="1925"/>
      <c r="F960" s="818">
        <f>SUM(F961:F1010)</f>
        <v>34519822000</v>
      </c>
      <c r="G960" s="1156"/>
      <c r="H960" s="1136"/>
      <c r="I960" s="820"/>
      <c r="J960" s="1175">
        <f>'Rekap Panjang Per Prog Per Prov'!AV101</f>
        <v>34519822000</v>
      </c>
    </row>
    <row r="961" spans="1:9">
      <c r="A961" s="777"/>
      <c r="B961" s="830" t="s">
        <v>380</v>
      </c>
      <c r="C961" s="1863" t="str">
        <f>'Rekap Panjang Per Prog Per Prov'!C7</f>
        <v xml:space="preserve">PROGRAM PENATAAN ADMINISTRASI KEPENDUDUKAN </v>
      </c>
      <c r="D961" s="1863"/>
      <c r="E961" s="1863"/>
      <c r="F961" s="776"/>
      <c r="G961" s="803" t="str">
        <f>'Rekap Panjang Per Prog Per Prov'!C11</f>
        <v>DITJEN DUKCAPIL</v>
      </c>
      <c r="H961" s="753"/>
      <c r="I961" s="758"/>
    </row>
    <row r="962" spans="1:9" ht="30" customHeight="1">
      <c r="A962" s="777"/>
      <c r="B962" s="830"/>
      <c r="C962" s="393" t="s">
        <v>381</v>
      </c>
      <c r="D962" s="1862" t="str">
        <f>'Rekap Panjang Per Prog Per Prov'!C8</f>
        <v>Kegiatan Dukungan Manajemen dan Dukungan Teknis Lainnya Ditjen Kependudukan dan Pencatatan Sipil</v>
      </c>
      <c r="E962" s="1862"/>
      <c r="F962" s="776"/>
      <c r="G962" s="777"/>
      <c r="H962" s="753"/>
      <c r="I962" s="758"/>
    </row>
    <row r="963" spans="1:9" ht="35.25" customHeight="1">
      <c r="A963" s="777"/>
      <c r="B963" s="830"/>
      <c r="C963" s="365"/>
      <c r="D963" s="393" t="s">
        <v>382</v>
      </c>
      <c r="E963" s="841" t="str">
        <f>'Rekap Panjang Per Prog Per Prov'!C10</f>
        <v xml:space="preserve">Fasilitasi Koordinasi Penyelenggaraan Kependudukan dan Pencatatan Sipil </v>
      </c>
      <c r="F963" s="776">
        <f>'Rekap Panjang Per Prog Per Prov'!C101</f>
        <v>325633000</v>
      </c>
      <c r="G963" s="778"/>
      <c r="H963" s="753" t="s">
        <v>706</v>
      </c>
      <c r="I963" s="753" t="s">
        <v>600</v>
      </c>
    </row>
    <row r="964" spans="1:9" ht="42" customHeight="1">
      <c r="A964" s="801"/>
      <c r="B964" s="838" t="s">
        <v>383</v>
      </c>
      <c r="C964" s="1863" t="str">
        <f>'Rekap Panjang Per Prog Per Prov'!D7</f>
        <v xml:space="preserve">PROGRAM PENGAWASAN DAN PENINGKATAN AKUNTABILITAS APARATUR KEMENTERIAN DALAM NEGERI </v>
      </c>
      <c r="D964" s="1863"/>
      <c r="E964" s="1863"/>
      <c r="F964" s="776"/>
      <c r="G964" s="803" t="str">
        <f>'Rekap Panjang Per Prog Per Prov'!D11</f>
        <v>ITJEN</v>
      </c>
      <c r="H964" s="753"/>
      <c r="I964" s="758"/>
    </row>
    <row r="965" spans="1:9" ht="35.25" customHeight="1">
      <c r="A965" s="801"/>
      <c r="B965" s="830"/>
      <c r="C965" s="393" t="s">
        <v>381</v>
      </c>
      <c r="D965" s="1862" t="str">
        <f>'Rekap Panjang Per Prog Per Prov'!D8</f>
        <v xml:space="preserve">Kegiatan Dukungan Manajemen dan Dukungan Teknis Lainnya  Inspektorat Jenderal </v>
      </c>
      <c r="E965" s="1862"/>
      <c r="F965" s="776"/>
      <c r="G965" s="777"/>
      <c r="H965" s="753"/>
      <c r="I965" s="758"/>
    </row>
    <row r="966" spans="1:9" ht="39" customHeight="1">
      <c r="A966" s="801"/>
      <c r="B966" s="830"/>
      <c r="C966" s="365"/>
      <c r="D966" s="393" t="s">
        <v>382</v>
      </c>
      <c r="E966" s="841" t="str">
        <f>'Rekap Panjang Per Prog Per Prov'!D10</f>
        <v xml:space="preserve">Koordinasi Pembinaan dan Pengawasan Penyelenggaraan Pemerintahan Daerah </v>
      </c>
      <c r="F966" s="776">
        <f>'Rekap Panjang Per Prog Per Prov'!D101</f>
        <v>300000000</v>
      </c>
      <c r="G966" s="778"/>
      <c r="H966" s="753" t="s">
        <v>786</v>
      </c>
      <c r="I966" s="753" t="s">
        <v>603</v>
      </c>
    </row>
    <row r="967" spans="1:9" ht="16.5">
      <c r="A967" s="801"/>
      <c r="B967" s="830" t="s">
        <v>384</v>
      </c>
      <c r="C967" s="1875" t="str">
        <f>'Rekap Panjang Per Prog Per Prov'!E7</f>
        <v xml:space="preserve">PROGRAM PEMBINAAN KESATUAN BANGSA DAN POLITIK </v>
      </c>
      <c r="D967" s="1875"/>
      <c r="E967" s="1875"/>
      <c r="F967" s="776"/>
      <c r="G967" s="1860" t="str">
        <f>'Rekap Panjang Per Prog Per Prov'!E11</f>
        <v>DITJEN KESBANGPOL</v>
      </c>
      <c r="H967" s="753"/>
      <c r="I967" s="758"/>
    </row>
    <row r="968" spans="1:9" s="355" customFormat="1">
      <c r="A968" s="754"/>
      <c r="B968" s="830"/>
      <c r="C968" s="393" t="s">
        <v>381</v>
      </c>
      <c r="D968" s="1862" t="str">
        <f>'Rekap Panjang Per Prog Per Prov'!E8</f>
        <v>Kegiatan Fasilitasi Kewaspadaan Nasional</v>
      </c>
      <c r="E968" s="1862"/>
      <c r="F968" s="776"/>
      <c r="G968" s="1861"/>
      <c r="H968" s="753"/>
      <c r="I968" s="758"/>
    </row>
    <row r="969" spans="1:9" s="344" customFormat="1" ht="33.75" customHeight="1">
      <c r="A969" s="801"/>
      <c r="B969" s="830"/>
      <c r="C969" s="393"/>
      <c r="D969" s="393" t="s">
        <v>382</v>
      </c>
      <c r="E969" s="841" t="str">
        <f>'Rekap Panjang Per Prog Per Prov'!E10</f>
        <v xml:space="preserve">Penguatan dan Pemberdayaan Forum Kewaspadaan Dini Masyarakat (FKDM) </v>
      </c>
      <c r="F969" s="776">
        <f>'Rekap Panjang Per Prog Per Prov'!E101</f>
        <v>1065014000</v>
      </c>
      <c r="G969" s="778"/>
      <c r="H969" s="753" t="s">
        <v>752</v>
      </c>
      <c r="I969" s="753" t="s">
        <v>601</v>
      </c>
    </row>
    <row r="970" spans="1:9" ht="33" customHeight="1">
      <c r="A970" s="801"/>
      <c r="B970" s="830" t="s">
        <v>385</v>
      </c>
      <c r="C970" s="1863" t="str">
        <f>'Rekap Panjang Per Prog Per Prov'!F7</f>
        <v xml:space="preserve">PROGRAM PENDIDIKAN DAN PELATIHAN APARATUR KEMENTERIAN DALAM NEGERI </v>
      </c>
      <c r="D970" s="1863"/>
      <c r="E970" s="1863"/>
      <c r="F970" s="776"/>
      <c r="G970" s="803" t="str">
        <f>'Rekap Panjang Per Prog Per Prov'!F11</f>
        <v>BADAN DIKLAT</v>
      </c>
      <c r="H970" s="753"/>
      <c r="I970" s="758"/>
    </row>
    <row r="971" spans="1:9" s="355" customFormat="1" ht="34.5" customHeight="1">
      <c r="A971" s="754"/>
      <c r="B971" s="830"/>
      <c r="C971" s="393" t="s">
        <v>381</v>
      </c>
      <c r="D971" s="1862" t="str">
        <f>'Rekap Panjang Per Prog Per Prov'!F8</f>
        <v xml:space="preserve">Kegiatan Dukungan Manajemen Dan Pelayanan Teknis Lainnya Badan Pendidikan Dan Pelatihan </v>
      </c>
      <c r="E971" s="1862"/>
      <c r="F971" s="776"/>
      <c r="G971" s="777"/>
      <c r="H971" s="753"/>
      <c r="I971" s="758"/>
    </row>
    <row r="972" spans="1:9" s="344" customFormat="1" ht="29.25" customHeight="1">
      <c r="A972" s="801"/>
      <c r="B972" s="830"/>
      <c r="C972" s="393"/>
      <c r="D972" s="393" t="s">
        <v>382</v>
      </c>
      <c r="E972" s="841" t="str">
        <f>'Rekap Panjang Per Prog Per Prov'!F10</f>
        <v>Koordinasi Pembinaan Program Kediklatan</v>
      </c>
      <c r="F972" s="776">
        <f>'Rekap Panjang Per Prog Per Prov'!F101</f>
        <v>201800000</v>
      </c>
      <c r="G972" s="778"/>
      <c r="H972" s="753" t="s">
        <v>753</v>
      </c>
      <c r="I972" s="753" t="s">
        <v>604</v>
      </c>
    </row>
    <row r="973" spans="1:9" ht="32.25" customHeight="1">
      <c r="A973" s="801"/>
      <c r="B973" s="829" t="s">
        <v>393</v>
      </c>
      <c r="C973" s="1873" t="str">
        <f>'Rekap Panjang Per Prog Per Prov'!G7</f>
        <v xml:space="preserve">PROGRAM PENGELOLAAN DESENTRALISASI DAN OTONOMI DAERAH </v>
      </c>
      <c r="D973" s="1873"/>
      <c r="E973" s="1873"/>
      <c r="F973" s="779"/>
      <c r="G973" s="803" t="str">
        <f>'Rekap Panjang Per Prog Per Prov'!G11</f>
        <v>DITJEN OTDA</v>
      </c>
      <c r="H973" s="753"/>
      <c r="I973" s="781"/>
    </row>
    <row r="974" spans="1:9" s="355" customFormat="1">
      <c r="A974" s="754"/>
      <c r="B974" s="830"/>
      <c r="C974" s="393" t="s">
        <v>381</v>
      </c>
      <c r="D974" s="1862" t="str">
        <f>'Rekap Panjang Per Prog Per Prov'!G8</f>
        <v>Kegiatan Penataan Urusan Pemerintahan Daerah Lingkup I</v>
      </c>
      <c r="E974" s="1862"/>
      <c r="F974" s="776"/>
      <c r="G974" s="777"/>
      <c r="H974" s="753"/>
      <c r="I974" s="758"/>
    </row>
    <row r="975" spans="1:9" s="344" customFormat="1" ht="39" customHeight="1">
      <c r="A975" s="801"/>
      <c r="B975" s="830"/>
      <c r="C975" s="393"/>
      <c r="D975" s="393" t="s">
        <v>382</v>
      </c>
      <c r="E975" s="841" t="str">
        <f>'Rekap Panjang Per Prog Per Prov'!G10</f>
        <v xml:space="preserve">Fasilitasi Percepatan Penerapan Standar Pelayanan Minimal (SPM) di Daerah </v>
      </c>
      <c r="F975" s="776">
        <f>'Rekap Panjang Per Prog Per Prov'!G101</f>
        <v>673600000</v>
      </c>
      <c r="G975" s="778"/>
      <c r="H975" s="753" t="s">
        <v>716</v>
      </c>
      <c r="I975" s="761" t="s">
        <v>662</v>
      </c>
    </row>
    <row r="976" spans="1:9" s="344" customFormat="1" ht="16.5" customHeight="1">
      <c r="A976" s="801"/>
      <c r="B976" s="830" t="s">
        <v>396</v>
      </c>
      <c r="C976" s="1863" t="str">
        <f>'Rekap Panjang Per Prog Per Prov'!J7</f>
        <v xml:space="preserve">PROGRAM BINA PEMBANGUNAN DAERAH </v>
      </c>
      <c r="D976" s="1863"/>
      <c r="E976" s="1863"/>
      <c r="F976" s="776"/>
      <c r="G976" s="1865" t="str">
        <f>'Rekap Panjang Per Prog Per Prov'!J11</f>
        <v>DITJEN BINA BANGDA</v>
      </c>
      <c r="H976" s="753"/>
      <c r="I976" s="784"/>
    </row>
    <row r="977" spans="1:9" s="344" customFormat="1" ht="32.25" customHeight="1">
      <c r="A977" s="801"/>
      <c r="B977" s="830"/>
      <c r="C977" s="393" t="s">
        <v>381</v>
      </c>
      <c r="D977" s="1862" t="str">
        <f>'Rekap Panjang Per Prog Per Prov'!J8</f>
        <v>Kegiatan Dukungan Manajemen dan Pelaksanaan Tugas Teknis Lainnya Ditjen Bina Bangda</v>
      </c>
      <c r="E977" s="1862"/>
      <c r="F977" s="776"/>
      <c r="G977" s="1866"/>
      <c r="H977" s="753"/>
      <c r="I977" s="758"/>
    </row>
    <row r="978" spans="1:9" s="344" customFormat="1" ht="39" customHeight="1">
      <c r="A978" s="801"/>
      <c r="B978" s="830"/>
      <c r="C978" s="393"/>
      <c r="D978" s="393" t="s">
        <v>382</v>
      </c>
      <c r="E978" s="841" t="str">
        <f>'Rekap Panjang Per Prog Per Prov'!J10</f>
        <v>Penyusunan, Pengkajian dan Pengembangan Data dan Informasi SIPD di Daerah</v>
      </c>
      <c r="F978" s="776">
        <f>'Rekap Panjang Per Prog Per Prov'!J101</f>
        <v>658000000</v>
      </c>
      <c r="G978" s="777"/>
      <c r="H978" s="753" t="s">
        <v>698</v>
      </c>
      <c r="I978" s="1793" t="s">
        <v>594</v>
      </c>
    </row>
    <row r="979" spans="1:9" s="344" customFormat="1" ht="36.75" customHeight="1">
      <c r="A979" s="801"/>
      <c r="B979" s="951"/>
      <c r="C979" s="367"/>
      <c r="D979" s="392" t="s">
        <v>386</v>
      </c>
      <c r="E979" s="846" t="str">
        <f>'Rekap Panjang Per Prog Per Prov'!K10</f>
        <v xml:space="preserve">Penguatan Peran Provinsi dalam Pengendalian, Pelaporan dan Evaluasi Pemanfaatan Program Dana Alokasi Khusus (DAK) </v>
      </c>
      <c r="F979" s="802">
        <f>'Rekap Panjang Per Prog Per Prov'!K101</f>
        <v>500000000</v>
      </c>
      <c r="G979" s="777"/>
      <c r="H979" s="753" t="s">
        <v>698</v>
      </c>
      <c r="I979" s="1801"/>
    </row>
    <row r="980" spans="1:9" s="344" customFormat="1" ht="16.5">
      <c r="A980" s="801"/>
      <c r="B980" s="830"/>
      <c r="C980" s="393" t="s">
        <v>387</v>
      </c>
      <c r="D980" s="1867" t="str">
        <f>'Rekap Panjang Per Prog Per Prov'!O8</f>
        <v>Kegiatan Fasilitasi Peningkatan Pertumbuhan Ekonomi Daerah</v>
      </c>
      <c r="E980" s="1862"/>
      <c r="F980" s="776"/>
      <c r="G980" s="803"/>
      <c r="H980" s="753"/>
      <c r="I980" s="781"/>
    </row>
    <row r="981" spans="1:9" s="344" customFormat="1" ht="39" customHeight="1">
      <c r="A981" s="801"/>
      <c r="B981" s="830"/>
      <c r="C981" s="366"/>
      <c r="D981" s="393" t="s">
        <v>382</v>
      </c>
      <c r="E981" s="842" t="str">
        <f>'Rekap Panjang Per Prog Per Prov'!O10</f>
        <v xml:space="preserve">Dukungan Operasional  Penyelenggaraan PTSP  </v>
      </c>
      <c r="F981" s="776">
        <f>'Rekap Panjang Per Prog Per Prov'!O101</f>
        <v>400000000</v>
      </c>
      <c r="G981" s="778"/>
      <c r="H981" s="753" t="s">
        <v>754</v>
      </c>
      <c r="I981" s="753" t="s">
        <v>602</v>
      </c>
    </row>
    <row r="982" spans="1:9" s="362" customFormat="1" ht="15.75" hidden="1" customHeight="1">
      <c r="A982" s="777"/>
      <c r="B982" s="830" t="s">
        <v>396</v>
      </c>
      <c r="C982" s="1863" t="str">
        <f>'Rekap Panjang Per Prog Per Prov'!U7</f>
        <v xml:space="preserve">PROGRAM PEMBERDAYAAN MASYARAKAT DAN PEMERINTAHAN DESA </v>
      </c>
      <c r="D982" s="1863"/>
      <c r="E982" s="1863"/>
      <c r="F982" s="793"/>
      <c r="G982" s="782">
        <f>'Rekap Panjang Per Prog Per Prov'!U171</f>
        <v>138910000</v>
      </c>
      <c r="H982" s="753"/>
      <c r="I982" s="758"/>
    </row>
    <row r="983" spans="1:9" ht="30" hidden="1" customHeight="1">
      <c r="A983" s="777"/>
      <c r="B983" s="831"/>
      <c r="C983" s="393" t="s">
        <v>381</v>
      </c>
      <c r="D983" s="1862" t="str">
        <f>'Rekap Panjang Per Prog Per Prov'!U8</f>
        <v>Kegiatan Dukungan Manajemen dan Dukungan Teknis Lainnya Ditjen PMD</v>
      </c>
      <c r="E983" s="1862"/>
      <c r="F983" s="794"/>
      <c r="G983" s="782"/>
      <c r="H983" s="753"/>
      <c r="I983" s="758"/>
    </row>
    <row r="984" spans="1:9" ht="31.5" hidden="1" customHeight="1">
      <c r="A984" s="777"/>
      <c r="B984" s="834"/>
      <c r="C984" s="394"/>
      <c r="D984" s="394" t="s">
        <v>382</v>
      </c>
      <c r="E984" s="841" t="str">
        <f>'Rekap Panjang Per Prog Per Prov'!U10</f>
        <v>Penguatan Program dan Kelembagaan Pemberdayaan Masyarakat dan Pemerintahan Desa</v>
      </c>
      <c r="F984" s="797">
        <f>'Rekap Panjang Per Prog Per Prov'!U101</f>
        <v>153690000</v>
      </c>
      <c r="G984" s="778"/>
      <c r="H984" s="753"/>
      <c r="I984" s="781"/>
    </row>
    <row r="985" spans="1:9" ht="30" hidden="1" customHeight="1">
      <c r="A985" s="777"/>
      <c r="B985" s="831"/>
      <c r="C985" s="393" t="s">
        <v>387</v>
      </c>
      <c r="D985" s="1862" t="str">
        <f>'Rekap Panjang Per Prog Per Prov'!V8</f>
        <v>Kegiatan Peningkatan Kapasitas Penyelenggaraan Pemerintahan Desa dan Kelurahan</v>
      </c>
      <c r="E985" s="1862"/>
      <c r="F985" s="794"/>
      <c r="G985" s="782"/>
      <c r="H985" s="753"/>
      <c r="I985" s="758"/>
    </row>
    <row r="986" spans="1:9" ht="15.75" hidden="1" customHeight="1">
      <c r="A986" s="777"/>
      <c r="B986" s="834"/>
      <c r="C986" s="394"/>
      <c r="D986" s="394" t="s">
        <v>382</v>
      </c>
      <c r="E986" s="841" t="str">
        <f>'Rekap Panjang Per Prog Per Prov'!V10</f>
        <v>Pelatihan Manajemen Pemerintahan Desa bagi Kepala Desa</v>
      </c>
      <c r="F986" s="797">
        <f>'Rekap Panjang Per Prog Per Prov'!V101</f>
        <v>201975000</v>
      </c>
      <c r="G986" s="778"/>
      <c r="H986" s="753"/>
      <c r="I986" s="781"/>
    </row>
    <row r="987" spans="1:9" ht="15.75" hidden="1" customHeight="1">
      <c r="A987" s="777"/>
      <c r="B987" s="831"/>
      <c r="C987" s="393" t="s">
        <v>388</v>
      </c>
      <c r="D987" s="1862" t="str">
        <f>'Rekap Panjang Per Prog Per Prov'!W8</f>
        <v>Kegiatan Peningkatan Kapasitas Kelembagaan dan Pelatihan Masyarakat</v>
      </c>
      <c r="E987" s="1862"/>
      <c r="F987" s="794"/>
      <c r="G987" s="782"/>
      <c r="H987" s="753"/>
      <c r="I987" s="758"/>
    </row>
    <row r="988" spans="1:9" ht="15.75" hidden="1" customHeight="1">
      <c r="A988" s="777"/>
      <c r="B988" s="834"/>
      <c r="C988" s="394"/>
      <c r="D988" s="394" t="s">
        <v>382</v>
      </c>
      <c r="E988" s="841" t="str">
        <f>'Rekap Panjang Per Prog Per Prov'!W10</f>
        <v>Fasilitasi Penyusunan Profil Desa dan Kelurahan</v>
      </c>
      <c r="F988" s="797">
        <f>'Rekap Panjang Per Prog Per Prov'!W101</f>
        <v>592746000</v>
      </c>
      <c r="G988" s="778"/>
      <c r="H988" s="753"/>
      <c r="I988" s="781"/>
    </row>
    <row r="989" spans="1:9" ht="15.75" hidden="1" customHeight="1">
      <c r="A989" s="777"/>
      <c r="B989" s="831"/>
      <c r="C989" s="393" t="s">
        <v>389</v>
      </c>
      <c r="D989" s="1862" t="str">
        <f>'Rekap Panjang Per Prog Per Prov'!X8</f>
        <v>Kegiatan Peningkatan Kemandirian Masyarakat Perdesaan</v>
      </c>
      <c r="E989" s="1862"/>
      <c r="F989" s="794"/>
      <c r="G989" s="782"/>
      <c r="H989" s="753"/>
      <c r="I989" s="758"/>
    </row>
    <row r="990" spans="1:9" ht="15.75" hidden="1" customHeight="1">
      <c r="A990" s="777"/>
      <c r="B990" s="834"/>
      <c r="C990" s="394"/>
      <c r="D990" s="394" t="s">
        <v>382</v>
      </c>
      <c r="E990" s="841" t="str">
        <f>'Rekap Panjang Per Prog Per Prov'!X10</f>
        <v>PNPM-Mandiri Perdesaan</v>
      </c>
      <c r="F990" s="797">
        <f>'Rekap Panjang Per Prog Per Prov'!X101</f>
        <v>23973654000</v>
      </c>
      <c r="G990" s="778"/>
      <c r="H990" s="753"/>
      <c r="I990" s="781"/>
    </row>
    <row r="991" spans="1:9" ht="15.75" hidden="1" customHeight="1">
      <c r="A991" s="777"/>
      <c r="B991" s="831"/>
      <c r="C991" s="393" t="s">
        <v>391</v>
      </c>
      <c r="D991" s="1862" t="str">
        <f>'Rekap Panjang Per Prog Per Prov'!Y8</f>
        <v>Kegiatan Fasilitasi Pemberdayaan Adat dan Sosial Budaya Masyarakat</v>
      </c>
      <c r="E991" s="1862"/>
      <c r="F991" s="794"/>
      <c r="G991" s="782"/>
      <c r="H991" s="753"/>
      <c r="I991" s="758"/>
    </row>
    <row r="992" spans="1:9" ht="31.5" hidden="1" customHeight="1">
      <c r="A992" s="777"/>
      <c r="B992" s="834"/>
      <c r="C992" s="394"/>
      <c r="D992" s="394" t="s">
        <v>382</v>
      </c>
      <c r="E992" s="842" t="str">
        <f>'Rekap Panjang Per Prog Per Prov'!Y10</f>
        <v>Fasilitasi Penguatan Kelembagaan Komisi Penanggulangan HIV/AIDS di daerah</v>
      </c>
      <c r="F992" s="797">
        <f>'Rekap Panjang Per Prog Per Prov'!Y101</f>
        <v>81180000</v>
      </c>
      <c r="G992" s="778"/>
      <c r="H992" s="753"/>
      <c r="I992" s="781"/>
    </row>
    <row r="993" spans="1:9" ht="31.5" hidden="1" customHeight="1">
      <c r="A993" s="777"/>
      <c r="B993" s="834"/>
      <c r="C993" s="394"/>
      <c r="D993" s="394" t="s">
        <v>386</v>
      </c>
      <c r="E993" s="841" t="str">
        <f>'Rekap Panjang Per Prog Per Prov'!AA10</f>
        <v xml:space="preserve">Fasilitasi Penguatan Sistem Informasi Posyandu di Daerah melalui Koordinasi dan Pelatihan Ulang </v>
      </c>
      <c r="F993" s="797">
        <f>'Rekap Panjang Per Prog Per Prov'!AA101</f>
        <v>70450000</v>
      </c>
      <c r="G993" s="778"/>
      <c r="H993" s="753"/>
      <c r="I993" s="781"/>
    </row>
    <row r="994" spans="1:9" ht="15.75" hidden="1" customHeight="1">
      <c r="A994" s="777"/>
      <c r="B994" s="831"/>
      <c r="C994" s="393" t="s">
        <v>392</v>
      </c>
      <c r="D994" s="1862" t="str">
        <f>'Rekap Panjang Per Prog Per Prov'!AB8</f>
        <v>Kegiatan Pengembangan Usaha Ekonomi Masyarakat</v>
      </c>
      <c r="E994" s="1862"/>
      <c r="F994" s="794"/>
      <c r="G994" s="782"/>
      <c r="H994" s="753"/>
      <c r="I994" s="758"/>
    </row>
    <row r="995" spans="1:9" ht="15.75" hidden="1" customHeight="1">
      <c r="A995" s="777"/>
      <c r="B995" s="834"/>
      <c r="C995" s="394"/>
      <c r="D995" s="394" t="s">
        <v>382</v>
      </c>
      <c r="E995" s="841" t="str">
        <f>'Rekap Panjang Per Prog Per Prov'!AB10</f>
        <v xml:space="preserve">Pelatihan Kapasitas Kelembagaan UED SP/BUMDesa </v>
      </c>
      <c r="F995" s="797">
        <f>'Rekap Panjang Per Prog Per Prov'!AB101</f>
        <v>451170000</v>
      </c>
      <c r="G995" s="778"/>
      <c r="H995" s="753"/>
      <c r="I995" s="781"/>
    </row>
    <row r="996" spans="1:9" ht="31.5" hidden="1" customHeight="1">
      <c r="A996" s="777"/>
      <c r="B996" s="834"/>
      <c r="C996" s="394"/>
      <c r="D996" s="394" t="s">
        <v>386</v>
      </c>
      <c r="E996" s="841" t="str">
        <f>'Rekap Panjang Per Prog Per Prov'!AC10</f>
        <v xml:space="preserve">Penguatan Kelembagaan Tim Koordinasi Penanggulangan Kemiskinan Daerah (TKPKD) </v>
      </c>
      <c r="F996" s="797">
        <f>'Rekap Panjang Per Prog Per Prov'!AC101</f>
        <v>98340000</v>
      </c>
      <c r="G996" s="778"/>
      <c r="H996" s="753"/>
      <c r="I996" s="781"/>
    </row>
    <row r="997" spans="1:9" ht="15.75" hidden="1" customHeight="1">
      <c r="A997" s="777"/>
      <c r="B997" s="834"/>
      <c r="C997" s="394"/>
      <c r="D997" s="394" t="s">
        <v>390</v>
      </c>
      <c r="E997" s="841" t="str">
        <f>'Rekap Panjang Per Prog Per Prov'!AD10</f>
        <v>Fasilitasi Penguatan Kelembagaan Pasar Desa</v>
      </c>
      <c r="F997" s="797">
        <f>'Rekap Panjang Per Prog Per Prov'!AD101</f>
        <v>150000000</v>
      </c>
      <c r="G997" s="778"/>
      <c r="H997" s="753"/>
      <c r="I997" s="781"/>
    </row>
    <row r="998" spans="1:9" s="362" customFormat="1" ht="34.5" customHeight="1">
      <c r="A998" s="777"/>
      <c r="B998" s="830" t="s">
        <v>396</v>
      </c>
      <c r="C998" s="1863" t="str">
        <f>'Rekap Panjang Per Prog Per Prov'!AH7</f>
        <v xml:space="preserve">PROGRAM PENGUATAN PENYELENGGARAAN PEMERINTAHAN UMUM </v>
      </c>
      <c r="D998" s="1863"/>
      <c r="E998" s="1863"/>
      <c r="F998" s="793"/>
      <c r="G998" s="803" t="str">
        <f>'Rekap Panjang Per Prog Per Prov'!AH11</f>
        <v>DITJEN PUM</v>
      </c>
      <c r="H998" s="753"/>
      <c r="I998" s="758"/>
    </row>
    <row r="999" spans="1:9" ht="39" customHeight="1">
      <c r="A999" s="777"/>
      <c r="B999" s="831"/>
      <c r="C999" s="393" t="s">
        <v>381</v>
      </c>
      <c r="D999" s="1862" t="str">
        <f>'Rekap Panjang Per Prog Per Prov'!AH8</f>
        <v>Kegiatan Penyelenggaraan Hubungan Pusat dan Daerah Serta Kerjasama Daerah</v>
      </c>
      <c r="E999" s="1862"/>
      <c r="F999" s="794"/>
      <c r="G999" s="777"/>
      <c r="H999" s="753"/>
      <c r="I999" s="758"/>
    </row>
    <row r="1000" spans="1:9" ht="33" customHeight="1">
      <c r="A1000" s="777"/>
      <c r="B1000" s="834"/>
      <c r="C1000" s="394"/>
      <c r="D1000" s="394" t="s">
        <v>382</v>
      </c>
      <c r="E1000" s="841" t="str">
        <f>'Rekap Panjang Per Prog Per Prov'!AI10</f>
        <v>Peningkatan Peran Gubernur sebagai Wakil Pemerintah Pusat di Wilayah Provinsi</v>
      </c>
      <c r="F1000" s="797">
        <f>'Rekap Panjang Per Prog Per Prov'!AI101</f>
        <v>2917280000</v>
      </c>
      <c r="G1000" s="777"/>
      <c r="H1000" s="753" t="s">
        <v>706</v>
      </c>
      <c r="I1000" s="761" t="s">
        <v>595</v>
      </c>
    </row>
    <row r="1001" spans="1:9" ht="30" customHeight="1">
      <c r="A1001" s="777"/>
      <c r="B1001" s="831"/>
      <c r="C1001" s="393" t="s">
        <v>387</v>
      </c>
      <c r="D1001" s="1862" t="str">
        <f>'Rekap Panjang Per Prog Per Prov'!AJ8</f>
        <v>Kegiatan Pengembangan dan Penataan Wilayah Administrasi dan Perbatasan</v>
      </c>
      <c r="E1001" s="1862"/>
      <c r="F1001" s="794"/>
      <c r="G1001" s="777"/>
      <c r="H1001" s="753"/>
      <c r="I1001" s="758"/>
    </row>
    <row r="1002" spans="1:9" ht="36" customHeight="1">
      <c r="A1002" s="821"/>
      <c r="B1002" s="885"/>
      <c r="C1002" s="886"/>
      <c r="D1002" s="886" t="s">
        <v>382</v>
      </c>
      <c r="E1002" s="887" t="str">
        <f>'Rekap Panjang Per Prog Per Prov'!AJ10</f>
        <v>Koordinasi dan Fasilitasi Penegasan Batas Daerah secara Pasti di Lapangan antar Daerah Provinsi, Kab/Kota</v>
      </c>
      <c r="F1002" s="888">
        <f>'Rekap Panjang Per Prog Per Prov'!AJ101</f>
        <v>300000000</v>
      </c>
      <c r="G1002" s="821"/>
      <c r="H1002" s="884" t="s">
        <v>706</v>
      </c>
      <c r="I1002" s="1114" t="s">
        <v>605</v>
      </c>
    </row>
    <row r="1003" spans="1:9" ht="33" customHeight="1">
      <c r="A1003" s="777"/>
      <c r="B1003" s="834"/>
      <c r="C1003" s="394" t="s">
        <v>388</v>
      </c>
      <c r="D1003" s="1872" t="str">
        <f>'Rekap Panjang Per Prog Per Prov'!AN8</f>
        <v>Kegiatan Pembinaan Ketenteraman, Ketertiban dan Perlindungan Masyarakat</v>
      </c>
      <c r="E1003" s="1872"/>
      <c r="F1003" s="797"/>
      <c r="G1003" s="777"/>
      <c r="H1003" s="1136"/>
      <c r="I1003" s="758"/>
    </row>
    <row r="1004" spans="1:9" ht="48.75" customHeight="1">
      <c r="A1004" s="777"/>
      <c r="B1004" s="834"/>
      <c r="C1004" s="394"/>
      <c r="D1004" s="394" t="s">
        <v>382</v>
      </c>
      <c r="E1004" s="841" t="str">
        <f>'Rekap Panjang Per Prog Per Prov'!AO10</f>
        <v xml:space="preserve">Peningkatan Kapasitas SDM Polisi Pamong Praja  dalam Penyelenggaraan Ketertiban Umum dan Ketenteraman Masyarakat </v>
      </c>
      <c r="F1004" s="797">
        <f>'Rekap Panjang Per Prog Per Prov'!AO101</f>
        <v>305290000</v>
      </c>
      <c r="G1004" s="777"/>
      <c r="H1004" s="753" t="s">
        <v>719</v>
      </c>
      <c r="I1004" s="761" t="s">
        <v>597</v>
      </c>
    </row>
    <row r="1005" spans="1:9">
      <c r="A1005" s="777"/>
      <c r="B1005" s="831"/>
      <c r="C1005" s="393" t="s">
        <v>389</v>
      </c>
      <c r="D1005" s="1862" t="str">
        <f>'Rekap Panjang Per Prog Per Prov'!AP8</f>
        <v>Kegiatan Pembinaan dan Pengembangan Kawasan dan Pertanahan</v>
      </c>
      <c r="E1005" s="1862"/>
      <c r="F1005" s="794"/>
      <c r="G1005" s="777"/>
      <c r="H1005" s="753"/>
      <c r="I1005" s="758"/>
    </row>
    <row r="1006" spans="1:9" ht="36.75" customHeight="1">
      <c r="A1006" s="777"/>
      <c r="B1006" s="834"/>
      <c r="C1006" s="394"/>
      <c r="D1006" s="394" t="s">
        <v>382</v>
      </c>
      <c r="E1006" s="841" t="str">
        <f>'Rekap Panjang Per Prog Per Prov'!AP10</f>
        <v xml:space="preserve">Peningkatan Kapasitas Aparat Pemerintah Daerah dalam Pengelolaan Kawasan Sumber Daya Alam </v>
      </c>
      <c r="F1006" s="797">
        <f>'Rekap Panjang Per Prog Per Prov'!AP101</f>
        <v>400000000</v>
      </c>
      <c r="G1006" s="778"/>
      <c r="H1006" s="753" t="s">
        <v>706</v>
      </c>
      <c r="I1006" s="1114" t="s">
        <v>608</v>
      </c>
    </row>
    <row r="1007" spans="1:9" ht="39" customHeight="1">
      <c r="A1007" s="777"/>
      <c r="B1007" s="834"/>
      <c r="C1007" s="394"/>
      <c r="D1007" s="394" t="s">
        <v>386</v>
      </c>
      <c r="E1007" s="848" t="str">
        <f>'Rekap Panjang Per Prog Per Prov'!AQ10</f>
        <v>Fasilitasi Gubernur terhadap Kabupaten/Kota di Bidang Ekonomi, Industri dan Perdagangan Bebas</v>
      </c>
      <c r="F1007" s="797">
        <f>'Rekap Panjang Per Prog Per Prov'!AQ101</f>
        <v>400000000</v>
      </c>
      <c r="G1007" s="777"/>
      <c r="H1007" s="753" t="s">
        <v>734</v>
      </c>
      <c r="I1007" s="1114" t="s">
        <v>610</v>
      </c>
    </row>
    <row r="1008" spans="1:9" ht="19.5" customHeight="1">
      <c r="A1008" s="777"/>
      <c r="B1008" s="831"/>
      <c r="C1008" s="393" t="s">
        <v>391</v>
      </c>
      <c r="D1008" s="1862" t="str">
        <f>'Rekap Panjang Per Prog Per Prov'!AR8</f>
        <v>Kegiatan Fasilitasi Pencegahan dan Penanggulangan Bencana</v>
      </c>
      <c r="E1008" s="1862"/>
      <c r="F1008" s="794"/>
      <c r="G1008" s="777"/>
      <c r="H1008" s="753"/>
      <c r="I1008" s="758"/>
    </row>
    <row r="1009" spans="1:10" ht="52.5" customHeight="1">
      <c r="A1009" s="777"/>
      <c r="B1009" s="834"/>
      <c r="C1009" s="394"/>
      <c r="D1009" s="394" t="s">
        <v>382</v>
      </c>
      <c r="E1009" s="842" t="str">
        <f>'Rekap Panjang Per Prog Per Prov'!AR10</f>
        <v>Fasilitasi Peningkatan Kapasitas Pemerintahan Kabupaten/Kota dalam Penyelenggaraan Pencegahan dan Penanggulangan Kebakaran untuk Mendukung Pengurangan Resiko Kebakaran</v>
      </c>
      <c r="F1009" s="797">
        <f>'Rekap Panjang Per Prog Per Prov'!AR101</f>
        <v>300000000</v>
      </c>
      <c r="G1009" s="778"/>
      <c r="H1009" s="753" t="s">
        <v>720</v>
      </c>
      <c r="I1009" s="761" t="s">
        <v>607</v>
      </c>
    </row>
    <row r="1010" spans="1:10" s="355" customFormat="1" ht="16.5" thickBot="1">
      <c r="A1010" s="788"/>
      <c r="B1010" s="832"/>
      <c r="C1010" s="369"/>
      <c r="D1010" s="369"/>
      <c r="E1010" s="849"/>
      <c r="F1010" s="790"/>
      <c r="G1010" s="789"/>
      <c r="H1010" s="1101"/>
      <c r="I1010" s="768"/>
    </row>
    <row r="1011" spans="1:10" s="355" customFormat="1" ht="18" hidden="1">
      <c r="A1011" s="817" t="s">
        <v>432</v>
      </c>
      <c r="B1011" s="1927" t="s">
        <v>433</v>
      </c>
      <c r="C1011" s="1927"/>
      <c r="D1011" s="1927"/>
      <c r="E1011" s="1927"/>
      <c r="F1011" s="818">
        <f>SUM(F1012:F1058)</f>
        <v>38565167000</v>
      </c>
      <c r="G1011" s="819"/>
      <c r="H1011" s="1136"/>
      <c r="I1011" s="820"/>
      <c r="J1011" s="623">
        <f>'Rekap Panjang Per Prog Per Prov'!AV103</f>
        <v>39445437000</v>
      </c>
    </row>
    <row r="1012" spans="1:10" hidden="1">
      <c r="A1012" s="777"/>
      <c r="B1012" s="830" t="s">
        <v>380</v>
      </c>
      <c r="C1012" s="1863" t="str">
        <f>'Rekap Panjang Per Prog Per Prov'!C7</f>
        <v xml:space="preserve">PROGRAM PENATAAN ADMINISTRASI KEPENDUDUKAN </v>
      </c>
      <c r="D1012" s="1863"/>
      <c r="E1012" s="1863"/>
      <c r="F1012" s="776"/>
      <c r="G1012" s="803" t="str">
        <f>'Rekap Panjang Per Prog Per Prov'!C11</f>
        <v>DITJEN DUKCAPIL</v>
      </c>
      <c r="H1012" s="753"/>
      <c r="I1012" s="758"/>
    </row>
    <row r="1013" spans="1:10" ht="33.75" hidden="1" customHeight="1">
      <c r="A1013" s="777"/>
      <c r="B1013" s="830"/>
      <c r="C1013" s="393" t="s">
        <v>381</v>
      </c>
      <c r="D1013" s="1862" t="str">
        <f>'Rekap Panjang Per Prog Per Prov'!C8</f>
        <v>Kegiatan Dukungan Manajemen dan Dukungan Teknis Lainnya Ditjen Kependudukan dan Pencatatan Sipil</v>
      </c>
      <c r="E1013" s="1862"/>
      <c r="F1013" s="776"/>
      <c r="G1013" s="777"/>
      <c r="H1013" s="753"/>
      <c r="I1013" s="758"/>
    </row>
    <row r="1014" spans="1:10" ht="70.5" hidden="1" customHeight="1">
      <c r="A1014" s="777"/>
      <c r="B1014" s="830"/>
      <c r="C1014" s="365"/>
      <c r="D1014" s="393" t="s">
        <v>382</v>
      </c>
      <c r="E1014" s="841" t="str">
        <f>'Rekap Panjang Per Prog Per Prov'!C10</f>
        <v xml:space="preserve">Fasilitasi Koordinasi Penyelenggaraan Kependudukan dan Pencatatan Sipil </v>
      </c>
      <c r="F1014" s="776">
        <f>'Rekap Panjang Per Prog Per Prov'!C103</f>
        <v>230660000</v>
      </c>
      <c r="G1014" s="778"/>
      <c r="H1014" s="753"/>
      <c r="I1014" s="753" t="s">
        <v>600</v>
      </c>
    </row>
    <row r="1015" spans="1:10" ht="16.5" hidden="1">
      <c r="A1015" s="801"/>
      <c r="B1015" s="830" t="s">
        <v>383</v>
      </c>
      <c r="C1015" s="1875" t="str">
        <f>'Rekap Panjang Per Prog Per Prov'!E7</f>
        <v xml:space="preserve">PROGRAM PEMBINAAN KESATUAN BANGSA DAN POLITIK </v>
      </c>
      <c r="D1015" s="1875"/>
      <c r="E1015" s="1875"/>
      <c r="F1015" s="776"/>
      <c r="G1015" s="1860" t="str">
        <f>'Rekap Panjang Per Prog Per Prov'!E11</f>
        <v>DITJEN KESBANGPOL</v>
      </c>
      <c r="H1015" s="753"/>
      <c r="I1015" s="758"/>
    </row>
    <row r="1016" spans="1:10" ht="16.5" hidden="1">
      <c r="A1016" s="801"/>
      <c r="B1016" s="830"/>
      <c r="C1016" s="393" t="s">
        <v>381</v>
      </c>
      <c r="D1016" s="1862" t="str">
        <f>'Rekap Panjang Per Prog Per Prov'!E8</f>
        <v>Kegiatan Fasilitasi Kewaspadaan Nasional</v>
      </c>
      <c r="E1016" s="1862"/>
      <c r="F1016" s="776"/>
      <c r="G1016" s="1861"/>
      <c r="H1016" s="753"/>
      <c r="I1016" s="758"/>
    </row>
    <row r="1017" spans="1:10" ht="63" hidden="1" customHeight="1">
      <c r="A1017" s="801"/>
      <c r="B1017" s="830"/>
      <c r="C1017" s="365"/>
      <c r="D1017" s="393" t="s">
        <v>382</v>
      </c>
      <c r="E1017" s="841" t="str">
        <f>'Rekap Panjang Per Prog Per Prov'!E10</f>
        <v xml:space="preserve">Penguatan dan Pemberdayaan Forum Kewaspadaan Dini Masyarakat (FKDM) </v>
      </c>
      <c r="F1017" s="776">
        <f>'Rekap Panjang Per Prog Per Prov'!E103</f>
        <v>1950948000</v>
      </c>
      <c r="G1017" s="778"/>
      <c r="H1017" s="753"/>
      <c r="I1017" s="753" t="s">
        <v>601</v>
      </c>
    </row>
    <row r="1018" spans="1:10" ht="36" hidden="1" customHeight="1">
      <c r="A1018" s="801"/>
      <c r="B1018" s="830" t="s">
        <v>384</v>
      </c>
      <c r="C1018" s="1863" t="str">
        <f>'Rekap Panjang Per Prog Per Prov'!G7</f>
        <v xml:space="preserve">PROGRAM PENGELOLAAN DESENTRALISASI DAN OTONOMI DAERAH </v>
      </c>
      <c r="D1018" s="1863"/>
      <c r="E1018" s="1863"/>
      <c r="F1018" s="776"/>
      <c r="G1018" s="803" t="str">
        <f>'Rekap Panjang Per Prog Per Prov'!G11</f>
        <v>DITJEN OTDA</v>
      </c>
      <c r="H1018" s="753"/>
      <c r="I1018" s="758"/>
    </row>
    <row r="1019" spans="1:10" s="355" customFormat="1" hidden="1">
      <c r="A1019" s="754"/>
      <c r="B1019" s="830"/>
      <c r="C1019" s="393" t="s">
        <v>381</v>
      </c>
      <c r="D1019" s="1862" t="str">
        <f>'Rekap Panjang Per Prog Per Prov'!G8</f>
        <v>Kegiatan Penataan Urusan Pemerintahan Daerah Lingkup I</v>
      </c>
      <c r="E1019" s="1862"/>
      <c r="F1019" s="776"/>
      <c r="G1019" s="777"/>
      <c r="H1019" s="753"/>
      <c r="I1019" s="758"/>
    </row>
    <row r="1020" spans="1:10" s="344" customFormat="1" ht="65.25" hidden="1" customHeight="1">
      <c r="A1020" s="801"/>
      <c r="B1020" s="830"/>
      <c r="C1020" s="393"/>
      <c r="D1020" s="393" t="s">
        <v>382</v>
      </c>
      <c r="E1020" s="841" t="str">
        <f>'Rekap Panjang Per Prog Per Prov'!G10</f>
        <v xml:space="preserve">Fasilitasi Percepatan Penerapan Standar Pelayanan Minimal (SPM) di Daerah </v>
      </c>
      <c r="F1020" s="776">
        <f>'Rekap Panjang Per Prog Per Prov'!G103</f>
        <v>729175000</v>
      </c>
      <c r="G1020" s="778"/>
      <c r="H1020" s="753"/>
      <c r="I1020" s="761" t="s">
        <v>662</v>
      </c>
    </row>
    <row r="1021" spans="1:10" s="344" customFormat="1" ht="16.5" hidden="1" customHeight="1">
      <c r="A1021" s="801"/>
      <c r="B1021" s="830" t="s">
        <v>385</v>
      </c>
      <c r="C1021" s="1863" t="str">
        <f>'Rekap Panjang Per Prog Per Prov'!J7</f>
        <v xml:space="preserve">PROGRAM BINA PEMBANGUNAN DAERAH </v>
      </c>
      <c r="D1021" s="1863"/>
      <c r="E1021" s="1863"/>
      <c r="F1021" s="776"/>
      <c r="G1021" s="1865" t="str">
        <f>'Rekap Panjang Per Prog Per Prov'!J11</f>
        <v>DITJEN BINA BANGDA</v>
      </c>
      <c r="H1021" s="753"/>
      <c r="I1021" s="784"/>
    </row>
    <row r="1022" spans="1:10" s="344" customFormat="1" ht="33" hidden="1" customHeight="1">
      <c r="A1022" s="801"/>
      <c r="B1022" s="830"/>
      <c r="C1022" s="393" t="s">
        <v>381</v>
      </c>
      <c r="D1022" s="1862" t="str">
        <f>'Rekap Panjang Per Prog Per Prov'!J8</f>
        <v>Kegiatan Dukungan Manajemen dan Pelaksanaan Tugas Teknis Lainnya Ditjen Bina Bangda</v>
      </c>
      <c r="E1022" s="1862"/>
      <c r="F1022" s="776"/>
      <c r="G1022" s="1866"/>
      <c r="H1022" s="753"/>
      <c r="I1022" s="758"/>
    </row>
    <row r="1023" spans="1:10" s="344" customFormat="1" ht="33" hidden="1" customHeight="1">
      <c r="A1023" s="801"/>
      <c r="B1023" s="830"/>
      <c r="C1023" s="393"/>
      <c r="D1023" s="393" t="s">
        <v>382</v>
      </c>
      <c r="E1023" s="841" t="str">
        <f>'Rekap Panjang Per Prog Per Prov'!J10</f>
        <v>Penyusunan, Pengkajian dan Pengembangan Data dan Informasi SIPD di Daerah</v>
      </c>
      <c r="F1023" s="776">
        <f>'Rekap Panjang Per Prog Per Prov'!J103</f>
        <v>595000000</v>
      </c>
      <c r="G1023" s="777"/>
      <c r="H1023" s="753"/>
      <c r="I1023" s="1793" t="s">
        <v>594</v>
      </c>
    </row>
    <row r="1024" spans="1:10" s="344" customFormat="1" ht="31.5" hidden="1">
      <c r="A1024" s="801"/>
      <c r="B1024" s="830"/>
      <c r="C1024" s="366"/>
      <c r="D1024" s="393" t="s">
        <v>386</v>
      </c>
      <c r="E1024" s="841" t="str">
        <f>'Rekap Panjang Per Prog Per Prov'!K10</f>
        <v xml:space="preserve">Penguatan Peran Provinsi dalam Pengendalian, Pelaporan dan Evaluasi Pemanfaatan Program Dana Alokasi Khusus (DAK) </v>
      </c>
      <c r="F1024" s="776">
        <f>'Rekap Panjang Per Prog Per Prov'!K103</f>
        <v>900000000</v>
      </c>
      <c r="G1024" s="777"/>
      <c r="H1024" s="753"/>
      <c r="I1024" s="1794"/>
    </row>
    <row r="1025" spans="1:9" s="344" customFormat="1" ht="16.5" hidden="1">
      <c r="A1025" s="801"/>
      <c r="B1025" s="830"/>
      <c r="C1025" s="393" t="s">
        <v>387</v>
      </c>
      <c r="D1025" s="1867" t="str">
        <f>'Rekap Panjang Per Prog Per Prov'!O8</f>
        <v>Kegiatan Fasilitasi Peningkatan Pertumbuhan Ekonomi Daerah</v>
      </c>
      <c r="E1025" s="1862"/>
      <c r="F1025" s="776"/>
      <c r="G1025" s="777"/>
      <c r="H1025" s="753"/>
      <c r="I1025" s="758"/>
    </row>
    <row r="1026" spans="1:9" s="344" customFormat="1" ht="63" hidden="1" customHeight="1">
      <c r="A1026" s="801"/>
      <c r="B1026" s="830"/>
      <c r="C1026" s="366"/>
      <c r="D1026" s="393" t="s">
        <v>382</v>
      </c>
      <c r="E1026" s="842" t="str">
        <f>'Rekap Panjang Per Prog Per Prov'!O10</f>
        <v xml:space="preserve">Dukungan Operasional  Penyelenggaraan PTSP  </v>
      </c>
      <c r="F1026" s="776">
        <f>'Rekap Panjang Per Prog Per Prov'!O103</f>
        <v>500000000</v>
      </c>
      <c r="G1026" s="777"/>
      <c r="H1026" s="753"/>
      <c r="I1026" s="753" t="s">
        <v>602</v>
      </c>
    </row>
    <row r="1027" spans="1:9" s="344" customFormat="1" ht="16.5" hidden="1">
      <c r="A1027" s="801"/>
      <c r="B1027" s="830"/>
      <c r="C1027" s="393" t="s">
        <v>388</v>
      </c>
      <c r="D1027" s="1862" t="str">
        <f>'Rekap Panjang Per Prog Per Prov'!P8</f>
        <v>Kegiatan Fasilitasi  Perencanaan Pembangunan Daerah</v>
      </c>
      <c r="E1027" s="1862"/>
      <c r="F1027" s="776"/>
      <c r="G1027" s="777"/>
      <c r="H1027" s="753"/>
      <c r="I1027" s="758"/>
    </row>
    <row r="1028" spans="1:9" s="344" customFormat="1" ht="51.75" hidden="1" customHeight="1">
      <c r="A1028" s="801"/>
      <c r="B1028" s="836"/>
      <c r="C1028" s="366"/>
      <c r="D1028" s="393" t="s">
        <v>382</v>
      </c>
      <c r="E1028" s="841" t="str">
        <f>'Rekap Panjang Per Prog Per Prov'!P10</f>
        <v>Pengendalian dan Evaluasi Rencana Pembangunan Tahunan Kabupaten/Kota TA. 2013</v>
      </c>
      <c r="F1028" s="776">
        <f>'Rekap Panjang Per Prog Per Prov'!P103</f>
        <v>1144161000</v>
      </c>
      <c r="G1028" s="778"/>
      <c r="H1028" s="753"/>
      <c r="I1028" s="753" t="s">
        <v>594</v>
      </c>
    </row>
    <row r="1029" spans="1:9" s="362" customFormat="1" ht="15.75" hidden="1" customHeight="1">
      <c r="A1029" s="777"/>
      <c r="B1029" s="829" t="s">
        <v>393</v>
      </c>
      <c r="C1029" s="1859" t="str">
        <f>'Rekap Panjang Per Prog Per Prov'!U7</f>
        <v xml:space="preserve">PROGRAM PEMBERDAYAAN MASYARAKAT DAN PEMERINTAHAN DESA </v>
      </c>
      <c r="D1029" s="1859"/>
      <c r="E1029" s="1859"/>
      <c r="F1029" s="795"/>
      <c r="G1029" s="778" t="str">
        <f>'Rekap Panjang Per Prog Per Prov'!U11</f>
        <v>DITJEN PMD</v>
      </c>
      <c r="H1029" s="753"/>
      <c r="I1029" s="781"/>
    </row>
    <row r="1030" spans="1:9" ht="30" hidden="1" customHeight="1">
      <c r="A1030" s="777"/>
      <c r="B1030" s="831"/>
      <c r="C1030" s="393" t="s">
        <v>381</v>
      </c>
      <c r="D1030" s="1862" t="str">
        <f>'Rekap Panjang Per Prog Per Prov'!U8</f>
        <v>Kegiatan Dukungan Manajemen dan Dukungan Teknis Lainnya Ditjen PMD</v>
      </c>
      <c r="E1030" s="1862"/>
      <c r="F1030" s="794"/>
      <c r="G1030" s="782"/>
      <c r="H1030" s="753"/>
      <c r="I1030" s="758"/>
    </row>
    <row r="1031" spans="1:9" ht="31.5" hidden="1" customHeight="1">
      <c r="A1031" s="777"/>
      <c r="B1031" s="834"/>
      <c r="C1031" s="394"/>
      <c r="D1031" s="394" t="s">
        <v>382</v>
      </c>
      <c r="E1031" s="841" t="str">
        <f>'Rekap Panjang Per Prog Per Prov'!U10</f>
        <v>Penguatan Program dan Kelembagaan Pemberdayaan Masyarakat dan Pemerintahan Desa</v>
      </c>
      <c r="F1031" s="797">
        <f>'Rekap Panjang Per Prog Per Prov'!U103</f>
        <v>152050000</v>
      </c>
      <c r="G1031" s="778"/>
      <c r="H1031" s="753"/>
      <c r="I1031" s="781"/>
    </row>
    <row r="1032" spans="1:9" ht="30" hidden="1" customHeight="1">
      <c r="A1032" s="777"/>
      <c r="B1032" s="831"/>
      <c r="C1032" s="393" t="s">
        <v>387</v>
      </c>
      <c r="D1032" s="1862" t="str">
        <f>'Rekap Panjang Per Prog Per Prov'!V8</f>
        <v>Kegiatan Peningkatan Kapasitas Penyelenggaraan Pemerintahan Desa dan Kelurahan</v>
      </c>
      <c r="E1032" s="1862"/>
      <c r="F1032" s="794"/>
      <c r="G1032" s="782"/>
      <c r="H1032" s="753"/>
      <c r="I1032" s="758"/>
    </row>
    <row r="1033" spans="1:9" ht="15.75" hidden="1" customHeight="1">
      <c r="A1033" s="777"/>
      <c r="B1033" s="834"/>
      <c r="C1033" s="394"/>
      <c r="D1033" s="394" t="s">
        <v>382</v>
      </c>
      <c r="E1033" s="841" t="str">
        <f>'Rekap Panjang Per Prog Per Prov'!V10</f>
        <v>Pelatihan Manajemen Pemerintahan Desa bagi Kepala Desa</v>
      </c>
      <c r="F1033" s="797">
        <f>'Rekap Panjang Per Prog Per Prov'!V103</f>
        <v>211290000</v>
      </c>
      <c r="G1033" s="778"/>
      <c r="H1033" s="753"/>
      <c r="I1033" s="781"/>
    </row>
    <row r="1034" spans="1:9" ht="15.75" hidden="1" customHeight="1">
      <c r="A1034" s="777"/>
      <c r="B1034" s="831"/>
      <c r="C1034" s="393" t="s">
        <v>388</v>
      </c>
      <c r="D1034" s="1862" t="str">
        <f>'Rekap Panjang Per Prog Per Prov'!W8</f>
        <v>Kegiatan Peningkatan Kapasitas Kelembagaan dan Pelatihan Masyarakat</v>
      </c>
      <c r="E1034" s="1862"/>
      <c r="F1034" s="794"/>
      <c r="G1034" s="782"/>
      <c r="H1034" s="753"/>
      <c r="I1034" s="758"/>
    </row>
    <row r="1035" spans="1:9" ht="15.75" hidden="1" customHeight="1">
      <c r="A1035" s="777"/>
      <c r="B1035" s="834"/>
      <c r="C1035" s="394"/>
      <c r="D1035" s="394" t="s">
        <v>382</v>
      </c>
      <c r="E1035" s="841" t="str">
        <f>'Rekap Panjang Per Prog Per Prov'!W10</f>
        <v>Fasilitasi Penyusunan Profil Desa dan Kelurahan</v>
      </c>
      <c r="F1035" s="797">
        <f>'Rekap Panjang Per Prog Per Prov'!W103</f>
        <v>507498000</v>
      </c>
      <c r="G1035" s="778"/>
      <c r="H1035" s="753"/>
      <c r="I1035" s="781"/>
    </row>
    <row r="1036" spans="1:9" ht="15.75" hidden="1" customHeight="1">
      <c r="A1036" s="777"/>
      <c r="B1036" s="831"/>
      <c r="C1036" s="393" t="s">
        <v>389</v>
      </c>
      <c r="D1036" s="1862" t="str">
        <f>'Rekap Panjang Per Prog Per Prov'!X8</f>
        <v>Kegiatan Peningkatan Kemandirian Masyarakat Perdesaan</v>
      </c>
      <c r="E1036" s="1862"/>
      <c r="F1036" s="794"/>
      <c r="G1036" s="782"/>
      <c r="H1036" s="753"/>
      <c r="I1036" s="758"/>
    </row>
    <row r="1037" spans="1:9" ht="15.75" hidden="1" customHeight="1">
      <c r="A1037" s="777"/>
      <c r="B1037" s="834"/>
      <c r="C1037" s="394"/>
      <c r="D1037" s="394" t="s">
        <v>382</v>
      </c>
      <c r="E1037" s="841" t="str">
        <f>'Rekap Panjang Per Prog Per Prov'!X10</f>
        <v>PNPM-Mandiri Perdesaan</v>
      </c>
      <c r="F1037" s="797">
        <f>'Rekap Panjang Per Prog Per Prov'!X103</f>
        <v>25655259000</v>
      </c>
      <c r="G1037" s="778"/>
      <c r="H1037" s="753"/>
      <c r="I1037" s="781"/>
    </row>
    <row r="1038" spans="1:9" ht="15.75" hidden="1" customHeight="1">
      <c r="A1038" s="777"/>
      <c r="B1038" s="831"/>
      <c r="C1038" s="393" t="s">
        <v>391</v>
      </c>
      <c r="D1038" s="1862" t="str">
        <f>'Rekap Panjang Per Prog Per Prov'!Y8</f>
        <v>Kegiatan Fasilitasi Pemberdayaan Adat dan Sosial Budaya Masyarakat</v>
      </c>
      <c r="E1038" s="1862"/>
      <c r="F1038" s="794"/>
      <c r="G1038" s="782"/>
      <c r="H1038" s="753"/>
      <c r="I1038" s="758"/>
    </row>
    <row r="1039" spans="1:9" ht="31.5" hidden="1" customHeight="1">
      <c r="A1039" s="777"/>
      <c r="B1039" s="834"/>
      <c r="C1039" s="394"/>
      <c r="D1039" s="394" t="s">
        <v>382</v>
      </c>
      <c r="E1039" s="842" t="str">
        <f>'Rekap Panjang Per Prog Per Prov'!Y10</f>
        <v>Fasilitasi Penguatan Kelembagaan Komisi Penanggulangan HIV/AIDS di daerah</v>
      </c>
      <c r="F1039" s="797">
        <f>'Rekap Panjang Per Prog Per Prov'!Y103</f>
        <v>78236000</v>
      </c>
      <c r="G1039" s="778"/>
      <c r="H1039" s="753"/>
      <c r="I1039" s="781"/>
    </row>
    <row r="1040" spans="1:9" ht="31.5" hidden="1" customHeight="1">
      <c r="A1040" s="777"/>
      <c r="B1040" s="834"/>
      <c r="C1040" s="394"/>
      <c r="D1040" s="394" t="s">
        <v>386</v>
      </c>
      <c r="E1040" s="841" t="str">
        <f>'Rekap Panjang Per Prog Per Prov'!AA10</f>
        <v xml:space="preserve">Fasilitasi Penguatan Sistem Informasi Posyandu di Daerah melalui Koordinasi dan Pelatihan Ulang </v>
      </c>
      <c r="F1040" s="797">
        <f>'Rekap Panjang Per Prog Per Prov'!AA103</f>
        <v>77930000</v>
      </c>
      <c r="G1040" s="778"/>
      <c r="H1040" s="753"/>
      <c r="I1040" s="781"/>
    </row>
    <row r="1041" spans="1:9" ht="15.75" hidden="1" customHeight="1">
      <c r="A1041" s="777"/>
      <c r="B1041" s="831"/>
      <c r="C1041" s="393" t="s">
        <v>392</v>
      </c>
      <c r="D1041" s="1862" t="str">
        <f>'Rekap Panjang Per Prog Per Prov'!AB8</f>
        <v>Kegiatan Pengembangan Usaha Ekonomi Masyarakat</v>
      </c>
      <c r="E1041" s="1862"/>
      <c r="F1041" s="794"/>
      <c r="G1041" s="782"/>
      <c r="H1041" s="753"/>
      <c r="I1041" s="758"/>
    </row>
    <row r="1042" spans="1:9" ht="31.5" hidden="1" customHeight="1">
      <c r="A1042" s="777"/>
      <c r="B1042" s="834"/>
      <c r="C1042" s="394"/>
      <c r="D1042" s="394" t="s">
        <v>382</v>
      </c>
      <c r="E1042" s="841" t="str">
        <f>'Rekap Panjang Per Prog Per Prov'!AC10</f>
        <v xml:space="preserve">Penguatan Kelembagaan Tim Koordinasi Penanggulangan Kemiskinan Daerah (TKPKD) </v>
      </c>
      <c r="F1042" s="797">
        <f>'Rekap Panjang Per Prog Per Prov'!AC103</f>
        <v>100230000</v>
      </c>
      <c r="G1042" s="778"/>
      <c r="H1042" s="753"/>
      <c r="I1042" s="781"/>
    </row>
    <row r="1043" spans="1:9" ht="15.75" hidden="1" customHeight="1">
      <c r="A1043" s="777"/>
      <c r="B1043" s="834"/>
      <c r="C1043" s="394"/>
      <c r="D1043" s="394" t="s">
        <v>386</v>
      </c>
      <c r="E1043" s="841" t="str">
        <f>'Rekap Panjang Per Prog Per Prov'!AD10</f>
        <v>Fasilitasi Penguatan Kelembagaan Pasar Desa</v>
      </c>
      <c r="F1043" s="797">
        <f>'Rekap Panjang Per Prog Per Prov'!AD103</f>
        <v>150000000</v>
      </c>
      <c r="G1043" s="778"/>
      <c r="H1043" s="753"/>
      <c r="I1043" s="781"/>
    </row>
    <row r="1044" spans="1:9" s="362" customFormat="1" ht="35.25" hidden="1" customHeight="1">
      <c r="A1044" s="777"/>
      <c r="B1044" s="830" t="s">
        <v>396</v>
      </c>
      <c r="C1044" s="1863" t="str">
        <f>'Rekap Panjang Per Prog Per Prov'!AH7</f>
        <v xml:space="preserve">PROGRAM PENGUATAN PENYELENGGARAAN PEMERINTAHAN UMUM </v>
      </c>
      <c r="D1044" s="1863"/>
      <c r="E1044" s="1863"/>
      <c r="F1044" s="793"/>
      <c r="G1044" s="803" t="str">
        <f>'Rekap Panjang Per Prog Per Prov'!AH11</f>
        <v>DITJEN PUM</v>
      </c>
      <c r="H1044" s="753"/>
      <c r="I1044" s="758"/>
    </row>
    <row r="1045" spans="1:9" ht="30" hidden="1" customHeight="1">
      <c r="A1045" s="777"/>
      <c r="B1045" s="831"/>
      <c r="C1045" s="393" t="s">
        <v>381</v>
      </c>
      <c r="D1045" s="1862" t="str">
        <f>'Rekap Panjang Per Prog Per Prov'!AH8</f>
        <v>Kegiatan Penyelenggaraan Hubungan Pusat dan Daerah Serta Kerjasama Daerah</v>
      </c>
      <c r="E1045" s="1862"/>
      <c r="F1045" s="794"/>
      <c r="G1045" s="777"/>
      <c r="H1045" s="753"/>
      <c r="I1045" s="758"/>
    </row>
    <row r="1046" spans="1:9" ht="48.75" hidden="1" customHeight="1">
      <c r="A1046" s="821"/>
      <c r="B1046" s="885"/>
      <c r="C1046" s="886"/>
      <c r="D1046" s="886" t="s">
        <v>382</v>
      </c>
      <c r="E1046" s="887" t="str">
        <f>'Rekap Panjang Per Prog Per Prov'!AI10</f>
        <v>Peningkatan Peran Gubernur sebagai Wakil Pemerintah Pusat di Wilayah Provinsi</v>
      </c>
      <c r="F1046" s="888">
        <f>'Rekap Panjang Per Prog Per Prov'!AI103</f>
        <v>2982730000</v>
      </c>
      <c r="G1046" s="821"/>
      <c r="H1046" s="753"/>
      <c r="I1046" s="889" t="s">
        <v>595</v>
      </c>
    </row>
    <row r="1047" spans="1:9" ht="30" hidden="1" customHeight="1">
      <c r="A1047" s="777"/>
      <c r="B1047" s="834"/>
      <c r="C1047" s="394" t="s">
        <v>387</v>
      </c>
      <c r="D1047" s="1872" t="str">
        <f>'Rekap Panjang Per Prog Per Prov'!AJ8</f>
        <v>Kegiatan Pengembangan dan Penataan Wilayah Administrasi dan Perbatasan</v>
      </c>
      <c r="E1047" s="1872"/>
      <c r="F1047" s="797"/>
      <c r="G1047" s="777"/>
      <c r="H1047" s="753"/>
      <c r="I1047" s="781"/>
    </row>
    <row r="1048" spans="1:9" ht="71.25" hidden="1" customHeight="1">
      <c r="A1048" s="777"/>
      <c r="B1048" s="834"/>
      <c r="C1048" s="394"/>
      <c r="D1048" s="394" t="s">
        <v>382</v>
      </c>
      <c r="E1048" s="841" t="str">
        <f>'Rekap Panjang Per Prog Per Prov'!AJ10</f>
        <v>Koordinasi dan Fasilitasi Penegasan Batas Daerah secara Pasti di Lapangan antar Daerah Provinsi, Kab/Kota</v>
      </c>
      <c r="F1048" s="797">
        <f>'Rekap Panjang Per Prog Per Prov'!AJ103</f>
        <v>300000000</v>
      </c>
      <c r="G1048" s="777"/>
      <c r="H1048" s="753"/>
      <c r="I1048" s="1114" t="s">
        <v>605</v>
      </c>
    </row>
    <row r="1049" spans="1:9" ht="70.5" hidden="1" customHeight="1">
      <c r="A1049" s="777"/>
      <c r="B1049" s="834"/>
      <c r="C1049" s="394"/>
      <c r="D1049" s="394" t="s">
        <v>386</v>
      </c>
      <c r="E1049" s="841" t="str">
        <f>'Rekap Panjang Per Prog Per Prov'!AM10</f>
        <v>Fasilitasi Penegasan Status Hukum Batas antar Negara, Peningkatan Kapasitas Aparat, dan Peningkatan Kegiatan Sosekbud dengan Negara Tetangga</v>
      </c>
      <c r="F1049" s="797">
        <f>'Rekap Panjang Per Prog Per Prov'!AM103</f>
        <v>450000000</v>
      </c>
      <c r="G1049" s="777"/>
      <c r="H1049" s="753"/>
      <c r="I1049" s="1114" t="s">
        <v>609</v>
      </c>
    </row>
    <row r="1050" spans="1:9" ht="33.75" hidden="1" customHeight="1">
      <c r="A1050" s="777"/>
      <c r="B1050" s="831"/>
      <c r="C1050" s="393" t="s">
        <v>388</v>
      </c>
      <c r="D1050" s="1862" t="str">
        <f>'Rekap Panjang Per Prog Per Prov'!AN8</f>
        <v>Kegiatan Pembinaan Ketenteraman, Ketertiban dan Perlindungan Masyarakat</v>
      </c>
      <c r="E1050" s="1862"/>
      <c r="F1050" s="794"/>
      <c r="G1050" s="777"/>
      <c r="H1050" s="753"/>
      <c r="I1050" s="758"/>
    </row>
    <row r="1051" spans="1:9" ht="57" hidden="1" customHeight="1">
      <c r="A1051" s="777"/>
      <c r="B1051" s="834"/>
      <c r="C1051" s="394"/>
      <c r="D1051" s="394" t="s">
        <v>382</v>
      </c>
      <c r="E1051" s="841" t="str">
        <f>'Rekap Panjang Per Prog Per Prov'!AN10</f>
        <v>Fasilitasi Pencitraan Satpol PP di Daerah</v>
      </c>
      <c r="F1051" s="797">
        <f>'Rekap Panjang Per Prog Per Prov'!AN103</f>
        <v>350000000</v>
      </c>
      <c r="G1051" s="777"/>
      <c r="H1051" s="753"/>
      <c r="I1051" s="761" t="s">
        <v>597</v>
      </c>
    </row>
    <row r="1052" spans="1:9" hidden="1">
      <c r="A1052" s="777"/>
      <c r="B1052" s="831"/>
      <c r="C1052" s="393" t="s">
        <v>389</v>
      </c>
      <c r="D1052" s="1862" t="str">
        <f>'Rekap Panjang Per Prog Per Prov'!AP8</f>
        <v>Kegiatan Pembinaan dan Pengembangan Kawasan dan Pertanahan</v>
      </c>
      <c r="E1052" s="1862"/>
      <c r="F1052" s="794"/>
      <c r="G1052" s="777"/>
      <c r="H1052" s="753"/>
      <c r="I1052" s="758"/>
    </row>
    <row r="1053" spans="1:9" ht="56.25" hidden="1" customHeight="1">
      <c r="A1053" s="777"/>
      <c r="B1053" s="834"/>
      <c r="C1053" s="394"/>
      <c r="D1053" s="394" t="s">
        <v>382</v>
      </c>
      <c r="E1053" s="841" t="str">
        <f>'Rekap Panjang Per Prog Per Prov'!AP10</f>
        <v xml:space="preserve">Peningkatan Kapasitas Aparat Pemerintah Daerah dalam Pengelolaan Kawasan Sumber Daya Alam </v>
      </c>
      <c r="F1053" s="797">
        <f>'Rekap Panjang Per Prog Per Prov'!AP103</f>
        <v>400000000</v>
      </c>
      <c r="G1053" s="777"/>
      <c r="H1053" s="753"/>
      <c r="I1053" s="1114" t="s">
        <v>608</v>
      </c>
    </row>
    <row r="1054" spans="1:9" ht="71.25" hidden="1" customHeight="1">
      <c r="A1054" s="777"/>
      <c r="B1054" s="834"/>
      <c r="C1054" s="394"/>
      <c r="D1054" s="394" t="s">
        <v>386</v>
      </c>
      <c r="E1054" s="841" t="str">
        <f>'Rekap Panjang Per Prog Per Prov'!AQ10</f>
        <v>Fasilitasi Gubernur terhadap Kabupaten/Kota di Bidang Ekonomi, Industri dan Perdagangan Bebas</v>
      </c>
      <c r="F1054" s="797">
        <f>'Rekap Panjang Per Prog Per Prov'!AQ103</f>
        <v>400000000</v>
      </c>
      <c r="G1054" s="778"/>
      <c r="H1054" s="753"/>
      <c r="I1054" s="1114" t="s">
        <v>610</v>
      </c>
    </row>
    <row r="1055" spans="1:9" hidden="1">
      <c r="A1055" s="777"/>
      <c r="B1055" s="834"/>
      <c r="C1055" s="394" t="s">
        <v>391</v>
      </c>
      <c r="D1055" s="1872" t="str">
        <f>'Rekap Panjang Per Prog Per Prov'!AR8</f>
        <v>Kegiatan Fasilitasi Pencegahan dan Penanggulangan Bencana</v>
      </c>
      <c r="E1055" s="1872"/>
      <c r="F1055" s="797"/>
      <c r="G1055" s="777"/>
      <c r="H1055" s="753"/>
      <c r="I1055" s="781"/>
    </row>
    <row r="1056" spans="1:9" ht="58.5" hidden="1" customHeight="1">
      <c r="A1056" s="777"/>
      <c r="B1056" s="834"/>
      <c r="C1056" s="394"/>
      <c r="D1056" s="394" t="s">
        <v>382</v>
      </c>
      <c r="E1056" s="841" t="str">
        <f>'Rekap Panjang Per Prog Per Prov'!AR10</f>
        <v>Fasilitasi Peningkatan Kapasitas Pemerintahan Kabupaten/Kota dalam Penyelenggaraan Pencegahan dan Penanggulangan Kebakaran untuk Mendukung Pengurangan Resiko Kebakaran</v>
      </c>
      <c r="F1056" s="797">
        <f>'Rekap Panjang Per Prog Per Prov'!AR103</f>
        <v>350000000</v>
      </c>
      <c r="G1056" s="777"/>
      <c r="H1056" s="753"/>
      <c r="I1056" s="761" t="s">
        <v>607</v>
      </c>
    </row>
    <row r="1057" spans="1:10" ht="51.75" hidden="1" customHeight="1">
      <c r="A1057" s="777"/>
      <c r="B1057" s="834"/>
      <c r="C1057" s="394"/>
      <c r="D1057" s="394" t="s">
        <v>386</v>
      </c>
      <c r="E1057" s="841" t="str">
        <f>'Rekap Panjang Per Prog Per Prov'!AT10</f>
        <v>Peningkatan Kapasitas Aparat dalam Pengurangan Resiko Bencana di Daerah</v>
      </c>
      <c r="F1057" s="797">
        <f>'Rekap Panjang Per Prog Per Prov'!AT103</f>
        <v>350000000</v>
      </c>
      <c r="G1057" s="778"/>
      <c r="H1057" s="753"/>
      <c r="I1057" s="761" t="s">
        <v>607</v>
      </c>
    </row>
    <row r="1058" spans="1:10" s="355" customFormat="1" ht="12.75" hidden="1" customHeight="1" thickBot="1">
      <c r="A1058" s="788"/>
      <c r="B1058" s="832"/>
      <c r="C1058" s="369"/>
      <c r="D1058" s="369"/>
      <c r="E1058" s="849"/>
      <c r="F1058" s="790"/>
      <c r="G1058" s="789"/>
      <c r="H1058" s="1135"/>
      <c r="I1058" s="768"/>
    </row>
    <row r="1059" spans="1:10" s="357" customFormat="1" ht="18">
      <c r="A1059" s="1174">
        <v>18</v>
      </c>
      <c r="B1059" s="1925" t="s">
        <v>522</v>
      </c>
      <c r="C1059" s="1925"/>
      <c r="D1059" s="1925"/>
      <c r="E1059" s="1925"/>
      <c r="F1059" s="818">
        <f>SUM(F1060:F1113)</f>
        <v>40971735000</v>
      </c>
      <c r="G1059" s="1156"/>
      <c r="H1059" s="1139"/>
      <c r="I1059" s="820"/>
      <c r="J1059" s="1177">
        <f>'Rekap Panjang Per Prog Per Prov'!AV106</f>
        <v>40971735000</v>
      </c>
    </row>
    <row r="1060" spans="1:10">
      <c r="A1060" s="777"/>
      <c r="B1060" s="830" t="s">
        <v>380</v>
      </c>
      <c r="C1060" s="1863" t="str">
        <f>'Rekap Panjang Per Prog Per Prov'!C7</f>
        <v xml:space="preserve">PROGRAM PENATAAN ADMINISTRASI KEPENDUDUKAN </v>
      </c>
      <c r="D1060" s="1863"/>
      <c r="E1060" s="1863"/>
      <c r="F1060" s="776"/>
      <c r="G1060" s="803" t="str">
        <f>'Rekap Panjang Per Prog Per Prov'!C11</f>
        <v>DITJEN DUKCAPIL</v>
      </c>
      <c r="H1060" s="753"/>
      <c r="I1060" s="758"/>
    </row>
    <row r="1061" spans="1:10" ht="31.5" customHeight="1">
      <c r="A1061" s="777"/>
      <c r="B1061" s="830"/>
      <c r="C1061" s="393" t="s">
        <v>381</v>
      </c>
      <c r="D1061" s="1862" t="str">
        <f>'Rekap Panjang Per Prog Per Prov'!C8</f>
        <v>Kegiatan Dukungan Manajemen dan Dukungan Teknis Lainnya Ditjen Kependudukan dan Pencatatan Sipil</v>
      </c>
      <c r="E1061" s="1862"/>
      <c r="F1061" s="776"/>
      <c r="G1061" s="777"/>
      <c r="H1061" s="753"/>
      <c r="I1061" s="758"/>
    </row>
    <row r="1062" spans="1:10" ht="39" customHeight="1">
      <c r="A1062" s="777"/>
      <c r="B1062" s="830"/>
      <c r="C1062" s="365"/>
      <c r="D1062" s="393" t="s">
        <v>382</v>
      </c>
      <c r="E1062" s="841" t="str">
        <f>'Rekap Panjang Per Prog Per Prov'!C10</f>
        <v xml:space="preserve">Fasilitasi Koordinasi Penyelenggaraan Kependudukan dan Pencatatan Sipil </v>
      </c>
      <c r="F1062" s="776">
        <f>'Rekap Panjang Per Prog Per Prov'!C106</f>
        <v>300549000</v>
      </c>
      <c r="G1062" s="778"/>
      <c r="H1062" s="753" t="s">
        <v>767</v>
      </c>
      <c r="I1062" s="753" t="s">
        <v>600</v>
      </c>
    </row>
    <row r="1063" spans="1:10" ht="32.25" customHeight="1">
      <c r="A1063" s="801"/>
      <c r="B1063" s="830" t="s">
        <v>383</v>
      </c>
      <c r="C1063" s="1863" t="str">
        <f>'Rekap Panjang Per Prog Per Prov'!D7</f>
        <v xml:space="preserve">PROGRAM PENGAWASAN DAN PENINGKATAN AKUNTABILITAS APARATUR KEMENTERIAN DALAM NEGERI </v>
      </c>
      <c r="D1063" s="1863"/>
      <c r="E1063" s="1863"/>
      <c r="F1063" s="776"/>
      <c r="G1063" s="803" t="str">
        <f>'Rekap Panjang Per Prog Per Prov'!D11</f>
        <v>ITJEN</v>
      </c>
      <c r="H1063" s="753"/>
      <c r="I1063" s="758"/>
    </row>
    <row r="1064" spans="1:10" ht="36" customHeight="1">
      <c r="A1064" s="801"/>
      <c r="B1064" s="830"/>
      <c r="C1064" s="393" t="s">
        <v>381</v>
      </c>
      <c r="D1064" s="1862" t="str">
        <f>'Rekap Panjang Per Prog Per Prov'!D8</f>
        <v xml:space="preserve">Kegiatan Dukungan Manajemen dan Dukungan Teknis Lainnya  Inspektorat Jenderal </v>
      </c>
      <c r="E1064" s="1862"/>
      <c r="F1064" s="776"/>
      <c r="G1064" s="777"/>
      <c r="H1064" s="753"/>
      <c r="I1064" s="758"/>
    </row>
    <row r="1065" spans="1:10" ht="38.25" customHeight="1">
      <c r="A1065" s="801"/>
      <c r="B1065" s="830"/>
      <c r="C1065" s="365"/>
      <c r="D1065" s="393" t="s">
        <v>382</v>
      </c>
      <c r="E1065" s="841" t="str">
        <f>'Rekap Panjang Per Prog Per Prov'!D10</f>
        <v xml:space="preserve">Koordinasi Pembinaan dan Pengawasan Penyelenggaraan Pemerintahan Daerah </v>
      </c>
      <c r="F1065" s="776">
        <f>'Rekap Panjang Per Prog Per Prov'!D106</f>
        <v>300000000</v>
      </c>
      <c r="G1065" s="778"/>
      <c r="H1065" s="753" t="s">
        <v>755</v>
      </c>
      <c r="I1065" s="753" t="s">
        <v>603</v>
      </c>
    </row>
    <row r="1066" spans="1:10" ht="16.5">
      <c r="A1066" s="801"/>
      <c r="B1066" s="830" t="s">
        <v>384</v>
      </c>
      <c r="C1066" s="1875" t="str">
        <f>'Rekap Panjang Per Prog Per Prov'!E7</f>
        <v xml:space="preserve">PROGRAM PEMBINAAN KESATUAN BANGSA DAN POLITIK </v>
      </c>
      <c r="D1066" s="1875"/>
      <c r="E1066" s="1875"/>
      <c r="F1066" s="776"/>
      <c r="G1066" s="1860" t="str">
        <f>'Rekap Panjang Per Prog Per Prov'!E11</f>
        <v>DITJEN KESBANGPOL</v>
      </c>
      <c r="H1066" s="753"/>
      <c r="I1066" s="758"/>
    </row>
    <row r="1067" spans="1:10" s="355" customFormat="1">
      <c r="A1067" s="754"/>
      <c r="B1067" s="830"/>
      <c r="C1067" s="393" t="s">
        <v>381</v>
      </c>
      <c r="D1067" s="1862" t="str">
        <f>'Rekap Panjang Per Prog Per Prov'!E8</f>
        <v>Kegiatan Fasilitasi Kewaspadaan Nasional</v>
      </c>
      <c r="E1067" s="1862"/>
      <c r="F1067" s="776"/>
      <c r="G1067" s="1861"/>
      <c r="H1067" s="753"/>
      <c r="I1067" s="758"/>
    </row>
    <row r="1068" spans="1:10" s="344" customFormat="1" ht="41.25" customHeight="1">
      <c r="A1068" s="801"/>
      <c r="B1068" s="830"/>
      <c r="C1068" s="393"/>
      <c r="D1068" s="393" t="s">
        <v>382</v>
      </c>
      <c r="E1068" s="841" t="str">
        <f>'Rekap Panjang Per Prog Per Prov'!E10</f>
        <v xml:space="preserve">Penguatan dan Pemberdayaan Forum Kewaspadaan Dini Masyarakat (FKDM) </v>
      </c>
      <c r="F1068" s="776">
        <f>'Rekap Panjang Per Prog Per Prov'!E106</f>
        <v>828771000</v>
      </c>
      <c r="G1068" s="778"/>
      <c r="H1068" s="753" t="s">
        <v>708</v>
      </c>
      <c r="I1068" s="753" t="s">
        <v>601</v>
      </c>
    </row>
    <row r="1069" spans="1:10" s="344" customFormat="1" ht="33.75" customHeight="1">
      <c r="A1069" s="801"/>
      <c r="B1069" s="830" t="s">
        <v>385</v>
      </c>
      <c r="C1069" s="1863" t="str">
        <f>'Rekap Panjang Per Prog Per Prov'!F7</f>
        <v xml:space="preserve">PROGRAM PENDIDIKAN DAN PELATIHAN APARATUR KEMENTERIAN DALAM NEGERI </v>
      </c>
      <c r="D1069" s="1863"/>
      <c r="E1069" s="1863"/>
      <c r="F1069" s="776"/>
      <c r="G1069" s="856" t="str">
        <f>'Rekap Panjang Per Prog Per Prov'!F11</f>
        <v>BADAN DIKLAT</v>
      </c>
      <c r="H1069" s="753"/>
      <c r="I1069" s="784"/>
    </row>
    <row r="1070" spans="1:10" s="344" customFormat="1" ht="33" customHeight="1">
      <c r="A1070" s="801"/>
      <c r="B1070" s="830"/>
      <c r="C1070" s="393" t="s">
        <v>381</v>
      </c>
      <c r="D1070" s="1862" t="str">
        <f>'Rekap Panjang Per Prog Per Prov'!F8</f>
        <v xml:space="preserve">Kegiatan Dukungan Manajemen Dan Pelayanan Teknis Lainnya Badan Pendidikan Dan Pelatihan </v>
      </c>
      <c r="E1070" s="1862"/>
      <c r="F1070" s="776"/>
      <c r="G1070" s="777"/>
      <c r="H1070" s="753"/>
      <c r="I1070" s="758"/>
    </row>
    <row r="1071" spans="1:10" s="344" customFormat="1" ht="22.5" customHeight="1">
      <c r="A1071" s="801"/>
      <c r="B1071" s="830"/>
      <c r="C1071" s="393"/>
      <c r="D1071" s="393" t="s">
        <v>382</v>
      </c>
      <c r="E1071" s="841" t="str">
        <f>'Rekap Panjang Per Prog Per Prov'!F10</f>
        <v>Koordinasi Pembinaan Program Kediklatan</v>
      </c>
      <c r="F1071" s="776">
        <f>'Rekap Panjang Per Prog Per Prov'!F106</f>
        <v>233200000</v>
      </c>
      <c r="G1071" s="778"/>
      <c r="H1071" s="753" t="s">
        <v>696</v>
      </c>
      <c r="I1071" s="753" t="s">
        <v>604</v>
      </c>
    </row>
    <row r="1072" spans="1:10" s="344" customFormat="1" ht="16.5" customHeight="1">
      <c r="A1072" s="801"/>
      <c r="B1072" s="830" t="s">
        <v>393</v>
      </c>
      <c r="C1072" s="1863" t="str">
        <f>'Rekap Panjang Per Prog Per Prov'!G7</f>
        <v xml:space="preserve">PROGRAM PENGELOLAAN DESENTRALISASI DAN OTONOMI DAERAH </v>
      </c>
      <c r="D1072" s="1863"/>
      <c r="E1072" s="1863"/>
      <c r="F1072" s="776"/>
      <c r="G1072" s="856" t="str">
        <f>'Rekap Panjang Per Prog Per Prov'!G11</f>
        <v>DITJEN OTDA</v>
      </c>
      <c r="H1072" s="753"/>
      <c r="I1072" s="784"/>
    </row>
    <row r="1073" spans="1:9" s="344" customFormat="1" ht="16.5">
      <c r="A1073" s="801"/>
      <c r="B1073" s="830"/>
      <c r="C1073" s="393" t="s">
        <v>381</v>
      </c>
      <c r="D1073" s="1862" t="str">
        <f>'Rekap Panjang Per Prog Per Prov'!G8</f>
        <v>Kegiatan Penataan Urusan Pemerintahan Daerah Lingkup I</v>
      </c>
      <c r="E1073" s="1862"/>
      <c r="F1073" s="776"/>
      <c r="G1073" s="777"/>
      <c r="H1073" s="753"/>
      <c r="I1073" s="758"/>
    </row>
    <row r="1074" spans="1:9" s="344" customFormat="1" ht="25.5" customHeight="1">
      <c r="A1074" s="801"/>
      <c r="B1074" s="830"/>
      <c r="C1074" s="393"/>
      <c r="D1074" s="393" t="s">
        <v>382</v>
      </c>
      <c r="E1074" s="841" t="str">
        <f>'Rekap Panjang Per Prog Per Prov'!G10</f>
        <v xml:space="preserve">Fasilitasi Percepatan Penerapan Standar Pelayanan Minimal (SPM) di Daerah </v>
      </c>
      <c r="F1074" s="776">
        <f>'Rekap Panjang Per Prog Per Prov'!G106</f>
        <v>693900000</v>
      </c>
      <c r="G1074" s="778"/>
      <c r="H1074" s="753" t="s">
        <v>716</v>
      </c>
      <c r="I1074" s="761" t="s">
        <v>662</v>
      </c>
    </row>
    <row r="1075" spans="1:9" s="344" customFormat="1" ht="16.5" customHeight="1">
      <c r="A1075" s="801"/>
      <c r="B1075" s="830" t="s">
        <v>396</v>
      </c>
      <c r="C1075" s="1863" t="str">
        <f>'Rekap Panjang Per Prog Per Prov'!J7</f>
        <v xml:space="preserve">PROGRAM BINA PEMBANGUNAN DAERAH </v>
      </c>
      <c r="D1075" s="1863"/>
      <c r="E1075" s="1863"/>
      <c r="F1075" s="776"/>
      <c r="G1075" s="1865" t="str">
        <f>'Rekap Panjang Per Prog Per Prov'!J11</f>
        <v>DITJEN BINA BANGDA</v>
      </c>
      <c r="H1075" s="753"/>
      <c r="I1075" s="784"/>
    </row>
    <row r="1076" spans="1:9" s="344" customFormat="1" ht="31.5" customHeight="1">
      <c r="A1076" s="801"/>
      <c r="B1076" s="830"/>
      <c r="C1076" s="393" t="s">
        <v>381</v>
      </c>
      <c r="D1076" s="1862" t="str">
        <f>'Rekap Panjang Per Prog Per Prov'!J8</f>
        <v>Kegiatan Dukungan Manajemen dan Pelaksanaan Tugas Teknis Lainnya Ditjen Bina Bangda</v>
      </c>
      <c r="E1076" s="1862"/>
      <c r="F1076" s="776"/>
      <c r="G1076" s="1866"/>
      <c r="H1076" s="753"/>
      <c r="I1076" s="758"/>
    </row>
    <row r="1077" spans="1:9" s="344" customFormat="1" ht="32.25" customHeight="1">
      <c r="A1077" s="801"/>
      <c r="B1077" s="951"/>
      <c r="C1077" s="367"/>
      <c r="D1077" s="392" t="s">
        <v>382</v>
      </c>
      <c r="E1077" s="846" t="str">
        <f>'Rekap Panjang Per Prog Per Prov'!K10</f>
        <v xml:space="preserve">Penguatan Peran Provinsi dalam Pengendalian, Pelaporan dan Evaluasi Pemanfaatan Program Dana Alokasi Khusus (DAK) </v>
      </c>
      <c r="F1077" s="802">
        <f>'Rekap Panjang Per Prog Per Prov'!K106</f>
        <v>500000000</v>
      </c>
      <c r="G1077" s="777"/>
      <c r="H1077" s="753" t="s">
        <v>698</v>
      </c>
      <c r="I1077" s="884" t="s">
        <v>594</v>
      </c>
    </row>
    <row r="1078" spans="1:9" s="344" customFormat="1" ht="18" customHeight="1">
      <c r="A1078" s="801"/>
      <c r="B1078" s="830"/>
      <c r="C1078" s="393" t="s">
        <v>387</v>
      </c>
      <c r="D1078" s="1867" t="str">
        <f>'Rekap Panjang Per Prog Per Prov'!O8</f>
        <v>Kegiatan Fasilitasi Peningkatan Pertumbuhan Ekonomi Daerah</v>
      </c>
      <c r="E1078" s="1862"/>
      <c r="F1078" s="776"/>
      <c r="G1078" s="803"/>
      <c r="H1078" s="753"/>
      <c r="I1078" s="781"/>
    </row>
    <row r="1079" spans="1:9" s="344" customFormat="1" ht="39" customHeight="1">
      <c r="A1079" s="801"/>
      <c r="B1079" s="830"/>
      <c r="C1079" s="366"/>
      <c r="D1079" s="393" t="s">
        <v>382</v>
      </c>
      <c r="E1079" s="842" t="str">
        <f>'Rekap Panjang Per Prog Per Prov'!O10</f>
        <v xml:space="preserve">Dukungan Operasional  Penyelenggaraan PTSP  </v>
      </c>
      <c r="F1079" s="776">
        <f>'Rekap Panjang Per Prog Per Prov'!O106</f>
        <v>600000000</v>
      </c>
      <c r="G1079" s="777"/>
      <c r="H1079" s="753" t="s">
        <v>768</v>
      </c>
      <c r="I1079" s="753" t="s">
        <v>602</v>
      </c>
    </row>
    <row r="1080" spans="1:9" s="344" customFormat="1" ht="16.5">
      <c r="A1080" s="801"/>
      <c r="B1080" s="830"/>
      <c r="C1080" s="393" t="s">
        <v>388</v>
      </c>
      <c r="D1080" s="1862" t="str">
        <f>'Rekap Panjang Per Prog Per Prov'!P8</f>
        <v>Kegiatan Fasilitasi  Perencanaan Pembangunan Daerah</v>
      </c>
      <c r="E1080" s="1862"/>
      <c r="F1080" s="776"/>
      <c r="G1080" s="777"/>
      <c r="H1080" s="753"/>
      <c r="I1080" s="758"/>
    </row>
    <row r="1081" spans="1:9" s="344" customFormat="1" ht="35.25" customHeight="1">
      <c r="A1081" s="801"/>
      <c r="B1081" s="835"/>
      <c r="C1081" s="367"/>
      <c r="D1081" s="392" t="s">
        <v>382</v>
      </c>
      <c r="E1081" s="846" t="str">
        <f>'Rekap Panjang Per Prog Per Prov'!P10</f>
        <v>Pengendalian dan Evaluasi Rencana Pembangunan Tahunan Kabupaten/Kota TA. 2013</v>
      </c>
      <c r="F1081" s="802">
        <f>'Rekap Panjang Per Prog Per Prov'!P106</f>
        <v>1182728000</v>
      </c>
      <c r="G1081" s="777"/>
      <c r="H1081" s="753" t="s">
        <v>698</v>
      </c>
      <c r="I1081" s="753" t="s">
        <v>594</v>
      </c>
    </row>
    <row r="1082" spans="1:9" s="344" customFormat="1" ht="16.5">
      <c r="A1082" s="801"/>
      <c r="B1082" s="830"/>
      <c r="C1082" s="393" t="s">
        <v>389</v>
      </c>
      <c r="D1082" s="1862" t="str">
        <f>'Rekap Panjang Per Prog Per Prov'!Q8</f>
        <v>Kegiatan Fasilitasi Pengembangan Wilayah Terpadu</v>
      </c>
      <c r="E1082" s="1862"/>
      <c r="F1082" s="776"/>
      <c r="G1082" s="777"/>
      <c r="H1082" s="753"/>
      <c r="I1082" s="758"/>
    </row>
    <row r="1083" spans="1:9" s="344" customFormat="1" ht="38.25" customHeight="1">
      <c r="A1083" s="801"/>
      <c r="B1083" s="835"/>
      <c r="C1083" s="367"/>
      <c r="D1083" s="392" t="s">
        <v>382</v>
      </c>
      <c r="E1083" s="846" t="str">
        <f>'Rekap Panjang Per Prog Per Prov'!Q10</f>
        <v>Penguatan Kelembagaan dalam Pengelolaan dan Pengembangan Wilayah Pesisir, Laut dan Pulau-pulau kecil</v>
      </c>
      <c r="F1083" s="802">
        <f>'Rekap Panjang Per Prog Per Prov'!Q106</f>
        <v>550000000</v>
      </c>
      <c r="G1083" s="778"/>
      <c r="H1083" s="753" t="s">
        <v>698</v>
      </c>
      <c r="I1083" s="753" t="s">
        <v>594</v>
      </c>
    </row>
    <row r="1084" spans="1:9" s="362" customFormat="1" ht="15.75" hidden="1" customHeight="1">
      <c r="A1084" s="777"/>
      <c r="B1084" s="830" t="s">
        <v>519</v>
      </c>
      <c r="C1084" s="1863" t="str">
        <f>'Rekap Panjang Per Prog Per Prov'!U7</f>
        <v xml:space="preserve">PROGRAM PEMBERDAYAAN MASYARAKAT DAN PEMERINTAHAN DESA </v>
      </c>
      <c r="D1084" s="1863"/>
      <c r="E1084" s="1863"/>
      <c r="F1084" s="793"/>
      <c r="G1084" s="782" t="str">
        <f>'Rekap Panjang Per Prog Per Prov'!U11</f>
        <v>DITJEN PMD</v>
      </c>
      <c r="H1084" s="753"/>
      <c r="I1084" s="758"/>
    </row>
    <row r="1085" spans="1:9" ht="30" hidden="1" customHeight="1">
      <c r="A1085" s="777"/>
      <c r="B1085" s="831"/>
      <c r="C1085" s="393" t="s">
        <v>381</v>
      </c>
      <c r="D1085" s="1862" t="str">
        <f>'Rekap Panjang Per Prog Per Prov'!U8</f>
        <v>Kegiatan Dukungan Manajemen dan Dukungan Teknis Lainnya Ditjen PMD</v>
      </c>
      <c r="E1085" s="1862"/>
      <c r="F1085" s="794"/>
      <c r="G1085" s="782"/>
      <c r="H1085" s="753"/>
      <c r="I1085" s="758"/>
    </row>
    <row r="1086" spans="1:9" ht="31.5" hidden="1" customHeight="1">
      <c r="A1086" s="777"/>
      <c r="B1086" s="834"/>
      <c r="C1086" s="394"/>
      <c r="D1086" s="394" t="s">
        <v>382</v>
      </c>
      <c r="E1086" s="841" t="str">
        <f>'Rekap Panjang Per Prog Per Prov'!U10</f>
        <v>Penguatan Program dan Kelembagaan Pemberdayaan Masyarakat dan Pemerintahan Desa</v>
      </c>
      <c r="F1086" s="797">
        <f>'Rekap Panjang Per Prog Per Prov'!U106</f>
        <v>149750000</v>
      </c>
      <c r="G1086" s="778"/>
      <c r="H1086" s="753"/>
      <c r="I1086" s="781"/>
    </row>
    <row r="1087" spans="1:9" ht="30" hidden="1" customHeight="1">
      <c r="A1087" s="777"/>
      <c r="B1087" s="831"/>
      <c r="C1087" s="393" t="s">
        <v>387</v>
      </c>
      <c r="D1087" s="1862" t="str">
        <f>'Rekap Panjang Per Prog Per Prov'!V8</f>
        <v>Kegiatan Peningkatan Kapasitas Penyelenggaraan Pemerintahan Desa dan Kelurahan</v>
      </c>
      <c r="E1087" s="1862"/>
      <c r="F1087" s="794"/>
      <c r="G1087" s="782"/>
      <c r="H1087" s="753"/>
      <c r="I1087" s="758"/>
    </row>
    <row r="1088" spans="1:9" ht="15.75" hidden="1" customHeight="1">
      <c r="A1088" s="777"/>
      <c r="B1088" s="834"/>
      <c r="C1088" s="394"/>
      <c r="D1088" s="394" t="s">
        <v>382</v>
      </c>
      <c r="E1088" s="841" t="str">
        <f>'Rekap Panjang Per Prog Per Prov'!V10</f>
        <v>Pelatihan Manajemen Pemerintahan Desa bagi Kepala Desa</v>
      </c>
      <c r="F1088" s="797">
        <f>'Rekap Panjang Per Prog Per Prov'!V106</f>
        <v>181439000</v>
      </c>
      <c r="G1088" s="778"/>
      <c r="H1088" s="753"/>
      <c r="I1088" s="781"/>
    </row>
    <row r="1089" spans="1:9" ht="15.75" hidden="1" customHeight="1">
      <c r="A1089" s="777"/>
      <c r="B1089" s="831"/>
      <c r="C1089" s="393" t="s">
        <v>388</v>
      </c>
      <c r="D1089" s="1862" t="str">
        <f>'Rekap Panjang Per Prog Per Prov'!W8</f>
        <v>Kegiatan Peningkatan Kapasitas Kelembagaan dan Pelatihan Masyarakat</v>
      </c>
      <c r="E1089" s="1862"/>
      <c r="F1089" s="794"/>
      <c r="G1089" s="782"/>
      <c r="H1089" s="753"/>
      <c r="I1089" s="758"/>
    </row>
    <row r="1090" spans="1:9" ht="15.75" hidden="1" customHeight="1">
      <c r="A1090" s="777"/>
      <c r="B1090" s="834"/>
      <c r="C1090" s="394"/>
      <c r="D1090" s="394" t="s">
        <v>382</v>
      </c>
      <c r="E1090" s="841" t="str">
        <f>'Rekap Panjang Per Prog Per Prov'!W10</f>
        <v>Fasilitasi Penyusunan Profil Desa dan Kelurahan</v>
      </c>
      <c r="F1090" s="797">
        <f>'Rekap Panjang Per Prog Per Prov'!W106</f>
        <v>461791000</v>
      </c>
      <c r="G1090" s="778"/>
      <c r="H1090" s="753"/>
      <c r="I1090" s="781"/>
    </row>
    <row r="1091" spans="1:9" ht="15.75" hidden="1" customHeight="1">
      <c r="A1091" s="777"/>
      <c r="B1091" s="831"/>
      <c r="C1091" s="393" t="s">
        <v>389</v>
      </c>
      <c r="D1091" s="1862" t="str">
        <f>'Rekap Panjang Per Prog Per Prov'!X8</f>
        <v>Kegiatan Peningkatan Kemandirian Masyarakat Perdesaan</v>
      </c>
      <c r="E1091" s="1862"/>
      <c r="F1091" s="794"/>
      <c r="G1091" s="782"/>
      <c r="H1091" s="753"/>
      <c r="I1091" s="758"/>
    </row>
    <row r="1092" spans="1:9" ht="15.75" hidden="1" customHeight="1">
      <c r="A1092" s="777"/>
      <c r="B1092" s="834"/>
      <c r="C1092" s="394"/>
      <c r="D1092" s="394" t="s">
        <v>382</v>
      </c>
      <c r="E1092" s="841" t="str">
        <f>'Rekap Panjang Per Prog Per Prov'!X10</f>
        <v>PNPM-Mandiri Perdesaan</v>
      </c>
      <c r="F1092" s="797">
        <f>'Rekap Panjang Per Prog Per Prov'!X106</f>
        <v>24445115000</v>
      </c>
      <c r="G1092" s="778"/>
      <c r="H1092" s="753"/>
      <c r="I1092" s="781"/>
    </row>
    <row r="1093" spans="1:9" ht="15.75" hidden="1" customHeight="1">
      <c r="A1093" s="777"/>
      <c r="B1093" s="831"/>
      <c r="C1093" s="393" t="s">
        <v>391</v>
      </c>
      <c r="D1093" s="1862" t="str">
        <f>'Rekap Panjang Per Prog Per Prov'!Y8</f>
        <v>Kegiatan Fasilitasi Pemberdayaan Adat dan Sosial Budaya Masyarakat</v>
      </c>
      <c r="E1093" s="1862"/>
      <c r="F1093" s="794"/>
      <c r="G1093" s="782"/>
      <c r="H1093" s="753"/>
      <c r="I1093" s="758"/>
    </row>
    <row r="1094" spans="1:9" ht="31.5" hidden="1" customHeight="1">
      <c r="A1094" s="777"/>
      <c r="B1094" s="834"/>
      <c r="C1094" s="394"/>
      <c r="D1094" s="394" t="s">
        <v>382</v>
      </c>
      <c r="E1094" s="842" t="str">
        <f>'Rekap Panjang Per Prog Per Prov'!Y10</f>
        <v>Fasilitasi Penguatan Kelembagaan Komisi Penanggulangan HIV/AIDS di daerah</v>
      </c>
      <c r="F1094" s="797">
        <f>'Rekap Panjang Per Prog Per Prov'!Y106</f>
        <v>84910000</v>
      </c>
      <c r="G1094" s="778"/>
      <c r="H1094" s="753"/>
      <c r="I1094" s="781"/>
    </row>
    <row r="1095" spans="1:9" ht="15.75" hidden="1" customHeight="1">
      <c r="A1095" s="777"/>
      <c r="B1095" s="834"/>
      <c r="C1095" s="394"/>
      <c r="D1095" s="394" t="s">
        <v>386</v>
      </c>
      <c r="E1095" s="841" t="str">
        <f>'Rekap Panjang Per Prog Per Prov'!Z10</f>
        <v xml:space="preserve">Fasilitasi Pembinaan dan Pengendalian PNPM Generasi </v>
      </c>
      <c r="F1095" s="797">
        <f>'Rekap Panjang Per Prog Per Prov'!Z106</f>
        <v>3056094000</v>
      </c>
      <c r="G1095" s="778"/>
      <c r="H1095" s="753"/>
      <c r="I1095" s="781"/>
    </row>
    <row r="1096" spans="1:9" ht="31.5" hidden="1" customHeight="1">
      <c r="A1096" s="777"/>
      <c r="B1096" s="834"/>
      <c r="C1096" s="394"/>
      <c r="D1096" s="394" t="s">
        <v>390</v>
      </c>
      <c r="E1096" s="841" t="str">
        <f>'Rekap Panjang Per Prog Per Prov'!AA10</f>
        <v xml:space="preserve">Fasilitasi Penguatan Sistem Informasi Posyandu di Daerah melalui Koordinasi dan Pelatihan Ulang </v>
      </c>
      <c r="F1096" s="797">
        <f>'Rekap Panjang Per Prog Per Prov'!AA106</f>
        <v>81200000</v>
      </c>
      <c r="G1096" s="778"/>
      <c r="H1096" s="753"/>
      <c r="I1096" s="781"/>
    </row>
    <row r="1097" spans="1:9" ht="15.75" hidden="1" customHeight="1">
      <c r="A1097" s="777"/>
      <c r="B1097" s="831"/>
      <c r="C1097" s="393" t="s">
        <v>392</v>
      </c>
      <c r="D1097" s="1862" t="str">
        <f>'Rekap Panjang Per Prog Per Prov'!AB8</f>
        <v>Kegiatan Pengembangan Usaha Ekonomi Masyarakat</v>
      </c>
      <c r="E1097" s="1862"/>
      <c r="F1097" s="794"/>
      <c r="G1097" s="782"/>
      <c r="H1097" s="753"/>
      <c r="I1097" s="758"/>
    </row>
    <row r="1098" spans="1:9" ht="15.75" hidden="1" customHeight="1">
      <c r="A1098" s="777"/>
      <c r="B1098" s="834"/>
      <c r="C1098" s="394"/>
      <c r="D1098" s="394" t="s">
        <v>382</v>
      </c>
      <c r="E1098" s="841" t="str">
        <f>'Rekap Panjang Per Prog Per Prov'!AB10</f>
        <v xml:space="preserve">Pelatihan Kapasitas Kelembagaan UED SP/BUMDesa </v>
      </c>
      <c r="F1098" s="797">
        <f>'Rekap Panjang Per Prog Per Prov'!AB106</f>
        <v>669990000</v>
      </c>
      <c r="G1098" s="778"/>
      <c r="H1098" s="753"/>
      <c r="I1098" s="781"/>
    </row>
    <row r="1099" spans="1:9" ht="31.5" hidden="1" customHeight="1">
      <c r="A1099" s="777"/>
      <c r="B1099" s="834"/>
      <c r="C1099" s="394"/>
      <c r="D1099" s="394" t="s">
        <v>386</v>
      </c>
      <c r="E1099" s="841" t="str">
        <f>'Rekap Panjang Per Prog Per Prov'!AC10</f>
        <v xml:space="preserve">Penguatan Kelembagaan Tim Koordinasi Penanggulangan Kemiskinan Daerah (TKPKD) </v>
      </c>
      <c r="F1099" s="797">
        <f>'Rekap Panjang Per Prog Per Prov'!AC106</f>
        <v>51200000</v>
      </c>
      <c r="G1099" s="778"/>
      <c r="H1099" s="753"/>
      <c r="I1099" s="781"/>
    </row>
    <row r="1100" spans="1:9" ht="15.75" hidden="1" customHeight="1">
      <c r="A1100" s="777"/>
      <c r="B1100" s="834"/>
      <c r="C1100" s="394"/>
      <c r="D1100" s="394" t="s">
        <v>390</v>
      </c>
      <c r="E1100" s="841" t="str">
        <f>'Rekap Panjang Per Prog Per Prov'!AD10</f>
        <v>Fasilitasi Penguatan Kelembagaan Pasar Desa</v>
      </c>
      <c r="F1100" s="797">
        <f>'Rekap Panjang Per Prog Per Prov'!AD106</f>
        <v>150000000</v>
      </c>
      <c r="G1100" s="778"/>
      <c r="H1100" s="753"/>
      <c r="I1100" s="781"/>
    </row>
    <row r="1101" spans="1:9" s="362" customFormat="1" ht="35.25" customHeight="1">
      <c r="A1101" s="777"/>
      <c r="B1101" s="830" t="s">
        <v>519</v>
      </c>
      <c r="C1101" s="1863" t="str">
        <f>'Rekap Panjang Per Prog Per Prov'!AH7</f>
        <v xml:space="preserve">PROGRAM PENGUATAN PENYELENGGARAAN PEMERINTAHAN UMUM </v>
      </c>
      <c r="D1101" s="1863"/>
      <c r="E1101" s="1863"/>
      <c r="F1101" s="793"/>
      <c r="G1101" s="803" t="str">
        <f>'Rekap Panjang Per Prog Per Prov'!AH11</f>
        <v>DITJEN PUM</v>
      </c>
      <c r="H1101" s="753"/>
      <c r="I1101" s="758"/>
    </row>
    <row r="1102" spans="1:9" ht="30" customHeight="1">
      <c r="A1102" s="777"/>
      <c r="B1102" s="831"/>
      <c r="C1102" s="393" t="s">
        <v>381</v>
      </c>
      <c r="D1102" s="1862" t="str">
        <f>'Rekap Panjang Per Prog Per Prov'!AH8</f>
        <v>Kegiatan Penyelenggaraan Hubungan Pusat dan Daerah Serta Kerjasama Daerah</v>
      </c>
      <c r="E1102" s="1862"/>
      <c r="F1102" s="794"/>
      <c r="G1102" s="777"/>
      <c r="H1102" s="753"/>
      <c r="I1102" s="758"/>
    </row>
    <row r="1103" spans="1:9" ht="36" customHeight="1">
      <c r="A1103" s="777"/>
      <c r="B1103" s="831"/>
      <c r="C1103" s="393"/>
      <c r="D1103" s="393" t="s">
        <v>382</v>
      </c>
      <c r="E1103" s="841" t="str">
        <f>'Rekap Panjang Per Prog Per Prov'!AI10</f>
        <v>Peningkatan Peran Gubernur sebagai Wakil Pemerintah Pusat di Wilayah Provinsi</v>
      </c>
      <c r="F1103" s="794">
        <f>'Rekap Panjang Per Prog Per Prov'!AI106</f>
        <v>4451098000</v>
      </c>
      <c r="G1103" s="778"/>
      <c r="H1103" s="753" t="s">
        <v>767</v>
      </c>
      <c r="I1103" s="761" t="s">
        <v>595</v>
      </c>
    </row>
    <row r="1104" spans="1:9" ht="30" customHeight="1">
      <c r="A1104" s="777"/>
      <c r="B1104" s="834"/>
      <c r="C1104" s="394" t="s">
        <v>387</v>
      </c>
      <c r="D1104" s="1872" t="str">
        <f>'Rekap Panjang Per Prog Per Prov'!AJ8</f>
        <v>Kegiatan Pengembangan dan Penataan Wilayah Administrasi dan Perbatasan</v>
      </c>
      <c r="E1104" s="1872"/>
      <c r="F1104" s="797"/>
      <c r="G1104" s="777"/>
      <c r="H1104" s="753"/>
      <c r="I1104" s="781"/>
    </row>
    <row r="1105" spans="1:10" ht="39.75" customHeight="1">
      <c r="A1105" s="777"/>
      <c r="B1105" s="834"/>
      <c r="C1105" s="394"/>
      <c r="D1105" s="394" t="s">
        <v>382</v>
      </c>
      <c r="E1105" s="841" t="str">
        <f>'Rekap Panjang Per Prog Per Prov'!AK10</f>
        <v>Koordinasi dan Fasilitasi Penegasan Batas Daerah Secara Pasti di Lapangan antar Daerah Provinsi, Kab/Kota</v>
      </c>
      <c r="F1105" s="797">
        <f>'Rekap Panjang Per Prog Per Prov'!AK106</f>
        <v>400000000</v>
      </c>
      <c r="G1105" s="777"/>
      <c r="H1105" s="753" t="s">
        <v>767</v>
      </c>
      <c r="I1105" s="1114" t="s">
        <v>605</v>
      </c>
    </row>
    <row r="1106" spans="1:10" ht="52.5" customHeight="1">
      <c r="A1106" s="777"/>
      <c r="B1106" s="834"/>
      <c r="C1106" s="394"/>
      <c r="D1106" s="394" t="s">
        <v>386</v>
      </c>
      <c r="E1106" s="841" t="str">
        <f>'Rekap Panjang Per Prog Per Prov'!AM10</f>
        <v>Fasilitasi Penegasan Status Hukum Batas antar Negara, Peningkatan Kapasitas Aparat, dan Peningkatan Kegiatan Sosekbud dengan Negara Tetangga</v>
      </c>
      <c r="F1106" s="797">
        <f>'Rekap Panjang Per Prog Per Prov'!AM106</f>
        <v>500000000</v>
      </c>
      <c r="G1106" s="777"/>
      <c r="H1106" s="753" t="s">
        <v>769</v>
      </c>
      <c r="I1106" s="1114" t="s">
        <v>609</v>
      </c>
    </row>
    <row r="1107" spans="1:10" ht="31.5" customHeight="1">
      <c r="A1107" s="777"/>
      <c r="B1107" s="831"/>
      <c r="C1107" s="393" t="s">
        <v>388</v>
      </c>
      <c r="D1107" s="1862" t="str">
        <f>'Rekap Panjang Per Prog Per Prov'!AN8</f>
        <v>Kegiatan Pembinaan Ketenteraman, Ketertiban dan Perlindungan Masyarakat</v>
      </c>
      <c r="E1107" s="1862"/>
      <c r="F1107" s="794"/>
      <c r="G1107" s="777"/>
      <c r="H1107" s="753"/>
      <c r="I1107" s="758"/>
    </row>
    <row r="1108" spans="1:10" ht="25.5" customHeight="1">
      <c r="A1108" s="777"/>
      <c r="B1108" s="834"/>
      <c r="C1108" s="394"/>
      <c r="D1108" s="394" t="s">
        <v>382</v>
      </c>
      <c r="E1108" s="841" t="str">
        <f>'Rekap Panjang Per Prog Per Prov'!AN10</f>
        <v>Fasilitasi Pencitraan Satpol PP di Daerah</v>
      </c>
      <c r="F1108" s="797">
        <f>'Rekap Panjang Per Prog Per Prov'!AN106</f>
        <v>350000000</v>
      </c>
      <c r="G1108" s="777"/>
      <c r="H1108" s="753" t="s">
        <v>719</v>
      </c>
      <c r="I1108" s="761" t="s">
        <v>597</v>
      </c>
    </row>
    <row r="1109" spans="1:10">
      <c r="A1109" s="777"/>
      <c r="B1109" s="831"/>
      <c r="C1109" s="393" t="s">
        <v>389</v>
      </c>
      <c r="D1109" s="1862" t="str">
        <f>'Rekap Panjang Per Prog Per Prov'!AP8</f>
        <v>Kegiatan Pembinaan dan Pengembangan Kawasan dan Pertanahan</v>
      </c>
      <c r="E1109" s="1862"/>
      <c r="F1109" s="794"/>
      <c r="G1109" s="777"/>
      <c r="H1109" s="753"/>
      <c r="I1109" s="758"/>
    </row>
    <row r="1110" spans="1:10" ht="35.25" customHeight="1">
      <c r="A1110" s="821"/>
      <c r="B1110" s="885"/>
      <c r="C1110" s="886"/>
      <c r="D1110" s="886" t="s">
        <v>382</v>
      </c>
      <c r="E1110" s="887" t="str">
        <f>'Rekap Panjang Per Prog Per Prov'!AQ10</f>
        <v>Fasilitasi Gubernur terhadap Kabupaten/Kota di Bidang Ekonomi, Industri dan Perdagangan Bebas</v>
      </c>
      <c r="F1110" s="888">
        <f>'Rekap Panjang Per Prog Per Prov'!AQ106</f>
        <v>400000000</v>
      </c>
      <c r="G1110" s="821"/>
      <c r="H1110" s="884" t="s">
        <v>698</v>
      </c>
      <c r="I1110" s="1114" t="s">
        <v>610</v>
      </c>
    </row>
    <row r="1111" spans="1:10">
      <c r="A1111" s="777"/>
      <c r="B1111" s="834"/>
      <c r="C1111" s="394" t="s">
        <v>391</v>
      </c>
      <c r="D1111" s="1872" t="str">
        <f>'Rekap Panjang Per Prog Per Prov'!AR8</f>
        <v>Kegiatan Fasilitasi Pencegahan dan Penanggulangan Bencana</v>
      </c>
      <c r="E1111" s="1872"/>
      <c r="F1111" s="797"/>
      <c r="G1111" s="777"/>
      <c r="H1111" s="1136"/>
      <c r="I1111" s="758"/>
    </row>
    <row r="1112" spans="1:10" ht="81" customHeight="1">
      <c r="A1112" s="777"/>
      <c r="B1112" s="834"/>
      <c r="C1112" s="394"/>
      <c r="D1112" s="394" t="s">
        <v>382</v>
      </c>
      <c r="E1112" s="842" t="str">
        <f>'Rekap Panjang Per Prog Per Prov'!AS10</f>
        <v>Fasilitasi dan Sosialisasi Pelaksanaan Perpres Nomor 30 Tahun 2011, Pembentukan Kelembagaan Komisi Provinsi Pengendalian Zoonosis dan Komisi Kabupaten/Kota Pengendalian Zoonosis, dan Percepatan Pengendalian Zoonosis</v>
      </c>
      <c r="F1112" s="797">
        <f>'Rekap Panjang Per Prog Per Prov'!AS106</f>
        <v>350000000</v>
      </c>
      <c r="G1112" s="778"/>
      <c r="H1112" s="753" t="s">
        <v>720</v>
      </c>
      <c r="I1112" s="761" t="s">
        <v>611</v>
      </c>
    </row>
    <row r="1113" spans="1:10" s="355" customFormat="1" ht="16.5" thickBot="1">
      <c r="A1113" s="788"/>
      <c r="B1113" s="832"/>
      <c r="C1113" s="369"/>
      <c r="D1113" s="369"/>
      <c r="E1113" s="849"/>
      <c r="F1113" s="790"/>
      <c r="G1113" s="789"/>
      <c r="H1113" s="1101"/>
      <c r="I1113" s="768"/>
    </row>
    <row r="1114" spans="1:10" s="357" customFormat="1" ht="18">
      <c r="A1114" s="1174">
        <v>19</v>
      </c>
      <c r="B1114" s="1925" t="s">
        <v>435</v>
      </c>
      <c r="C1114" s="1925"/>
      <c r="D1114" s="1925"/>
      <c r="E1114" s="1925"/>
      <c r="F1114" s="818">
        <f>SUM(F1115:F1166)</f>
        <v>24426323000</v>
      </c>
      <c r="G1114" s="1156"/>
      <c r="H1114" s="1136"/>
      <c r="I1114" s="820"/>
      <c r="J1114" s="1177">
        <f>'Rekap Panjang Per Prog Per Prov'!AV113</f>
        <v>24426323000</v>
      </c>
    </row>
    <row r="1115" spans="1:10">
      <c r="A1115" s="777"/>
      <c r="B1115" s="830" t="s">
        <v>380</v>
      </c>
      <c r="C1115" s="1863" t="str">
        <f>'Rekap Panjang Per Prog Per Prov'!C7</f>
        <v xml:space="preserve">PROGRAM PENATAAN ADMINISTRASI KEPENDUDUKAN </v>
      </c>
      <c r="D1115" s="1863"/>
      <c r="E1115" s="1863"/>
      <c r="F1115" s="776"/>
      <c r="G1115" s="803" t="str">
        <f>'Rekap Panjang Per Prog Per Prov'!C11</f>
        <v>DITJEN DUKCAPIL</v>
      </c>
      <c r="H1115" s="753"/>
      <c r="I1115" s="758"/>
    </row>
    <row r="1116" spans="1:10" ht="33" customHeight="1">
      <c r="A1116" s="777"/>
      <c r="B1116" s="830"/>
      <c r="C1116" s="393" t="s">
        <v>381</v>
      </c>
      <c r="D1116" s="1862" t="str">
        <f>'Rekap Panjang Per Prog Per Prov'!C8</f>
        <v>Kegiatan Dukungan Manajemen dan Dukungan Teknis Lainnya Ditjen Kependudukan dan Pencatatan Sipil</v>
      </c>
      <c r="E1116" s="1862"/>
      <c r="F1116" s="776"/>
      <c r="G1116" s="777"/>
      <c r="H1116" s="753"/>
      <c r="I1116" s="758"/>
    </row>
    <row r="1117" spans="1:10" ht="36.75" customHeight="1">
      <c r="A1117" s="777"/>
      <c r="B1117" s="830"/>
      <c r="C1117" s="365"/>
      <c r="D1117" s="393" t="s">
        <v>382</v>
      </c>
      <c r="E1117" s="841" t="str">
        <f>'Rekap Panjang Per Prog Per Prov'!C10</f>
        <v xml:space="preserve">Fasilitasi Koordinasi Penyelenggaraan Kependudukan dan Pencatatan Sipil </v>
      </c>
      <c r="F1117" s="776">
        <f>'Rekap Panjang Per Prog Per Prov'!C113</f>
        <v>202127000</v>
      </c>
      <c r="G1117" s="778"/>
      <c r="H1117" s="753" t="s">
        <v>706</v>
      </c>
      <c r="I1117" s="753" t="s">
        <v>600</v>
      </c>
    </row>
    <row r="1118" spans="1:10" ht="34.5" customHeight="1">
      <c r="A1118" s="801"/>
      <c r="B1118" s="830" t="s">
        <v>383</v>
      </c>
      <c r="C1118" s="1863" t="str">
        <f>'Rekap Panjang Per Prog Per Prov'!D7</f>
        <v xml:space="preserve">PROGRAM PENGAWASAN DAN PENINGKATAN AKUNTABILITAS APARATUR KEMENTERIAN DALAM NEGERI </v>
      </c>
      <c r="D1118" s="1863"/>
      <c r="E1118" s="1863"/>
      <c r="F1118" s="776"/>
      <c r="G1118" s="803" t="str">
        <f>'Rekap Panjang Per Prog Per Prov'!D11</f>
        <v>ITJEN</v>
      </c>
      <c r="H1118" s="753"/>
      <c r="I1118" s="758"/>
    </row>
    <row r="1119" spans="1:10" ht="35.25" customHeight="1">
      <c r="A1119" s="801"/>
      <c r="B1119" s="830"/>
      <c r="C1119" s="393" t="s">
        <v>381</v>
      </c>
      <c r="D1119" s="1862" t="str">
        <f>'Rekap Panjang Per Prog Per Prov'!D8</f>
        <v xml:space="preserve">Kegiatan Dukungan Manajemen dan Dukungan Teknis Lainnya  Inspektorat Jenderal </v>
      </c>
      <c r="E1119" s="1862"/>
      <c r="F1119" s="776"/>
      <c r="G1119" s="777"/>
      <c r="H1119" s="753"/>
      <c r="I1119" s="758"/>
    </row>
    <row r="1120" spans="1:10" ht="38.25" customHeight="1">
      <c r="A1120" s="801"/>
      <c r="B1120" s="830"/>
      <c r="C1120" s="365"/>
      <c r="D1120" s="393" t="s">
        <v>382</v>
      </c>
      <c r="E1120" s="841" t="str">
        <f>'Rekap Panjang Per Prog Per Prov'!D10</f>
        <v xml:space="preserve">Koordinasi Pembinaan dan Pengawasan Penyelenggaraan Pemerintahan Daerah </v>
      </c>
      <c r="F1120" s="776">
        <f>'Rekap Panjang Per Prog Per Prov'!D113</f>
        <v>300000000</v>
      </c>
      <c r="G1120" s="778"/>
      <c r="H1120" s="753" t="s">
        <v>707</v>
      </c>
      <c r="I1120" s="753" t="s">
        <v>603</v>
      </c>
    </row>
    <row r="1121" spans="1:9" ht="16.5">
      <c r="A1121" s="801"/>
      <c r="B1121" s="830" t="s">
        <v>384</v>
      </c>
      <c r="C1121" s="1875" t="str">
        <f>'Rekap Panjang Per Prog Per Prov'!E7</f>
        <v xml:space="preserve">PROGRAM PEMBINAAN KESATUAN BANGSA DAN POLITIK </v>
      </c>
      <c r="D1121" s="1875"/>
      <c r="E1121" s="1875"/>
      <c r="F1121" s="776"/>
      <c r="G1121" s="1860" t="str">
        <f>'Rekap Panjang Per Prog Per Prov'!E11</f>
        <v>DITJEN KESBANGPOL</v>
      </c>
      <c r="H1121" s="753"/>
      <c r="I1121" s="758"/>
    </row>
    <row r="1122" spans="1:9" s="355" customFormat="1">
      <c r="A1122" s="754"/>
      <c r="B1122" s="830"/>
      <c r="C1122" s="393" t="s">
        <v>381</v>
      </c>
      <c r="D1122" s="1862" t="str">
        <f>'Rekap Panjang Per Prog Per Prov'!E8</f>
        <v>Kegiatan Fasilitasi Kewaspadaan Nasional</v>
      </c>
      <c r="E1122" s="1862"/>
      <c r="F1122" s="776"/>
      <c r="G1122" s="1861"/>
      <c r="H1122" s="753"/>
      <c r="I1122" s="758"/>
    </row>
    <row r="1123" spans="1:9" s="344" customFormat="1" ht="37.5" customHeight="1">
      <c r="A1123" s="890"/>
      <c r="B1123" s="879"/>
      <c r="C1123" s="883"/>
      <c r="D1123" s="883" t="s">
        <v>382</v>
      </c>
      <c r="E1123" s="887" t="str">
        <f>'Rekap Panjang Per Prog Per Prov'!E10</f>
        <v xml:space="preserve">Penguatan dan Pemberdayaan Forum Kewaspadaan Dini Masyarakat (FKDM) </v>
      </c>
      <c r="F1123" s="880">
        <f>'Rekap Panjang Per Prog Per Prov'!E113</f>
        <v>594044000</v>
      </c>
      <c r="G1123" s="821"/>
      <c r="H1123" s="753" t="s">
        <v>708</v>
      </c>
      <c r="I1123" s="884" t="s">
        <v>601</v>
      </c>
    </row>
    <row r="1124" spans="1:9" s="344" customFormat="1" ht="31.5" customHeight="1">
      <c r="A1124" s="801"/>
      <c r="B1124" s="829" t="s">
        <v>385</v>
      </c>
      <c r="C1124" s="1859" t="str">
        <f>'Rekap Panjang Per Prog Per Prov'!F7</f>
        <v xml:space="preserve">PROGRAM PENDIDIKAN DAN PELATIHAN APARATUR KEMENTERIAN DALAM NEGERI </v>
      </c>
      <c r="D1124" s="1859"/>
      <c r="E1124" s="1859"/>
      <c r="F1124" s="779"/>
      <c r="G1124" s="860" t="str">
        <f>'Rekap Panjang Per Prog Per Prov'!F11</f>
        <v>BADAN DIKLAT</v>
      </c>
      <c r="H1124" s="753"/>
      <c r="I1124" s="809"/>
    </row>
    <row r="1125" spans="1:9" s="344" customFormat="1" ht="30.75" customHeight="1">
      <c r="A1125" s="801"/>
      <c r="B1125" s="830"/>
      <c r="C1125" s="393" t="s">
        <v>381</v>
      </c>
      <c r="D1125" s="1862" t="str">
        <f>'Rekap Panjang Per Prog Per Prov'!F8</f>
        <v xml:space="preserve">Kegiatan Dukungan Manajemen Dan Pelayanan Teknis Lainnya Badan Pendidikan Dan Pelatihan </v>
      </c>
      <c r="E1125" s="1862"/>
      <c r="F1125" s="776"/>
      <c r="G1125" s="777"/>
      <c r="H1125" s="753"/>
      <c r="I1125" s="758"/>
    </row>
    <row r="1126" spans="1:9" s="344" customFormat="1" ht="50.25" customHeight="1">
      <c r="A1126" s="801"/>
      <c r="B1126" s="830"/>
      <c r="C1126" s="393"/>
      <c r="D1126" s="393" t="s">
        <v>382</v>
      </c>
      <c r="E1126" s="841" t="str">
        <f>'Rekap Panjang Per Prog Per Prov'!F10</f>
        <v>Koordinasi Pembinaan Program Kediklatan</v>
      </c>
      <c r="F1126" s="776">
        <f>'Rekap Panjang Per Prog Per Prov'!F113</f>
        <v>200000000</v>
      </c>
      <c r="G1126" s="778"/>
      <c r="H1126" s="753" t="s">
        <v>709</v>
      </c>
      <c r="I1126" s="753" t="s">
        <v>604</v>
      </c>
    </row>
    <row r="1127" spans="1:9" s="344" customFormat="1" ht="16.5" customHeight="1">
      <c r="A1127" s="801"/>
      <c r="B1127" s="830" t="s">
        <v>393</v>
      </c>
      <c r="C1127" s="1863" t="str">
        <f>'Rekap Panjang Per Prog Per Prov'!G7</f>
        <v xml:space="preserve">PROGRAM PENGELOLAAN DESENTRALISASI DAN OTONOMI DAERAH </v>
      </c>
      <c r="D1127" s="1863"/>
      <c r="E1127" s="1863"/>
      <c r="F1127" s="776"/>
      <c r="G1127" s="856" t="str">
        <f>'Rekap Panjang Per Prog Per Prov'!G11</f>
        <v>DITJEN OTDA</v>
      </c>
      <c r="H1127" s="753"/>
      <c r="I1127" s="784"/>
    </row>
    <row r="1128" spans="1:9" s="344" customFormat="1" ht="16.5">
      <c r="A1128" s="801"/>
      <c r="B1128" s="830"/>
      <c r="C1128" s="393" t="s">
        <v>381</v>
      </c>
      <c r="D1128" s="1862" t="str">
        <f>'Rekap Panjang Per Prog Per Prov'!G8</f>
        <v>Kegiatan Penataan Urusan Pemerintahan Daerah Lingkup I</v>
      </c>
      <c r="E1128" s="1862"/>
      <c r="F1128" s="776"/>
      <c r="G1128" s="777"/>
      <c r="H1128" s="753"/>
      <c r="I1128" s="758"/>
    </row>
    <row r="1129" spans="1:9" s="344" customFormat="1" ht="37.5" customHeight="1">
      <c r="A1129" s="801"/>
      <c r="B1129" s="830"/>
      <c r="C1129" s="393"/>
      <c r="D1129" s="393" t="s">
        <v>382</v>
      </c>
      <c r="E1129" s="841" t="str">
        <f>'Rekap Panjang Per Prog Per Prov'!G10</f>
        <v xml:space="preserve">Fasilitasi Percepatan Penerapan Standar Pelayanan Minimal (SPM) di Daerah </v>
      </c>
      <c r="F1129" s="776">
        <f>'Rekap Panjang Per Prog Per Prov'!G113</f>
        <v>505950000</v>
      </c>
      <c r="G1129" s="778"/>
      <c r="H1129" s="753" t="s">
        <v>710</v>
      </c>
      <c r="I1129" s="761" t="s">
        <v>662</v>
      </c>
    </row>
    <row r="1130" spans="1:9" s="344" customFormat="1" ht="16.5" customHeight="1">
      <c r="A1130" s="801"/>
      <c r="B1130" s="830" t="s">
        <v>396</v>
      </c>
      <c r="C1130" s="1863" t="str">
        <f>'Rekap Panjang Per Prog Per Prov'!J7</f>
        <v xml:space="preserve">PROGRAM BINA PEMBANGUNAN DAERAH </v>
      </c>
      <c r="D1130" s="1863"/>
      <c r="E1130" s="1863"/>
      <c r="F1130" s="776"/>
      <c r="G1130" s="1865" t="str">
        <f>'Rekap Panjang Per Prog Per Prov'!J11</f>
        <v>DITJEN BINA BANGDA</v>
      </c>
      <c r="H1130" s="753"/>
      <c r="I1130" s="784"/>
    </row>
    <row r="1131" spans="1:9" s="344" customFormat="1" ht="33" customHeight="1">
      <c r="A1131" s="801"/>
      <c r="B1131" s="830"/>
      <c r="C1131" s="393" t="s">
        <v>381</v>
      </c>
      <c r="D1131" s="1862" t="str">
        <f>'Rekap Panjang Per Prog Per Prov'!J8</f>
        <v>Kegiatan Dukungan Manajemen dan Pelaksanaan Tugas Teknis Lainnya Ditjen Bina Bangda</v>
      </c>
      <c r="E1131" s="1862"/>
      <c r="F1131" s="776"/>
      <c r="G1131" s="1866"/>
      <c r="H1131" s="753"/>
      <c r="I1131" s="758"/>
    </row>
    <row r="1132" spans="1:9" s="344" customFormat="1" ht="33" customHeight="1">
      <c r="A1132" s="801"/>
      <c r="B1132" s="830"/>
      <c r="C1132" s="393"/>
      <c r="D1132" s="393" t="s">
        <v>382</v>
      </c>
      <c r="E1132" s="841" t="str">
        <f>'Rekap Panjang Per Prog Per Prov'!J10</f>
        <v>Penyusunan, Pengkajian dan Pengembangan Data dan Informasi SIPD di Daerah</v>
      </c>
      <c r="F1132" s="776">
        <f>'Rekap Panjang Per Prog Per Prov'!J113</f>
        <v>490000000</v>
      </c>
      <c r="G1132" s="777"/>
      <c r="H1132" s="753" t="s">
        <v>698</v>
      </c>
      <c r="I1132" s="1793" t="s">
        <v>594</v>
      </c>
    </row>
    <row r="1133" spans="1:9" s="344" customFormat="1" ht="31.5">
      <c r="A1133" s="801"/>
      <c r="B1133" s="830"/>
      <c r="C1133" s="366"/>
      <c r="D1133" s="393" t="s">
        <v>386</v>
      </c>
      <c r="E1133" s="842" t="str">
        <f>'Rekap Panjang Per Prog Per Prov'!K10</f>
        <v xml:space="preserve">Penguatan Peran Provinsi dalam Pengendalian, Pelaporan dan Evaluasi Pemanfaatan Program Dana Alokasi Khusus (DAK) </v>
      </c>
      <c r="F1133" s="776">
        <f>'Rekap Panjang Per Prog Per Prov'!K113</f>
        <v>400000000</v>
      </c>
      <c r="G1133" s="777"/>
      <c r="H1133" s="753" t="s">
        <v>698</v>
      </c>
      <c r="I1133" s="1794"/>
    </row>
    <row r="1134" spans="1:9" s="344" customFormat="1" ht="30.75" customHeight="1">
      <c r="A1134" s="801"/>
      <c r="B1134" s="830"/>
      <c r="C1134" s="393" t="s">
        <v>387</v>
      </c>
      <c r="D1134" s="1867" t="str">
        <f>'Rekap Panjang Per Prog Per Prov'!L8</f>
        <v>Kegiatan Fasilitasi Penataan Ruang Daerah dan Lingkungan Hidup di Daerah</v>
      </c>
      <c r="E1134" s="1862"/>
      <c r="F1134" s="776"/>
      <c r="G1134" s="777"/>
      <c r="H1134" s="753"/>
      <c r="I1134" s="758"/>
    </row>
    <row r="1135" spans="1:9" s="344" customFormat="1" ht="46.5" customHeight="1">
      <c r="A1135" s="801"/>
      <c r="B1135" s="830"/>
      <c r="C1135" s="366"/>
      <c r="D1135" s="393" t="s">
        <v>382</v>
      </c>
      <c r="E1135" s="842" t="str">
        <f>'Rekap Panjang Per Prog Per Prov'!L10</f>
        <v xml:space="preserve">Koordinasi , Fasilitasi dan Evaluasi terhadap Implementasi Kegiatan Penanganan Lahan Kritis dan Sumber Daya Air Berbasis Masyarakat (PLKSDA-BM) </v>
      </c>
      <c r="F1135" s="776">
        <f>'Rekap Panjang Per Prog Per Prov'!L113</f>
        <v>300000000</v>
      </c>
      <c r="G1135" s="777"/>
      <c r="H1135" s="753" t="s">
        <v>698</v>
      </c>
      <c r="I1135" s="1793" t="s">
        <v>594</v>
      </c>
    </row>
    <row r="1136" spans="1:9" s="344" customFormat="1" ht="34.5" customHeight="1">
      <c r="A1136" s="801"/>
      <c r="B1136" s="830"/>
      <c r="C1136" s="366"/>
      <c r="D1136" s="393" t="s">
        <v>386</v>
      </c>
      <c r="E1136" s="842" t="str">
        <f>'Rekap Panjang Per Prog Per Prov'!M10</f>
        <v>Dekonsentrasi Dalam Rangka Penguatan Kelembagaan Penataan Ruang</v>
      </c>
      <c r="F1136" s="776">
        <f>'Rekap Panjang Per Prog Per Prov'!M113</f>
        <v>400000000</v>
      </c>
      <c r="G1136" s="778"/>
      <c r="H1136" s="753" t="s">
        <v>698</v>
      </c>
      <c r="I1136" s="1794"/>
    </row>
    <row r="1137" spans="1:9" s="344" customFormat="1" ht="16.5">
      <c r="A1137" s="801"/>
      <c r="B1137" s="829"/>
      <c r="C1137" s="394" t="s">
        <v>388</v>
      </c>
      <c r="D1137" s="1872" t="str">
        <f>'Rekap Panjang Per Prog Per Prov'!O8</f>
        <v>Kegiatan Fasilitasi Peningkatan Pertumbuhan Ekonomi Daerah</v>
      </c>
      <c r="E1137" s="1872"/>
      <c r="F1137" s="779"/>
      <c r="G1137" s="777"/>
      <c r="H1137" s="753"/>
      <c r="I1137" s="781"/>
    </row>
    <row r="1138" spans="1:9" s="344" customFormat="1" ht="30" customHeight="1">
      <c r="A1138" s="801"/>
      <c r="B1138" s="835"/>
      <c r="C1138" s="367"/>
      <c r="D1138" s="392" t="s">
        <v>382</v>
      </c>
      <c r="E1138" s="846" t="str">
        <f>'Rekap Panjang Per Prog Per Prov'!O10</f>
        <v xml:space="preserve">Dukungan Operasional  Penyelenggaraan PTSP  </v>
      </c>
      <c r="F1138" s="802">
        <f>'Rekap Panjang Per Prog Per Prov'!O113</f>
        <v>500000000</v>
      </c>
      <c r="G1138" s="777"/>
      <c r="H1138" s="753" t="s">
        <v>711</v>
      </c>
      <c r="I1138" s="753" t="s">
        <v>602</v>
      </c>
    </row>
    <row r="1139" spans="1:9" s="344" customFormat="1" ht="16.5">
      <c r="A1139" s="801"/>
      <c r="B1139" s="830"/>
      <c r="C1139" s="393" t="s">
        <v>389</v>
      </c>
      <c r="D1139" s="1862" t="str">
        <f>'Rekap Panjang Per Prog Per Prov'!Q8</f>
        <v>Kegiatan Fasilitasi Pengembangan Wilayah Terpadu</v>
      </c>
      <c r="E1139" s="1862"/>
      <c r="F1139" s="776"/>
      <c r="G1139" s="777"/>
      <c r="H1139" s="753"/>
      <c r="I1139" s="758"/>
    </row>
    <row r="1140" spans="1:9" s="344" customFormat="1" ht="43.5" customHeight="1">
      <c r="A1140" s="801"/>
      <c r="B1140" s="835"/>
      <c r="C1140" s="367"/>
      <c r="D1140" s="392" t="s">
        <v>382</v>
      </c>
      <c r="E1140" s="846" t="str">
        <f>'Rekap Panjang Per Prog Per Prov'!Q10</f>
        <v>Penguatan Kelembagaan dalam Pengelolaan dan Pengembangan Wilayah Pesisir, Laut dan Pulau-pulau kecil</v>
      </c>
      <c r="F1140" s="802">
        <f>'Rekap Panjang Per Prog Per Prov'!Q113</f>
        <v>450000000</v>
      </c>
      <c r="G1140" s="778"/>
      <c r="H1140" s="753" t="s">
        <v>698</v>
      </c>
      <c r="I1140" s="753" t="s">
        <v>594</v>
      </c>
    </row>
    <row r="1141" spans="1:9" s="362" customFormat="1" ht="15.75" hidden="1" customHeight="1">
      <c r="A1141" s="777"/>
      <c r="B1141" s="830" t="s">
        <v>519</v>
      </c>
      <c r="C1141" s="1863" t="str">
        <f>'Rekap Panjang Per Prog Per Prov'!U7</f>
        <v xml:space="preserve">PROGRAM PEMBERDAYAAN MASYARAKAT DAN PEMERINTAHAN DESA </v>
      </c>
      <c r="D1141" s="1863"/>
      <c r="E1141" s="1863"/>
      <c r="F1141" s="793"/>
      <c r="G1141" s="782" t="str">
        <f>'Rekap Panjang Per Prog Per Prov'!U11</f>
        <v>DITJEN PMD</v>
      </c>
      <c r="H1141" s="753"/>
      <c r="I1141" s="758"/>
    </row>
    <row r="1142" spans="1:9" ht="30" hidden="1" customHeight="1">
      <c r="A1142" s="777"/>
      <c r="B1142" s="831"/>
      <c r="C1142" s="393" t="s">
        <v>381</v>
      </c>
      <c r="D1142" s="1862" t="str">
        <f>'Rekap Panjang Per Prog Per Prov'!U8</f>
        <v>Kegiatan Dukungan Manajemen dan Dukungan Teknis Lainnya Ditjen PMD</v>
      </c>
      <c r="E1142" s="1862"/>
      <c r="F1142" s="794"/>
      <c r="G1142" s="782"/>
      <c r="H1142" s="753"/>
      <c r="I1142" s="758"/>
    </row>
    <row r="1143" spans="1:9" ht="31.5" hidden="1" customHeight="1">
      <c r="A1143" s="777"/>
      <c r="B1143" s="834"/>
      <c r="C1143" s="394"/>
      <c r="D1143" s="394" t="s">
        <v>382</v>
      </c>
      <c r="E1143" s="841" t="str">
        <f>'Rekap Panjang Per Prog Per Prov'!U10</f>
        <v>Penguatan Program dan Kelembagaan Pemberdayaan Masyarakat dan Pemerintahan Desa</v>
      </c>
      <c r="F1143" s="797">
        <f>'Rekap Panjang Per Prog Per Prov'!U113</f>
        <v>150270000</v>
      </c>
      <c r="G1143" s="778"/>
      <c r="H1143" s="753"/>
      <c r="I1143" s="781"/>
    </row>
    <row r="1144" spans="1:9" ht="30" hidden="1" customHeight="1">
      <c r="A1144" s="777"/>
      <c r="B1144" s="831"/>
      <c r="C1144" s="393" t="s">
        <v>387</v>
      </c>
      <c r="D1144" s="1862" t="str">
        <f>'Rekap Panjang Per Prog Per Prov'!V8</f>
        <v>Kegiatan Peningkatan Kapasitas Penyelenggaraan Pemerintahan Desa dan Kelurahan</v>
      </c>
      <c r="E1144" s="1862"/>
      <c r="F1144" s="794"/>
      <c r="G1144" s="782"/>
      <c r="H1144" s="753"/>
      <c r="I1144" s="758"/>
    </row>
    <row r="1145" spans="1:9" ht="15.75" hidden="1" customHeight="1">
      <c r="A1145" s="777"/>
      <c r="B1145" s="834"/>
      <c r="C1145" s="394"/>
      <c r="D1145" s="394" t="s">
        <v>382</v>
      </c>
      <c r="E1145" s="841" t="str">
        <f>'Rekap Panjang Per Prog Per Prov'!V10</f>
        <v>Pelatihan Manajemen Pemerintahan Desa bagi Kepala Desa</v>
      </c>
      <c r="F1145" s="797">
        <f>'Rekap Panjang Per Prog Per Prov'!V113</f>
        <v>229073000</v>
      </c>
      <c r="G1145" s="778"/>
      <c r="H1145" s="753"/>
      <c r="I1145" s="781"/>
    </row>
    <row r="1146" spans="1:9" ht="15.75" hidden="1" customHeight="1">
      <c r="A1146" s="777"/>
      <c r="B1146" s="831"/>
      <c r="C1146" s="393" t="s">
        <v>388</v>
      </c>
      <c r="D1146" s="1862" t="str">
        <f>'Rekap Panjang Per Prog Per Prov'!W8</f>
        <v>Kegiatan Peningkatan Kapasitas Kelembagaan dan Pelatihan Masyarakat</v>
      </c>
      <c r="E1146" s="1862"/>
      <c r="F1146" s="794"/>
      <c r="G1146" s="782"/>
      <c r="H1146" s="753"/>
      <c r="I1146" s="758"/>
    </row>
    <row r="1147" spans="1:9" ht="15.75" hidden="1" customHeight="1">
      <c r="A1147" s="777"/>
      <c r="B1147" s="834"/>
      <c r="C1147" s="394"/>
      <c r="D1147" s="394" t="s">
        <v>382</v>
      </c>
      <c r="E1147" s="841" t="str">
        <f>'Rekap Panjang Per Prog Per Prov'!W10</f>
        <v>Fasilitasi Penyusunan Profil Desa dan Kelurahan</v>
      </c>
      <c r="F1147" s="797">
        <f>'Rekap Panjang Per Prog Per Prov'!W113</f>
        <v>461905000</v>
      </c>
      <c r="G1147" s="778"/>
      <c r="H1147" s="753"/>
      <c r="I1147" s="781"/>
    </row>
    <row r="1148" spans="1:9" ht="15.75" hidden="1" customHeight="1">
      <c r="A1148" s="777"/>
      <c r="B1148" s="831"/>
      <c r="C1148" s="393" t="s">
        <v>389</v>
      </c>
      <c r="D1148" s="1862" t="str">
        <f>'Rekap Panjang Per Prog Per Prov'!X8</f>
        <v>Kegiatan Peningkatan Kemandirian Masyarakat Perdesaan</v>
      </c>
      <c r="E1148" s="1862"/>
      <c r="F1148" s="794"/>
      <c r="G1148" s="782"/>
      <c r="H1148" s="753"/>
      <c r="I1148" s="758"/>
    </row>
    <row r="1149" spans="1:9" ht="15.75" hidden="1" customHeight="1">
      <c r="A1149" s="777"/>
      <c r="B1149" s="834"/>
      <c r="C1149" s="394"/>
      <c r="D1149" s="394" t="s">
        <v>382</v>
      </c>
      <c r="E1149" s="841" t="str">
        <f>'Rekap Panjang Per Prog Per Prov'!X10</f>
        <v>PNPM-Mandiri Perdesaan</v>
      </c>
      <c r="F1149" s="797">
        <f>'Rekap Panjang Per Prog Per Prov'!X113</f>
        <v>11333395000</v>
      </c>
      <c r="G1149" s="778"/>
      <c r="H1149" s="753"/>
      <c r="I1149" s="781"/>
    </row>
    <row r="1150" spans="1:9" ht="15.75" hidden="1" customHeight="1">
      <c r="A1150" s="777"/>
      <c r="B1150" s="831"/>
      <c r="C1150" s="393" t="s">
        <v>391</v>
      </c>
      <c r="D1150" s="1862" t="str">
        <f>'Rekap Panjang Per Prog Per Prov'!Y8</f>
        <v>Kegiatan Fasilitasi Pemberdayaan Adat dan Sosial Budaya Masyarakat</v>
      </c>
      <c r="E1150" s="1862"/>
      <c r="F1150" s="794"/>
      <c r="G1150" s="782"/>
      <c r="H1150" s="753"/>
      <c r="I1150" s="758"/>
    </row>
    <row r="1151" spans="1:9" ht="31.5" hidden="1" customHeight="1">
      <c r="A1151" s="777"/>
      <c r="B1151" s="834"/>
      <c r="C1151" s="394"/>
      <c r="D1151" s="394" t="s">
        <v>382</v>
      </c>
      <c r="E1151" s="842" t="str">
        <f>'Rekap Panjang Per Prog Per Prov'!Y10</f>
        <v>Fasilitasi Penguatan Kelembagaan Komisi Penanggulangan HIV/AIDS di daerah</v>
      </c>
      <c r="F1151" s="797">
        <f>'Rekap Panjang Per Prog Per Prov'!Y113</f>
        <v>75092000</v>
      </c>
      <c r="G1151" s="778"/>
      <c r="H1151" s="753"/>
      <c r="I1151" s="781"/>
    </row>
    <row r="1152" spans="1:9" ht="15.75" hidden="1" customHeight="1">
      <c r="A1152" s="777"/>
      <c r="B1152" s="834"/>
      <c r="C1152" s="394"/>
      <c r="D1152" s="394" t="s">
        <v>386</v>
      </c>
      <c r="E1152" s="842" t="str">
        <f>'Rekap Panjang Per Prog Per Prov'!Z10</f>
        <v xml:space="preserve">Fasilitasi Pembinaan dan Pengendalian PNPM Generasi </v>
      </c>
      <c r="F1152" s="797">
        <f>'Rekap Panjang Per Prog Per Prov'!Z113</f>
        <v>3076000000</v>
      </c>
      <c r="G1152" s="778"/>
      <c r="H1152" s="753"/>
      <c r="I1152" s="781"/>
    </row>
    <row r="1153" spans="1:10" ht="31.5" hidden="1" customHeight="1">
      <c r="A1153" s="777"/>
      <c r="B1153" s="834"/>
      <c r="C1153" s="394"/>
      <c r="D1153" s="394" t="s">
        <v>390</v>
      </c>
      <c r="E1153" s="842" t="str">
        <f>'Rekap Panjang Per Prog Per Prov'!AA10</f>
        <v xml:space="preserve">Fasilitasi Penguatan Sistem Informasi Posyandu di Daerah melalui Koordinasi dan Pelatihan Ulang </v>
      </c>
      <c r="F1153" s="797">
        <f>'Rekap Panjang Per Prog Per Prov'!AA113</f>
        <v>59075000</v>
      </c>
      <c r="G1153" s="778"/>
      <c r="H1153" s="753"/>
      <c r="I1153" s="781"/>
    </row>
    <row r="1154" spans="1:10" ht="15.75" hidden="1" customHeight="1">
      <c r="A1154" s="777"/>
      <c r="B1154" s="831"/>
      <c r="C1154" s="393" t="s">
        <v>392</v>
      </c>
      <c r="D1154" s="1862" t="str">
        <f>'Rekap Panjang Per Prog Per Prov'!AB8</f>
        <v>Kegiatan Pengembangan Usaha Ekonomi Masyarakat</v>
      </c>
      <c r="E1154" s="1862"/>
      <c r="F1154" s="794"/>
      <c r="G1154" s="782"/>
      <c r="H1154" s="753"/>
      <c r="I1154" s="758"/>
    </row>
    <row r="1155" spans="1:10" ht="31.5" hidden="1" customHeight="1">
      <c r="A1155" s="777"/>
      <c r="B1155" s="834"/>
      <c r="C1155" s="394"/>
      <c r="D1155" s="394" t="s">
        <v>382</v>
      </c>
      <c r="E1155" s="841" t="str">
        <f>'Rekap Panjang Per Prog Per Prov'!AC10</f>
        <v xml:space="preserve">Penguatan Kelembagaan Tim Koordinasi Penanggulangan Kemiskinan Daerah (TKPKD) </v>
      </c>
      <c r="F1155" s="797">
        <f>'Rekap Panjang Per Prog Per Prov'!AC113</f>
        <v>51200000</v>
      </c>
      <c r="G1155" s="778"/>
      <c r="H1155" s="753"/>
      <c r="I1155" s="781"/>
    </row>
    <row r="1156" spans="1:10" ht="15.75" hidden="1" customHeight="1">
      <c r="A1156" s="777"/>
      <c r="B1156" s="834"/>
      <c r="C1156" s="394"/>
      <c r="D1156" s="394" t="s">
        <v>386</v>
      </c>
      <c r="E1156" s="841" t="str">
        <f>'Rekap Panjang Per Prog Per Prov'!AD10</f>
        <v>Fasilitasi Penguatan Kelembagaan Pasar Desa</v>
      </c>
      <c r="F1156" s="797">
        <f>'Rekap Panjang Per Prog Per Prov'!AD113</f>
        <v>150000000</v>
      </c>
      <c r="G1156" s="778"/>
      <c r="H1156" s="753"/>
      <c r="I1156" s="781"/>
    </row>
    <row r="1157" spans="1:10" s="362" customFormat="1" ht="29.25" customHeight="1">
      <c r="A1157" s="777"/>
      <c r="B1157" s="830" t="s">
        <v>519</v>
      </c>
      <c r="C1157" s="1863" t="str">
        <f>'Rekap Panjang Per Prog Per Prov'!AH7</f>
        <v xml:space="preserve">PROGRAM PENGUATAN PENYELENGGARAAN PEMERINTAHAN UMUM </v>
      </c>
      <c r="D1157" s="1863"/>
      <c r="E1157" s="1863"/>
      <c r="F1157" s="793"/>
      <c r="G1157" s="803" t="str">
        <f>'Rekap Panjang Per Prog Per Prov'!AH11</f>
        <v>DITJEN PUM</v>
      </c>
      <c r="H1157" s="753"/>
      <c r="I1157" s="758"/>
    </row>
    <row r="1158" spans="1:10" ht="30" customHeight="1">
      <c r="A1158" s="777"/>
      <c r="B1158" s="831"/>
      <c r="C1158" s="393" t="s">
        <v>381</v>
      </c>
      <c r="D1158" s="1862" t="str">
        <f>'Rekap Panjang Per Prog Per Prov'!AH8</f>
        <v>Kegiatan Penyelenggaraan Hubungan Pusat dan Daerah Serta Kerjasama Daerah</v>
      </c>
      <c r="E1158" s="1862"/>
      <c r="F1158" s="794"/>
      <c r="G1158" s="777"/>
      <c r="H1158" s="753"/>
      <c r="I1158" s="758"/>
    </row>
    <row r="1159" spans="1:10" ht="39.75" customHeight="1">
      <c r="A1159" s="777"/>
      <c r="B1159" s="834"/>
      <c r="C1159" s="394"/>
      <c r="D1159" s="394" t="s">
        <v>382</v>
      </c>
      <c r="E1159" s="841" t="str">
        <f>'Rekap Panjang Per Prog Per Prov'!AI10</f>
        <v>Peningkatan Peran Gubernur sebagai Wakil Pemerintah Pusat di Wilayah Provinsi</v>
      </c>
      <c r="F1159" s="797">
        <f>'Rekap Panjang Per Prog Per Prov'!AI113</f>
        <v>3357204000</v>
      </c>
      <c r="G1159" s="777"/>
      <c r="H1159" s="753" t="s">
        <v>706</v>
      </c>
      <c r="I1159" s="761" t="s">
        <v>595</v>
      </c>
    </row>
    <row r="1160" spans="1:10" ht="30" customHeight="1">
      <c r="A1160" s="777"/>
      <c r="B1160" s="831"/>
      <c r="C1160" s="393" t="s">
        <v>387</v>
      </c>
      <c r="D1160" s="1862" t="str">
        <f>'Rekap Panjang Per Prog Per Prov'!AJ8</f>
        <v>Kegiatan Pengembangan dan Penataan Wilayah Administrasi dan Perbatasan</v>
      </c>
      <c r="E1160" s="1862"/>
      <c r="F1160" s="794"/>
      <c r="G1160" s="777"/>
      <c r="H1160" s="753"/>
      <c r="I1160" s="758"/>
    </row>
    <row r="1161" spans="1:10" ht="39.75" customHeight="1">
      <c r="A1161" s="777"/>
      <c r="B1161" s="834"/>
      <c r="C1161" s="394"/>
      <c r="D1161" s="394" t="s">
        <v>382</v>
      </c>
      <c r="E1161" s="841" t="str">
        <f>'Rekap Panjang Per Prog Per Prov'!AK10</f>
        <v>Koordinasi dan Fasilitasi Penegasan Batas Daerah Secara Pasti di Lapangan antar Daerah Provinsi, Kab/Kota</v>
      </c>
      <c r="F1161" s="797">
        <f>'Rekap Panjang Per Prog Per Prov'!AK113</f>
        <v>350000000</v>
      </c>
      <c r="G1161" s="777"/>
      <c r="H1161" s="753" t="s">
        <v>706</v>
      </c>
      <c r="I1161" s="1114" t="s">
        <v>605</v>
      </c>
    </row>
    <row r="1162" spans="1:10" ht="33" customHeight="1">
      <c r="A1162" s="777"/>
      <c r="B1162" s="831"/>
      <c r="C1162" s="393" t="s">
        <v>388</v>
      </c>
      <c r="D1162" s="1862" t="str">
        <f>'Rekap Panjang Per Prog Per Prov'!AN8</f>
        <v>Kegiatan Pembinaan Ketenteraman, Ketertiban dan Perlindungan Masyarakat</v>
      </c>
      <c r="E1162" s="1862"/>
      <c r="F1162" s="794"/>
      <c r="G1162" s="777"/>
      <c r="H1162" s="753"/>
      <c r="I1162" s="758"/>
    </row>
    <row r="1163" spans="1:10" ht="51" customHeight="1">
      <c r="A1163" s="777"/>
      <c r="B1163" s="831"/>
      <c r="C1163" s="393"/>
      <c r="D1163" s="393" t="s">
        <v>382</v>
      </c>
      <c r="E1163" s="841" t="str">
        <f>'Rekap Panjang Per Prog Per Prov'!AO10</f>
        <v xml:space="preserve">Peningkatan Kapasitas SDM Polisi Pamong Praja  dalam Penyelenggaraan Ketertiban Umum dan Ketenteraman Masyarakat </v>
      </c>
      <c r="F1163" s="794">
        <f>'Rekap Panjang Per Prog Per Prov'!AO113</f>
        <v>390988000</v>
      </c>
      <c r="G1163" s="777"/>
      <c r="H1163" s="753" t="s">
        <v>712</v>
      </c>
      <c r="I1163" s="761" t="s">
        <v>597</v>
      </c>
    </row>
    <row r="1164" spans="1:10" ht="19.5" customHeight="1">
      <c r="A1164" s="777"/>
      <c r="B1164" s="834"/>
      <c r="C1164" s="394" t="s">
        <v>389</v>
      </c>
      <c r="D1164" s="1872" t="str">
        <f>'Rekap Panjang Per Prog Per Prov'!AP8</f>
        <v>Kegiatan Pembinaan dan Pengembangan Kawasan dan Pertanahan</v>
      </c>
      <c r="E1164" s="1872"/>
      <c r="F1164" s="797"/>
      <c r="G1164" s="777"/>
      <c r="H1164" s="753"/>
      <c r="I1164" s="781"/>
    </row>
    <row r="1165" spans="1:10" ht="36.75" customHeight="1">
      <c r="A1165" s="777"/>
      <c r="B1165" s="834"/>
      <c r="C1165" s="394"/>
      <c r="D1165" s="394" t="s">
        <v>382</v>
      </c>
      <c r="E1165" s="841" t="str">
        <f>'Rekap Panjang Per Prog Per Prov'!AP10</f>
        <v xml:space="preserve">Peningkatan Kapasitas Aparat Pemerintah Daerah dalam Pengelolaan Kawasan Sumber Daya Alam </v>
      </c>
      <c r="F1165" s="797">
        <f>'Rekap Panjang Per Prog Per Prov'!AP113</f>
        <v>400000000</v>
      </c>
      <c r="G1165" s="778"/>
      <c r="H1165" s="753" t="s">
        <v>698</v>
      </c>
      <c r="I1165" s="1114" t="s">
        <v>608</v>
      </c>
    </row>
    <row r="1166" spans="1:10" s="355" customFormat="1" ht="16.5" thickBot="1">
      <c r="A1166" s="821"/>
      <c r="B1166" s="879"/>
      <c r="C1166" s="1183"/>
      <c r="D1166" s="1183"/>
      <c r="E1166" s="887"/>
      <c r="F1166" s="880"/>
      <c r="G1166" s="881"/>
      <c r="H1166" s="884"/>
      <c r="I1166" s="768"/>
    </row>
    <row r="1167" spans="1:10" s="355" customFormat="1" ht="16.5" hidden="1" customHeight="1">
      <c r="A1167" s="1182" t="s">
        <v>436</v>
      </c>
      <c r="B1167" s="1873" t="s">
        <v>437</v>
      </c>
      <c r="C1167" s="1873"/>
      <c r="D1167" s="1873"/>
      <c r="E1167" s="1873"/>
      <c r="F1167" s="1176">
        <f>SUM(F1168:F1221)</f>
        <v>39537477000</v>
      </c>
      <c r="G1167" s="778"/>
      <c r="H1167" s="1136"/>
      <c r="I1167" s="820"/>
      <c r="J1167" s="623">
        <f>'Rekap Panjang Per Prog Per Prov'!AV118</f>
        <v>40425217000</v>
      </c>
    </row>
    <row r="1168" spans="1:10" hidden="1">
      <c r="A1168" s="777"/>
      <c r="B1168" s="830" t="s">
        <v>380</v>
      </c>
      <c r="C1168" s="1863" t="str">
        <f>'Rekap Panjang Per Prog Per Prov'!C7</f>
        <v xml:space="preserve">PROGRAM PENATAAN ADMINISTRASI KEPENDUDUKAN </v>
      </c>
      <c r="D1168" s="1863"/>
      <c r="E1168" s="1863"/>
      <c r="F1168" s="776"/>
      <c r="G1168" s="803" t="str">
        <f>'Rekap Panjang Per Prog Per Prov'!C11</f>
        <v>DITJEN DUKCAPIL</v>
      </c>
      <c r="H1168" s="753"/>
      <c r="I1168" s="758"/>
    </row>
    <row r="1169" spans="1:9" ht="33" hidden="1" customHeight="1">
      <c r="A1169" s="777"/>
      <c r="B1169" s="830"/>
      <c r="C1169" s="393" t="s">
        <v>381</v>
      </c>
      <c r="D1169" s="1862" t="str">
        <f>'Rekap Panjang Per Prog Per Prov'!C8</f>
        <v>Kegiatan Dukungan Manajemen dan Dukungan Teknis Lainnya Ditjen Kependudukan dan Pencatatan Sipil</v>
      </c>
      <c r="E1169" s="1862"/>
      <c r="F1169" s="776"/>
      <c r="G1169" s="777"/>
      <c r="H1169" s="753"/>
      <c r="I1169" s="758"/>
    </row>
    <row r="1170" spans="1:9" ht="62.25" hidden="1" customHeight="1">
      <c r="A1170" s="777"/>
      <c r="B1170" s="830"/>
      <c r="C1170" s="365"/>
      <c r="D1170" s="393" t="s">
        <v>382</v>
      </c>
      <c r="E1170" s="841" t="str">
        <f>'Rekap Panjang Per Prog Per Prov'!C10</f>
        <v xml:space="preserve">Fasilitasi Koordinasi Penyelenggaraan Kependudukan dan Pencatatan Sipil </v>
      </c>
      <c r="F1170" s="776">
        <f>'Rekap Panjang Per Prog Per Prov'!C118</f>
        <v>242646000</v>
      </c>
      <c r="G1170" s="778"/>
      <c r="H1170" s="753"/>
      <c r="I1170" s="753" t="s">
        <v>600</v>
      </c>
    </row>
    <row r="1171" spans="1:9" ht="35.25" hidden="1" customHeight="1">
      <c r="A1171" s="801"/>
      <c r="B1171" s="830" t="s">
        <v>383</v>
      </c>
      <c r="C1171" s="1863" t="str">
        <f>'Rekap Panjang Per Prog Per Prov'!D7</f>
        <v xml:space="preserve">PROGRAM PENGAWASAN DAN PENINGKATAN AKUNTABILITAS APARATUR KEMENTERIAN DALAM NEGERI </v>
      </c>
      <c r="D1171" s="1863"/>
      <c r="E1171" s="1863"/>
      <c r="F1171" s="776"/>
      <c r="G1171" s="803" t="str">
        <f>'Rekap Panjang Per Prog Per Prov'!D11</f>
        <v>ITJEN</v>
      </c>
      <c r="H1171" s="753"/>
      <c r="I1171" s="758"/>
    </row>
    <row r="1172" spans="1:9" ht="34.5" hidden="1" customHeight="1">
      <c r="A1172" s="801"/>
      <c r="B1172" s="830"/>
      <c r="C1172" s="393" t="s">
        <v>381</v>
      </c>
      <c r="D1172" s="1862" t="str">
        <f>'Rekap Panjang Per Prog Per Prov'!D8</f>
        <v xml:space="preserve">Kegiatan Dukungan Manajemen dan Dukungan Teknis Lainnya  Inspektorat Jenderal </v>
      </c>
      <c r="E1172" s="1862"/>
      <c r="F1172" s="776"/>
      <c r="G1172" s="777"/>
      <c r="H1172" s="753"/>
      <c r="I1172" s="758"/>
    </row>
    <row r="1173" spans="1:9" ht="78" hidden="1" customHeight="1">
      <c r="A1173" s="801"/>
      <c r="B1173" s="830"/>
      <c r="C1173" s="365"/>
      <c r="D1173" s="393" t="s">
        <v>382</v>
      </c>
      <c r="E1173" s="841" t="str">
        <f>'Rekap Panjang Per Prog Per Prov'!D10</f>
        <v xml:space="preserve">Koordinasi Pembinaan dan Pengawasan Penyelenggaraan Pemerintahan Daerah </v>
      </c>
      <c r="F1173" s="776">
        <f>'Rekap Panjang Per Prog Per Prov'!D118</f>
        <v>300000000</v>
      </c>
      <c r="G1173" s="778"/>
      <c r="H1173" s="753"/>
      <c r="I1173" s="753" t="s">
        <v>603</v>
      </c>
    </row>
    <row r="1174" spans="1:9" ht="16.5" hidden="1">
      <c r="A1174" s="801"/>
      <c r="B1174" s="830" t="s">
        <v>384</v>
      </c>
      <c r="C1174" s="1875" t="str">
        <f>'Rekap Panjang Per Prog Per Prov'!E7</f>
        <v xml:space="preserve">PROGRAM PEMBINAAN KESATUAN BANGSA DAN POLITIK </v>
      </c>
      <c r="D1174" s="1875"/>
      <c r="E1174" s="1875"/>
      <c r="F1174" s="776"/>
      <c r="G1174" s="1860" t="str">
        <f>'Rekap Panjang Per Prog Per Prov'!E11</f>
        <v>DITJEN KESBANGPOL</v>
      </c>
      <c r="H1174" s="753"/>
      <c r="I1174" s="758"/>
    </row>
    <row r="1175" spans="1:9" s="355" customFormat="1" hidden="1">
      <c r="A1175" s="754"/>
      <c r="B1175" s="830"/>
      <c r="C1175" s="393" t="s">
        <v>381</v>
      </c>
      <c r="D1175" s="1862" t="str">
        <f>'Rekap Panjang Per Prog Per Prov'!E8</f>
        <v>Kegiatan Fasilitasi Kewaspadaan Nasional</v>
      </c>
      <c r="E1175" s="1862"/>
      <c r="F1175" s="776"/>
      <c r="G1175" s="1861"/>
      <c r="H1175" s="753"/>
      <c r="I1175" s="758"/>
    </row>
    <row r="1176" spans="1:9" s="344" customFormat="1" ht="62.25" hidden="1" customHeight="1">
      <c r="A1176" s="890"/>
      <c r="B1176" s="879"/>
      <c r="C1176" s="883"/>
      <c r="D1176" s="883" t="s">
        <v>382</v>
      </c>
      <c r="E1176" s="887" t="str">
        <f>'Rekap Panjang Per Prog Per Prov'!E10</f>
        <v xml:space="preserve">Penguatan dan Pemberdayaan Forum Kewaspadaan Dini Masyarakat (FKDM) </v>
      </c>
      <c r="F1176" s="880">
        <f>'Rekap Panjang Per Prog Per Prov'!E118</f>
        <v>1353412000</v>
      </c>
      <c r="G1176" s="821"/>
      <c r="H1176" s="753"/>
      <c r="I1176" s="884" t="s">
        <v>601</v>
      </c>
    </row>
    <row r="1177" spans="1:9" s="344" customFormat="1" ht="33.75" hidden="1" customHeight="1">
      <c r="A1177" s="801"/>
      <c r="B1177" s="829" t="s">
        <v>385</v>
      </c>
      <c r="C1177" s="1859" t="str">
        <f>'Rekap Panjang Per Prog Per Prov'!F7</f>
        <v xml:space="preserve">PROGRAM PENDIDIKAN DAN PELATIHAN APARATUR KEMENTERIAN DALAM NEGERI </v>
      </c>
      <c r="D1177" s="1859"/>
      <c r="E1177" s="1859"/>
      <c r="F1177" s="779"/>
      <c r="G1177" s="860" t="str">
        <f>'Rekap Panjang Per Prog Per Prov'!F11</f>
        <v>BADAN DIKLAT</v>
      </c>
      <c r="H1177" s="753"/>
      <c r="I1177" s="809"/>
    </row>
    <row r="1178" spans="1:9" s="344" customFormat="1" ht="32.25" hidden="1" customHeight="1">
      <c r="A1178" s="801"/>
      <c r="B1178" s="830"/>
      <c r="C1178" s="393" t="s">
        <v>381</v>
      </c>
      <c r="D1178" s="1862" t="str">
        <f>'Rekap Panjang Per Prog Per Prov'!F8</f>
        <v xml:space="preserve">Kegiatan Dukungan Manajemen Dan Pelayanan Teknis Lainnya Badan Pendidikan Dan Pelatihan </v>
      </c>
      <c r="E1178" s="1862"/>
      <c r="F1178" s="776"/>
      <c r="G1178" s="777"/>
      <c r="H1178" s="753"/>
      <c r="I1178" s="758"/>
    </row>
    <row r="1179" spans="1:9" s="344" customFormat="1" ht="65.25" hidden="1" customHeight="1">
      <c r="A1179" s="801"/>
      <c r="B1179" s="830"/>
      <c r="C1179" s="393"/>
      <c r="D1179" s="393" t="s">
        <v>382</v>
      </c>
      <c r="E1179" s="841" t="str">
        <f>'Rekap Panjang Per Prog Per Prov'!F10</f>
        <v>Koordinasi Pembinaan Program Kediklatan</v>
      </c>
      <c r="F1179" s="776">
        <f>'Rekap Panjang Per Prog Per Prov'!F118</f>
        <v>218600000</v>
      </c>
      <c r="G1179" s="778"/>
      <c r="H1179" s="753"/>
      <c r="I1179" s="753" t="s">
        <v>604</v>
      </c>
    </row>
    <row r="1180" spans="1:9" s="362" customFormat="1" hidden="1">
      <c r="A1180" s="777"/>
      <c r="B1180" s="830" t="s">
        <v>393</v>
      </c>
      <c r="C1180" s="1863" t="str">
        <f>'Rekap Panjang Per Prog Per Prov'!G7</f>
        <v xml:space="preserve">PROGRAM PENGELOLAAN DESENTRALISASI DAN OTONOMI DAERAH </v>
      </c>
      <c r="D1180" s="1863"/>
      <c r="E1180" s="1863"/>
      <c r="F1180" s="793"/>
      <c r="G1180" s="803" t="str">
        <f>'Rekap Panjang Per Prog Per Prov'!G11</f>
        <v>DITJEN OTDA</v>
      </c>
      <c r="H1180" s="753"/>
      <c r="I1180" s="758"/>
    </row>
    <row r="1181" spans="1:9" hidden="1">
      <c r="A1181" s="777"/>
      <c r="B1181" s="831"/>
      <c r="C1181" s="393" t="s">
        <v>381</v>
      </c>
      <c r="D1181" s="1862" t="str">
        <f>'Rekap Panjang Per Prog Per Prov'!G8</f>
        <v>Kegiatan Penataan Urusan Pemerintahan Daerah Lingkup I</v>
      </c>
      <c r="E1181" s="1862"/>
      <c r="F1181" s="794"/>
      <c r="G1181" s="777"/>
      <c r="H1181" s="753"/>
      <c r="I1181" s="758"/>
    </row>
    <row r="1182" spans="1:9" ht="63" hidden="1">
      <c r="A1182" s="777"/>
      <c r="B1182" s="834"/>
      <c r="C1182" s="394"/>
      <c r="D1182" s="394" t="s">
        <v>382</v>
      </c>
      <c r="E1182" s="841" t="str">
        <f>'Rekap Panjang Per Prog Per Prov'!G10</f>
        <v xml:space="preserve">Fasilitasi Percepatan Penerapan Standar Pelayanan Minimal (SPM) di Daerah </v>
      </c>
      <c r="F1182" s="797">
        <f>'Rekap Panjang Per Prog Per Prov'!G118</f>
        <v>563700000</v>
      </c>
      <c r="G1182" s="778"/>
      <c r="H1182" s="753"/>
      <c r="I1182" s="761" t="s">
        <v>662</v>
      </c>
    </row>
    <row r="1183" spans="1:9" s="344" customFormat="1" ht="16.5" hidden="1" customHeight="1">
      <c r="A1183" s="801"/>
      <c r="B1183" s="830" t="s">
        <v>396</v>
      </c>
      <c r="C1183" s="1863" t="str">
        <f>'Rekap Panjang Per Prog Per Prov'!J7</f>
        <v xml:space="preserve">PROGRAM BINA PEMBANGUNAN DAERAH </v>
      </c>
      <c r="D1183" s="1863"/>
      <c r="E1183" s="1863"/>
      <c r="F1183" s="776"/>
      <c r="G1183" s="1865" t="str">
        <f>'Rekap Panjang Per Prog Per Prov'!J11</f>
        <v>DITJEN BINA BANGDA</v>
      </c>
      <c r="H1183" s="753"/>
      <c r="I1183" s="784"/>
    </row>
    <row r="1184" spans="1:9" s="344" customFormat="1" ht="33" hidden="1" customHeight="1">
      <c r="A1184" s="801"/>
      <c r="B1184" s="830"/>
      <c r="C1184" s="393" t="s">
        <v>381</v>
      </c>
      <c r="D1184" s="1862" t="str">
        <f>'Rekap Panjang Per Prog Per Prov'!J8</f>
        <v>Kegiatan Dukungan Manajemen dan Pelaksanaan Tugas Teknis Lainnya Ditjen Bina Bangda</v>
      </c>
      <c r="E1184" s="1862"/>
      <c r="F1184" s="776"/>
      <c r="G1184" s="1866"/>
      <c r="H1184" s="753"/>
      <c r="I1184" s="758"/>
    </row>
    <row r="1185" spans="1:9" s="344" customFormat="1" ht="33.75" hidden="1" customHeight="1">
      <c r="A1185" s="801"/>
      <c r="B1185" s="830"/>
      <c r="C1185" s="393"/>
      <c r="D1185" s="393" t="s">
        <v>382</v>
      </c>
      <c r="E1185" s="841" t="str">
        <f>'Rekap Panjang Per Prog Per Prov'!J10</f>
        <v>Penyusunan, Pengkajian dan Pengembangan Data dan Informasi SIPD di Daerah</v>
      </c>
      <c r="F1185" s="776">
        <f>'Rekap Panjang Per Prog Per Prov'!J118</f>
        <v>550000000</v>
      </c>
      <c r="G1185" s="777"/>
      <c r="H1185" s="753"/>
      <c r="I1185" s="1793" t="s">
        <v>594</v>
      </c>
    </row>
    <row r="1186" spans="1:9" s="344" customFormat="1" ht="31.5" hidden="1">
      <c r="A1186" s="801"/>
      <c r="B1186" s="830"/>
      <c r="C1186" s="366"/>
      <c r="D1186" s="393" t="s">
        <v>386</v>
      </c>
      <c r="E1186" s="841" t="str">
        <f>'Rekap Panjang Per Prog Per Prov'!K10</f>
        <v xml:space="preserve">Penguatan Peran Provinsi dalam Pengendalian, Pelaporan dan Evaluasi Pemanfaatan Program Dana Alokasi Khusus (DAK) </v>
      </c>
      <c r="F1186" s="776">
        <f>'Rekap Panjang Per Prog Per Prov'!K118</f>
        <v>700000000</v>
      </c>
      <c r="G1186" s="778"/>
      <c r="H1186" s="753"/>
      <c r="I1186" s="1794"/>
    </row>
    <row r="1187" spans="1:9" s="344" customFormat="1" ht="33" hidden="1" customHeight="1">
      <c r="A1187" s="801"/>
      <c r="B1187" s="829"/>
      <c r="C1187" s="394" t="s">
        <v>387</v>
      </c>
      <c r="D1187" s="1890" t="str">
        <f>'Rekap Panjang Per Prog Per Prov'!L8</f>
        <v>Kegiatan Fasilitasi Penataan Ruang Daerah dan Lingkungan Hidup di Daerah</v>
      </c>
      <c r="E1187" s="1890"/>
      <c r="F1187" s="779"/>
      <c r="G1187" s="777"/>
      <c r="H1187" s="753"/>
      <c r="I1187" s="781"/>
    </row>
    <row r="1188" spans="1:9" s="344" customFormat="1" ht="63" hidden="1">
      <c r="A1188" s="801"/>
      <c r="B1188" s="830"/>
      <c r="C1188" s="366"/>
      <c r="D1188" s="393" t="s">
        <v>382</v>
      </c>
      <c r="E1188" s="842" t="str">
        <f>'Rekap Panjang Per Prog Per Prov'!L10</f>
        <v xml:space="preserve">Koordinasi , Fasilitasi dan Evaluasi terhadap Implementasi Kegiatan Penanganan Lahan Kritis dan Sumber Daya Air Berbasis Masyarakat (PLKSDA-BM) </v>
      </c>
      <c r="F1188" s="776">
        <f>'Rekap Panjang Per Prog Per Prov'!L118</f>
        <v>200000000</v>
      </c>
      <c r="G1188" s="777"/>
      <c r="H1188" s="753"/>
      <c r="I1188" s="753" t="s">
        <v>594</v>
      </c>
    </row>
    <row r="1189" spans="1:9" s="344" customFormat="1" ht="16.5" hidden="1" customHeight="1">
      <c r="A1189" s="801"/>
      <c r="B1189" s="830"/>
      <c r="C1189" s="393" t="s">
        <v>388</v>
      </c>
      <c r="D1189" s="1867" t="str">
        <f>'Rekap Panjang Per Prog Per Prov'!O8</f>
        <v>Kegiatan Fasilitasi Peningkatan Pertumbuhan Ekonomi Daerah</v>
      </c>
      <c r="E1189" s="1867"/>
      <c r="F1189" s="776"/>
      <c r="G1189" s="777"/>
      <c r="H1189" s="753"/>
      <c r="I1189" s="758"/>
    </row>
    <row r="1190" spans="1:9" s="344" customFormat="1" ht="78.75" hidden="1">
      <c r="A1190" s="801"/>
      <c r="B1190" s="830"/>
      <c r="C1190" s="366"/>
      <c r="D1190" s="393" t="s">
        <v>382</v>
      </c>
      <c r="E1190" s="842" t="str">
        <f>'Rekap Panjang Per Prog Per Prov'!O10</f>
        <v xml:space="preserve">Dukungan Operasional  Penyelenggaraan PTSP  </v>
      </c>
      <c r="F1190" s="776">
        <f>'Rekap Panjang Per Prog Per Prov'!O118</f>
        <v>600000000</v>
      </c>
      <c r="G1190" s="777"/>
      <c r="H1190" s="753"/>
      <c r="I1190" s="753" t="s">
        <v>602</v>
      </c>
    </row>
    <row r="1191" spans="1:9" s="344" customFormat="1" ht="16.5" hidden="1">
      <c r="A1191" s="801"/>
      <c r="B1191" s="830"/>
      <c r="C1191" s="393" t="s">
        <v>389</v>
      </c>
      <c r="D1191" s="1862" t="str">
        <f>'Rekap Panjang Per Prog Per Prov'!P8</f>
        <v>Kegiatan Fasilitasi  Perencanaan Pembangunan Daerah</v>
      </c>
      <c r="E1191" s="1862"/>
      <c r="F1191" s="776"/>
      <c r="G1191" s="777"/>
      <c r="H1191" s="753"/>
      <c r="I1191" s="758"/>
    </row>
    <row r="1192" spans="1:9" s="344" customFormat="1" ht="59.25" hidden="1" customHeight="1">
      <c r="A1192" s="801"/>
      <c r="B1192" s="835"/>
      <c r="C1192" s="367"/>
      <c r="D1192" s="392" t="s">
        <v>382</v>
      </c>
      <c r="E1192" s="846" t="str">
        <f>'Rekap Panjang Per Prog Per Prov'!P10</f>
        <v>Pengendalian dan Evaluasi Rencana Pembangunan Tahunan Kabupaten/Kota TA. 2013</v>
      </c>
      <c r="F1192" s="802">
        <f>'Rekap Panjang Per Prog Per Prov'!P118</f>
        <v>1047909000</v>
      </c>
      <c r="G1192" s="777"/>
      <c r="H1192" s="753"/>
      <c r="I1192" s="753" t="s">
        <v>594</v>
      </c>
    </row>
    <row r="1193" spans="1:9" s="344" customFormat="1" ht="16.5" hidden="1">
      <c r="A1193" s="801"/>
      <c r="B1193" s="830"/>
      <c r="C1193" s="393" t="s">
        <v>391</v>
      </c>
      <c r="D1193" s="1862" t="str">
        <f>'Rekap Panjang Per Prog Per Prov'!Q8</f>
        <v>Kegiatan Fasilitasi Pengembangan Wilayah Terpadu</v>
      </c>
      <c r="E1193" s="1862"/>
      <c r="F1193" s="776"/>
      <c r="G1193" s="777"/>
      <c r="H1193" s="753"/>
      <c r="I1193" s="758"/>
    </row>
    <row r="1194" spans="1:9" s="344" customFormat="1" ht="54" hidden="1" customHeight="1">
      <c r="A1194" s="801"/>
      <c r="B1194" s="835"/>
      <c r="C1194" s="367"/>
      <c r="D1194" s="392" t="s">
        <v>382</v>
      </c>
      <c r="E1194" s="846" t="str">
        <f>'Rekap Panjang Per Prog Per Prov'!Q10</f>
        <v>Penguatan Kelembagaan dalam Pengelolaan dan Pengembangan Wilayah Pesisir, Laut dan Pulau-pulau kecil</v>
      </c>
      <c r="F1194" s="802">
        <f>'Rekap Panjang Per Prog Per Prov'!Q118</f>
        <v>600000000</v>
      </c>
      <c r="G1194" s="778"/>
      <c r="H1194" s="753"/>
      <c r="I1194" s="753" t="s">
        <v>594</v>
      </c>
    </row>
    <row r="1195" spans="1:9" s="362" customFormat="1" ht="15.75" hidden="1" customHeight="1">
      <c r="A1195" s="777"/>
      <c r="B1195" s="830" t="s">
        <v>519</v>
      </c>
      <c r="C1195" s="1863" t="str">
        <f>'Rekap Panjang Per Prog Per Prov'!U7</f>
        <v xml:space="preserve">PROGRAM PEMBERDAYAAN MASYARAKAT DAN PEMERINTAHAN DESA </v>
      </c>
      <c r="D1195" s="1863"/>
      <c r="E1195" s="1863"/>
      <c r="F1195" s="793"/>
      <c r="G1195" s="782" t="str">
        <f>'Rekap Panjang Per Prog Per Prov'!U11</f>
        <v>DITJEN PMD</v>
      </c>
      <c r="H1195" s="753"/>
      <c r="I1195" s="758"/>
    </row>
    <row r="1196" spans="1:9" ht="30" hidden="1" customHeight="1">
      <c r="A1196" s="777"/>
      <c r="B1196" s="831"/>
      <c r="C1196" s="393" t="s">
        <v>381</v>
      </c>
      <c r="D1196" s="1862" t="str">
        <f>'Rekap Panjang Per Prog Per Prov'!U8</f>
        <v>Kegiatan Dukungan Manajemen dan Dukungan Teknis Lainnya Ditjen PMD</v>
      </c>
      <c r="E1196" s="1862"/>
      <c r="F1196" s="794"/>
      <c r="G1196" s="782"/>
      <c r="H1196" s="753"/>
      <c r="I1196" s="758"/>
    </row>
    <row r="1197" spans="1:9" ht="31.5" hidden="1" customHeight="1">
      <c r="A1197" s="777"/>
      <c r="B1197" s="834"/>
      <c r="C1197" s="394"/>
      <c r="D1197" s="394" t="s">
        <v>382</v>
      </c>
      <c r="E1197" s="841" t="str">
        <f>'Rekap Panjang Per Prog Per Prov'!U10</f>
        <v>Penguatan Program dan Kelembagaan Pemberdayaan Masyarakat dan Pemerintahan Desa</v>
      </c>
      <c r="F1197" s="797">
        <f>'Rekap Panjang Per Prog Per Prov'!U118</f>
        <v>149590000</v>
      </c>
      <c r="G1197" s="778"/>
      <c r="H1197" s="753"/>
      <c r="I1197" s="781"/>
    </row>
    <row r="1198" spans="1:9" ht="30" hidden="1" customHeight="1">
      <c r="A1198" s="777"/>
      <c r="B1198" s="831"/>
      <c r="C1198" s="393" t="s">
        <v>387</v>
      </c>
      <c r="D1198" s="1862" t="str">
        <f>'Rekap Panjang Per Prog Per Prov'!V8</f>
        <v>Kegiatan Peningkatan Kapasitas Penyelenggaraan Pemerintahan Desa dan Kelurahan</v>
      </c>
      <c r="E1198" s="1862"/>
      <c r="F1198" s="794"/>
      <c r="G1198" s="782"/>
      <c r="H1198" s="753"/>
      <c r="I1198" s="758"/>
    </row>
    <row r="1199" spans="1:9" ht="15.75" hidden="1" customHeight="1">
      <c r="A1199" s="777"/>
      <c r="B1199" s="834"/>
      <c r="C1199" s="394"/>
      <c r="D1199" s="394" t="s">
        <v>382</v>
      </c>
      <c r="E1199" s="841" t="str">
        <f>'Rekap Panjang Per Prog Per Prov'!V10</f>
        <v>Pelatihan Manajemen Pemerintahan Desa bagi Kepala Desa</v>
      </c>
      <c r="F1199" s="797">
        <f>'Rekap Panjang Per Prog Per Prov'!V118</f>
        <v>169451000</v>
      </c>
      <c r="G1199" s="778"/>
      <c r="H1199" s="753"/>
      <c r="I1199" s="781"/>
    </row>
    <row r="1200" spans="1:9" ht="15.75" hidden="1" customHeight="1">
      <c r="A1200" s="777"/>
      <c r="B1200" s="831"/>
      <c r="C1200" s="393" t="s">
        <v>388</v>
      </c>
      <c r="D1200" s="1862" t="str">
        <f>'Rekap Panjang Per Prog Per Prov'!W8</f>
        <v>Kegiatan Peningkatan Kapasitas Kelembagaan dan Pelatihan Masyarakat</v>
      </c>
      <c r="E1200" s="1862"/>
      <c r="F1200" s="794"/>
      <c r="G1200" s="782"/>
      <c r="H1200" s="753"/>
      <c r="I1200" s="758"/>
    </row>
    <row r="1201" spans="1:9" ht="15.75" hidden="1" customHeight="1">
      <c r="A1201" s="777"/>
      <c r="B1201" s="834"/>
      <c r="C1201" s="394"/>
      <c r="D1201" s="394" t="s">
        <v>382</v>
      </c>
      <c r="E1201" s="841" t="str">
        <f>'Rekap Panjang Per Prog Per Prov'!W10</f>
        <v>Fasilitasi Penyusunan Profil Desa dan Kelurahan</v>
      </c>
      <c r="F1201" s="797">
        <f>'Rekap Panjang Per Prog Per Prov'!W118</f>
        <v>299612000</v>
      </c>
      <c r="G1201" s="778"/>
      <c r="H1201" s="753"/>
      <c r="I1201" s="781"/>
    </row>
    <row r="1202" spans="1:9" ht="15.75" hidden="1" customHeight="1">
      <c r="A1202" s="777"/>
      <c r="B1202" s="831"/>
      <c r="C1202" s="393" t="s">
        <v>389</v>
      </c>
      <c r="D1202" s="1862" t="str">
        <f>'Rekap Panjang Per Prog Per Prov'!X8</f>
        <v>Kegiatan Peningkatan Kemandirian Masyarakat Perdesaan</v>
      </c>
      <c r="E1202" s="1862"/>
      <c r="F1202" s="794"/>
      <c r="G1202" s="782"/>
      <c r="H1202" s="753"/>
      <c r="I1202" s="758"/>
    </row>
    <row r="1203" spans="1:9" ht="15.75" hidden="1" customHeight="1">
      <c r="A1203" s="777"/>
      <c r="B1203" s="834"/>
      <c r="C1203" s="394"/>
      <c r="D1203" s="394" t="s">
        <v>382</v>
      </c>
      <c r="E1203" s="841" t="str">
        <f>'Rekap Panjang Per Prog Per Prov'!X10</f>
        <v>PNPM-Mandiri Perdesaan</v>
      </c>
      <c r="F1203" s="797">
        <f>'Rekap Panjang Per Prog Per Prov'!X118</f>
        <v>26904320000</v>
      </c>
      <c r="G1203" s="778"/>
      <c r="H1203" s="753"/>
      <c r="I1203" s="781"/>
    </row>
    <row r="1204" spans="1:9" ht="15.75" hidden="1" customHeight="1">
      <c r="A1204" s="777"/>
      <c r="B1204" s="831"/>
      <c r="C1204" s="393" t="s">
        <v>391</v>
      </c>
      <c r="D1204" s="1862" t="str">
        <f>'Rekap Panjang Per Prog Per Prov'!Y8</f>
        <v>Kegiatan Fasilitasi Pemberdayaan Adat dan Sosial Budaya Masyarakat</v>
      </c>
      <c r="E1204" s="1862"/>
      <c r="F1204" s="794"/>
      <c r="G1204" s="782"/>
      <c r="H1204" s="753"/>
      <c r="I1204" s="758"/>
    </row>
    <row r="1205" spans="1:9" ht="31.5" hidden="1" customHeight="1">
      <c r="A1205" s="777"/>
      <c r="B1205" s="834"/>
      <c r="C1205" s="394"/>
      <c r="D1205" s="394" t="s">
        <v>382</v>
      </c>
      <c r="E1205" s="842" t="str">
        <f>'Rekap Panjang Per Prog Per Prov'!Y10</f>
        <v>Fasilitasi Penguatan Kelembagaan Komisi Penanggulangan HIV/AIDS di daerah</v>
      </c>
      <c r="F1205" s="797">
        <f>'Rekap Panjang Per Prog Per Prov'!Y118</f>
        <v>81450000</v>
      </c>
      <c r="G1205" s="778"/>
      <c r="H1205" s="753"/>
      <c r="I1205" s="781"/>
    </row>
    <row r="1206" spans="1:9" ht="31.5" hidden="1" customHeight="1">
      <c r="A1206" s="777"/>
      <c r="B1206" s="834"/>
      <c r="C1206" s="394"/>
      <c r="D1206" s="394" t="s">
        <v>386</v>
      </c>
      <c r="E1206" s="841" t="str">
        <f>'Rekap Panjang Per Prog Per Prov'!AA10</f>
        <v xml:space="preserve">Fasilitasi Penguatan Sistem Informasi Posyandu di Daerah melalui Koordinasi dan Pelatihan Ulang </v>
      </c>
      <c r="F1206" s="797">
        <f>'Rekap Panjang Per Prog Per Prov'!AA118</f>
        <v>72996000</v>
      </c>
      <c r="G1206" s="778"/>
      <c r="H1206" s="753"/>
      <c r="I1206" s="781"/>
    </row>
    <row r="1207" spans="1:9" ht="15.75" hidden="1" customHeight="1">
      <c r="A1207" s="777"/>
      <c r="B1207" s="831"/>
      <c r="C1207" s="393" t="s">
        <v>392</v>
      </c>
      <c r="D1207" s="1862" t="str">
        <f>'Rekap Panjang Per Prog Per Prov'!AB8</f>
        <v>Kegiatan Pengembangan Usaha Ekonomi Masyarakat</v>
      </c>
      <c r="E1207" s="1862"/>
      <c r="F1207" s="794"/>
      <c r="G1207" s="782"/>
      <c r="H1207" s="753"/>
      <c r="I1207" s="758"/>
    </row>
    <row r="1208" spans="1:9" ht="31.5" hidden="1" customHeight="1">
      <c r="A1208" s="777"/>
      <c r="B1208" s="834"/>
      <c r="C1208" s="394"/>
      <c r="D1208" s="394" t="s">
        <v>382</v>
      </c>
      <c r="E1208" s="841" t="str">
        <f>'Rekap Panjang Per Prog Per Prov'!AC10</f>
        <v xml:space="preserve">Penguatan Kelembagaan Tim Koordinasi Penanggulangan Kemiskinan Daerah (TKPKD) </v>
      </c>
      <c r="F1208" s="797">
        <f>'Rekap Panjang Per Prog Per Prov'!AC118</f>
        <v>51200000</v>
      </c>
      <c r="G1208" s="778"/>
      <c r="H1208" s="753"/>
      <c r="I1208" s="781"/>
    </row>
    <row r="1209" spans="1:9" s="362" customFormat="1" ht="32.25" hidden="1" customHeight="1">
      <c r="A1209" s="777"/>
      <c r="B1209" s="830" t="s">
        <v>519</v>
      </c>
      <c r="C1209" s="1863" t="str">
        <f>'Rekap Panjang Per Prog Per Prov'!AH7</f>
        <v xml:space="preserve">PROGRAM PENGUATAN PENYELENGGARAAN PEMERINTAHAN UMUM </v>
      </c>
      <c r="D1209" s="1863"/>
      <c r="E1209" s="1863"/>
      <c r="F1209" s="793"/>
      <c r="G1209" s="803" t="str">
        <f>'Rekap Panjang Per Prog Per Prov'!AH11</f>
        <v>DITJEN PUM</v>
      </c>
      <c r="H1209" s="753"/>
      <c r="I1209" s="758"/>
    </row>
    <row r="1210" spans="1:9" ht="30" hidden="1" customHeight="1">
      <c r="A1210" s="777"/>
      <c r="B1210" s="831"/>
      <c r="C1210" s="393" t="s">
        <v>381</v>
      </c>
      <c r="D1210" s="1862" t="str">
        <f>'Rekap Panjang Per Prog Per Prov'!AH8</f>
        <v>Kegiatan Penyelenggaraan Hubungan Pusat dan Daerah Serta Kerjasama Daerah</v>
      </c>
      <c r="E1210" s="1862"/>
      <c r="F1210" s="794"/>
      <c r="G1210" s="777"/>
      <c r="H1210" s="753"/>
      <c r="I1210" s="758"/>
    </row>
    <row r="1211" spans="1:9" ht="51.75" hidden="1" customHeight="1">
      <c r="A1211" s="777"/>
      <c r="B1211" s="834"/>
      <c r="C1211" s="394"/>
      <c r="D1211" s="394" t="s">
        <v>382</v>
      </c>
      <c r="E1211" s="841" t="str">
        <f>'Rekap Panjang Per Prog Per Prov'!AI10</f>
        <v>Peningkatan Peran Gubernur sebagai Wakil Pemerintah Pusat di Wilayah Provinsi</v>
      </c>
      <c r="F1211" s="797">
        <f>'Rekap Panjang Per Prog Per Prov'!AI118</f>
        <v>3427275000</v>
      </c>
      <c r="G1211" s="777"/>
      <c r="H1211" s="753"/>
      <c r="I1211" s="761" t="s">
        <v>595</v>
      </c>
    </row>
    <row r="1212" spans="1:9" ht="30" hidden="1" customHeight="1">
      <c r="A1212" s="777"/>
      <c r="B1212" s="831"/>
      <c r="C1212" s="393" t="s">
        <v>387</v>
      </c>
      <c r="D1212" s="1862" t="str">
        <f>'Rekap Panjang Per Prog Per Prov'!AJ8</f>
        <v>Kegiatan Pengembangan dan Penataan Wilayah Administrasi dan Perbatasan</v>
      </c>
      <c r="E1212" s="1862"/>
      <c r="F1212" s="794"/>
      <c r="G1212" s="777"/>
      <c r="H1212" s="753"/>
      <c r="I1212" s="758"/>
    </row>
    <row r="1213" spans="1:9" ht="66" hidden="1" customHeight="1">
      <c r="A1213" s="777"/>
      <c r="B1213" s="834"/>
      <c r="C1213" s="394"/>
      <c r="D1213" s="394" t="s">
        <v>382</v>
      </c>
      <c r="E1213" s="841" t="str">
        <f>'Rekap Panjang Per Prog Per Prov'!AK10</f>
        <v>Koordinasi dan Fasilitasi Penegasan Batas Daerah Secara Pasti di Lapangan antar Daerah Provinsi, Kab/Kota</v>
      </c>
      <c r="F1213" s="797">
        <f>'Rekap Panjang Per Prog Per Prov'!AK118</f>
        <v>350000000</v>
      </c>
      <c r="G1213" s="777"/>
      <c r="H1213" s="753"/>
      <c r="I1213" s="1114" t="s">
        <v>605</v>
      </c>
    </row>
    <row r="1214" spans="1:9" ht="36.75" hidden="1" customHeight="1">
      <c r="A1214" s="777"/>
      <c r="B1214" s="831"/>
      <c r="C1214" s="393" t="s">
        <v>388</v>
      </c>
      <c r="D1214" s="1862" t="str">
        <f>'Rekap Panjang Per Prog Per Prov'!AN8</f>
        <v>Kegiatan Pembinaan Ketenteraman, Ketertiban dan Perlindungan Masyarakat</v>
      </c>
      <c r="E1214" s="1862"/>
      <c r="F1214" s="794"/>
      <c r="G1214" s="777"/>
      <c r="H1214" s="753"/>
      <c r="I1214" s="758"/>
    </row>
    <row r="1215" spans="1:9" ht="50.25" hidden="1" customHeight="1">
      <c r="A1215" s="777"/>
      <c r="B1215" s="834"/>
      <c r="C1215" s="394"/>
      <c r="D1215" s="394" t="s">
        <v>382</v>
      </c>
      <c r="E1215" s="841" t="str">
        <f>'Rekap Panjang Per Prog Per Prov'!AO10</f>
        <v xml:space="preserve">Peningkatan Kapasitas SDM Polisi Pamong Praja  dalam Penyelenggaraan Ketertiban Umum dan Ketenteraman Masyarakat </v>
      </c>
      <c r="F1215" s="797">
        <f>'Rekap Panjang Per Prog Per Prov'!AO118</f>
        <v>605316000</v>
      </c>
      <c r="G1215" s="777"/>
      <c r="H1215" s="753"/>
      <c r="I1215" s="761" t="s">
        <v>597</v>
      </c>
    </row>
    <row r="1216" spans="1:9" hidden="1">
      <c r="A1216" s="777"/>
      <c r="B1216" s="831"/>
      <c r="C1216" s="393" t="s">
        <v>389</v>
      </c>
      <c r="D1216" s="1862" t="str">
        <f>'Rekap Panjang Per Prog Per Prov'!AP8</f>
        <v>Kegiatan Pembinaan dan Pengembangan Kawasan dan Pertanahan</v>
      </c>
      <c r="E1216" s="1862"/>
      <c r="F1216" s="794"/>
      <c r="G1216" s="777"/>
      <c r="H1216" s="753"/>
      <c r="I1216" s="758"/>
    </row>
    <row r="1217" spans="1:10" ht="53.25" hidden="1" customHeight="1">
      <c r="A1217" s="777"/>
      <c r="B1217" s="834"/>
      <c r="C1217" s="394"/>
      <c r="D1217" s="394" t="s">
        <v>382</v>
      </c>
      <c r="E1217" s="841" t="str">
        <f>'Rekap Panjang Per Prog Per Prov'!AP10</f>
        <v xml:space="preserve">Peningkatan Kapasitas Aparat Pemerintah Daerah dalam Pengelolaan Kawasan Sumber Daya Alam </v>
      </c>
      <c r="F1217" s="797">
        <f>'Rekap Panjang Per Prog Per Prov'!AP118</f>
        <v>400000000</v>
      </c>
      <c r="G1217" s="777"/>
      <c r="H1217" s="753"/>
      <c r="I1217" s="1114" t="s">
        <v>608</v>
      </c>
    </row>
    <row r="1218" spans="1:10" ht="72.75" hidden="1" customHeight="1">
      <c r="A1218" s="777"/>
      <c r="B1218" s="834"/>
      <c r="C1218" s="394"/>
      <c r="D1218" s="394" t="s">
        <v>386</v>
      </c>
      <c r="E1218" s="841" t="str">
        <f>'Rekap Panjang Per Prog Per Prov'!AQ10</f>
        <v>Fasilitasi Gubernur terhadap Kabupaten/Kota di Bidang Ekonomi, Industri dan Perdagangan Bebas</v>
      </c>
      <c r="F1218" s="797">
        <f>'Rekap Panjang Per Prog Per Prov'!AQ118</f>
        <v>300000000</v>
      </c>
      <c r="G1218" s="777"/>
      <c r="H1218" s="753"/>
      <c r="I1218" s="1114" t="s">
        <v>610</v>
      </c>
    </row>
    <row r="1219" spans="1:10" hidden="1">
      <c r="A1219" s="777"/>
      <c r="B1219" s="831"/>
      <c r="C1219" s="393" t="s">
        <v>391</v>
      </c>
      <c r="D1219" s="1862" t="str">
        <f>'Rekap Panjang Per Prog Per Prov'!AR8</f>
        <v>Kegiatan Fasilitasi Pencegahan dan Penanggulangan Bencana</v>
      </c>
      <c r="E1219" s="1862"/>
      <c r="F1219" s="794"/>
      <c r="G1219" s="777"/>
      <c r="H1219" s="753"/>
      <c r="I1219" s="758"/>
    </row>
    <row r="1220" spans="1:10" ht="49.5" hidden="1" customHeight="1">
      <c r="A1220" s="777"/>
      <c r="B1220" s="834"/>
      <c r="C1220" s="394"/>
      <c r="D1220" s="394" t="s">
        <v>382</v>
      </c>
      <c r="E1220" s="842" t="str">
        <f>'Rekap Panjang Per Prog Per Prov'!AT10</f>
        <v>Peningkatan Kapasitas Aparat dalam Pengurangan Resiko Bencana di Daerah</v>
      </c>
      <c r="F1220" s="797">
        <f>'Rekap Panjang Per Prog Per Prov'!AT118</f>
        <v>350000000</v>
      </c>
      <c r="G1220" s="778"/>
      <c r="H1220" s="753"/>
      <c r="I1220" s="761" t="s">
        <v>607</v>
      </c>
    </row>
    <row r="1221" spans="1:10" s="355" customFormat="1" ht="16.5" hidden="1" thickBot="1">
      <c r="A1221" s="788"/>
      <c r="B1221" s="832"/>
      <c r="C1221" s="369"/>
      <c r="D1221" s="369"/>
      <c r="E1221" s="849"/>
      <c r="F1221" s="790"/>
      <c r="G1221" s="789"/>
      <c r="H1221" s="1101"/>
      <c r="I1221" s="768"/>
    </row>
    <row r="1222" spans="1:10" s="356" customFormat="1" ht="18">
      <c r="A1222" s="1178" t="s">
        <v>430</v>
      </c>
      <c r="B1222" s="1925" t="s">
        <v>439</v>
      </c>
      <c r="C1222" s="1925"/>
      <c r="D1222" s="1925"/>
      <c r="E1222" s="1925"/>
      <c r="F1222" s="818">
        <f>SUM(F1223:F1269)</f>
        <v>23042586000</v>
      </c>
      <c r="G1222" s="1156"/>
      <c r="H1222" s="1136"/>
      <c r="I1222" s="820"/>
      <c r="J1222" s="1175">
        <f>'Rekap Panjang Per Prog Per Prov'!AV120</f>
        <v>23042586000</v>
      </c>
    </row>
    <row r="1223" spans="1:10">
      <c r="A1223" s="777"/>
      <c r="B1223" s="830" t="s">
        <v>380</v>
      </c>
      <c r="C1223" s="1863" t="str">
        <f>'Rekap Panjang Per Prog Per Prov'!C7</f>
        <v xml:space="preserve">PROGRAM PENATAAN ADMINISTRASI KEPENDUDUKAN </v>
      </c>
      <c r="D1223" s="1863"/>
      <c r="E1223" s="1863"/>
      <c r="F1223" s="776"/>
      <c r="G1223" s="803" t="str">
        <f>'Rekap Panjang Per Prog Per Prov'!C11</f>
        <v>DITJEN DUKCAPIL</v>
      </c>
      <c r="H1223" s="753"/>
      <c r="I1223" s="758"/>
    </row>
    <row r="1224" spans="1:10" ht="33" customHeight="1">
      <c r="A1224" s="777"/>
      <c r="B1224" s="830"/>
      <c r="C1224" s="393" t="s">
        <v>381</v>
      </c>
      <c r="D1224" s="1862" t="str">
        <f>'Rekap Panjang Per Prog Per Prov'!C8</f>
        <v>Kegiatan Dukungan Manajemen dan Dukungan Teknis Lainnya Ditjen Kependudukan dan Pencatatan Sipil</v>
      </c>
      <c r="E1224" s="1862"/>
      <c r="F1224" s="776"/>
      <c r="G1224" s="777"/>
      <c r="H1224" s="753"/>
      <c r="I1224" s="758"/>
    </row>
    <row r="1225" spans="1:10" ht="36" customHeight="1">
      <c r="A1225" s="777"/>
      <c r="B1225" s="951"/>
      <c r="C1225" s="1140"/>
      <c r="D1225" s="392" t="s">
        <v>382</v>
      </c>
      <c r="E1225" s="846" t="str">
        <f>'Rekap Panjang Per Prog Per Prov'!C10</f>
        <v xml:space="preserve">Fasilitasi Koordinasi Penyelenggaraan Kependudukan dan Pencatatan Sipil </v>
      </c>
      <c r="F1225" s="802">
        <f>'Rekap Panjang Per Prog Per Prov'!C120</f>
        <v>201130000</v>
      </c>
      <c r="G1225" s="777"/>
      <c r="H1225" s="753" t="s">
        <v>701</v>
      </c>
      <c r="I1225" s="884" t="s">
        <v>600</v>
      </c>
    </row>
    <row r="1226" spans="1:10" ht="36" customHeight="1">
      <c r="A1226" s="801"/>
      <c r="B1226" s="830" t="s">
        <v>383</v>
      </c>
      <c r="C1226" s="1863" t="str">
        <f>'Rekap Panjang Per Prog Per Prov'!D7</f>
        <v xml:space="preserve">PROGRAM PENGAWASAN DAN PENINGKATAN AKUNTABILITAS APARATUR KEMENTERIAN DALAM NEGERI </v>
      </c>
      <c r="D1226" s="1863"/>
      <c r="E1226" s="1863"/>
      <c r="F1226" s="776"/>
      <c r="G1226" s="803" t="str">
        <f>'Rekap Panjang Per Prog Per Prov'!D11</f>
        <v>ITJEN</v>
      </c>
      <c r="H1226" s="753"/>
      <c r="I1226" s="781"/>
    </row>
    <row r="1227" spans="1:10" ht="32.25" customHeight="1">
      <c r="A1227" s="801"/>
      <c r="B1227" s="830"/>
      <c r="C1227" s="393" t="s">
        <v>381</v>
      </c>
      <c r="D1227" s="1862" t="str">
        <f>'Rekap Panjang Per Prog Per Prov'!D8</f>
        <v xml:space="preserve">Kegiatan Dukungan Manajemen dan Dukungan Teknis Lainnya  Inspektorat Jenderal </v>
      </c>
      <c r="E1227" s="1862"/>
      <c r="F1227" s="776"/>
      <c r="G1227" s="777"/>
      <c r="H1227" s="753"/>
      <c r="I1227" s="758"/>
    </row>
    <row r="1228" spans="1:10" ht="41.25" customHeight="1">
      <c r="A1228" s="801"/>
      <c r="B1228" s="830"/>
      <c r="C1228" s="365"/>
      <c r="D1228" s="393" t="s">
        <v>382</v>
      </c>
      <c r="E1228" s="841" t="str">
        <f>'Rekap Panjang Per Prog Per Prov'!D10</f>
        <v xml:space="preserve">Koordinasi Pembinaan dan Pengawasan Penyelenggaraan Pemerintahan Daerah </v>
      </c>
      <c r="F1228" s="776">
        <f>'Rekap Panjang Per Prog Per Prov'!D120</f>
        <v>300000000</v>
      </c>
      <c r="G1228" s="778"/>
      <c r="H1228" s="753" t="s">
        <v>758</v>
      </c>
      <c r="I1228" s="753" t="s">
        <v>603</v>
      </c>
    </row>
    <row r="1229" spans="1:10" ht="16.5">
      <c r="A1229" s="801"/>
      <c r="B1229" s="830" t="s">
        <v>384</v>
      </c>
      <c r="C1229" s="1875" t="str">
        <f>'Rekap Panjang Per Prog Per Prov'!E7</f>
        <v xml:space="preserve">PROGRAM PEMBINAAN KESATUAN BANGSA DAN POLITIK </v>
      </c>
      <c r="D1229" s="1875"/>
      <c r="E1229" s="1875"/>
      <c r="F1229" s="776"/>
      <c r="G1229" s="1860" t="str">
        <f>'Rekap Panjang Per Prog Per Prov'!E11</f>
        <v>DITJEN KESBANGPOL</v>
      </c>
      <c r="H1229" s="753"/>
      <c r="I1229" s="758"/>
    </row>
    <row r="1230" spans="1:10" s="355" customFormat="1">
      <c r="A1230" s="754"/>
      <c r="B1230" s="830"/>
      <c r="C1230" s="393" t="s">
        <v>381</v>
      </c>
      <c r="D1230" s="1862" t="str">
        <f>'Rekap Panjang Per Prog Per Prov'!E8</f>
        <v>Kegiatan Fasilitasi Kewaspadaan Nasional</v>
      </c>
      <c r="E1230" s="1862"/>
      <c r="F1230" s="776"/>
      <c r="G1230" s="1861"/>
      <c r="H1230" s="753"/>
      <c r="I1230" s="758"/>
    </row>
    <row r="1231" spans="1:10" s="344" customFormat="1" ht="40.5" customHeight="1">
      <c r="A1231" s="801"/>
      <c r="B1231" s="830"/>
      <c r="C1231" s="393"/>
      <c r="D1231" s="393" t="s">
        <v>382</v>
      </c>
      <c r="E1231" s="841" t="str">
        <f>'Rekap Panjang Per Prog Per Prov'!E10</f>
        <v xml:space="preserve">Penguatan dan Pemberdayaan Forum Kewaspadaan Dini Masyarakat (FKDM) </v>
      </c>
      <c r="F1231" s="776">
        <f>'Rekap Panjang Per Prog Per Prov'!E120</f>
        <v>606951000</v>
      </c>
      <c r="G1231" s="778"/>
      <c r="H1231" s="753" t="s">
        <v>729</v>
      </c>
      <c r="I1231" s="753" t="s">
        <v>601</v>
      </c>
    </row>
    <row r="1232" spans="1:10" s="344" customFormat="1" ht="33" customHeight="1">
      <c r="A1232" s="801"/>
      <c r="B1232" s="830" t="s">
        <v>385</v>
      </c>
      <c r="C1232" s="1863" t="str">
        <f>'Rekap Panjang Per Prog Per Prov'!F7</f>
        <v xml:space="preserve">PROGRAM PENDIDIKAN DAN PELATIHAN APARATUR KEMENTERIAN DALAM NEGERI </v>
      </c>
      <c r="D1232" s="1863"/>
      <c r="E1232" s="1863"/>
      <c r="F1232" s="776"/>
      <c r="G1232" s="856" t="str">
        <f>'Rekap Panjang Per Prog Per Prov'!F11</f>
        <v>BADAN DIKLAT</v>
      </c>
      <c r="H1232" s="753"/>
      <c r="I1232" s="784"/>
    </row>
    <row r="1233" spans="1:9" s="344" customFormat="1" ht="30.75" customHeight="1">
      <c r="A1233" s="801"/>
      <c r="B1233" s="830"/>
      <c r="C1233" s="393" t="s">
        <v>381</v>
      </c>
      <c r="D1233" s="1862" t="str">
        <f>'Rekap Panjang Per Prog Per Prov'!F8</f>
        <v xml:space="preserve">Kegiatan Dukungan Manajemen Dan Pelayanan Teknis Lainnya Badan Pendidikan Dan Pelatihan </v>
      </c>
      <c r="E1233" s="1862"/>
      <c r="F1233" s="776"/>
      <c r="G1233" s="777"/>
      <c r="H1233" s="753"/>
      <c r="I1233" s="758"/>
    </row>
    <row r="1234" spans="1:9" s="344" customFormat="1" ht="36" customHeight="1">
      <c r="A1234" s="801"/>
      <c r="B1234" s="830"/>
      <c r="C1234" s="393"/>
      <c r="D1234" s="393" t="s">
        <v>382</v>
      </c>
      <c r="E1234" s="841" t="str">
        <f>'Rekap Panjang Per Prog Per Prov'!F10</f>
        <v>Koordinasi Pembinaan Program Kediklatan</v>
      </c>
      <c r="F1234" s="776">
        <f>'Rekap Panjang Per Prog Per Prov'!F120</f>
        <v>200000000</v>
      </c>
      <c r="G1234" s="778"/>
      <c r="H1234" s="753" t="s">
        <v>772</v>
      </c>
      <c r="I1234" s="753" t="s">
        <v>604</v>
      </c>
    </row>
    <row r="1235" spans="1:9" s="344" customFormat="1" ht="16.5" customHeight="1">
      <c r="A1235" s="801"/>
      <c r="B1235" s="829" t="s">
        <v>396</v>
      </c>
      <c r="C1235" s="1859" t="str">
        <f>'Rekap Panjang Per Prog Per Prov'!G7</f>
        <v xml:space="preserve">PROGRAM PENGELOLAAN DESENTRALISASI DAN OTONOMI DAERAH </v>
      </c>
      <c r="D1235" s="1859"/>
      <c r="E1235" s="1859"/>
      <c r="F1235" s="779"/>
      <c r="G1235" s="860" t="str">
        <f>'Rekap Panjang Per Prog Per Prov'!G11</f>
        <v>DITJEN OTDA</v>
      </c>
      <c r="H1235" s="753"/>
      <c r="I1235" s="809"/>
    </row>
    <row r="1236" spans="1:9" s="344" customFormat="1" ht="16.5">
      <c r="A1236" s="801"/>
      <c r="B1236" s="830"/>
      <c r="C1236" s="393" t="s">
        <v>381</v>
      </c>
      <c r="D1236" s="1862" t="str">
        <f>'Rekap Panjang Per Prog Per Prov'!G8</f>
        <v>Kegiatan Penataan Urusan Pemerintahan Daerah Lingkup I</v>
      </c>
      <c r="E1236" s="1862"/>
      <c r="F1236" s="776"/>
      <c r="G1236" s="777"/>
      <c r="H1236" s="753"/>
      <c r="I1236" s="758"/>
    </row>
    <row r="1237" spans="1:9" s="344" customFormat="1" ht="33.75" customHeight="1">
      <c r="A1237" s="801"/>
      <c r="B1237" s="830"/>
      <c r="C1237" s="393"/>
      <c r="D1237" s="393" t="s">
        <v>382</v>
      </c>
      <c r="E1237" s="841" t="str">
        <f>'Rekap Panjang Per Prog Per Prov'!G10</f>
        <v xml:space="preserve">Fasilitasi Percepatan Penerapan Standar Pelayanan Minimal (SPM) di Daerah </v>
      </c>
      <c r="F1237" s="776">
        <f>'Rekap Panjang Per Prog Per Prov'!G120</f>
        <v>420950000</v>
      </c>
      <c r="G1237" s="778"/>
      <c r="H1237" s="753" t="s">
        <v>701</v>
      </c>
      <c r="I1237" s="761" t="s">
        <v>662</v>
      </c>
    </row>
    <row r="1238" spans="1:9" s="344" customFormat="1" ht="16.5" customHeight="1">
      <c r="A1238" s="801"/>
      <c r="B1238" s="830" t="s">
        <v>519</v>
      </c>
      <c r="C1238" s="1863" t="str">
        <f>'Rekap Panjang Per Prog Per Prov'!J7</f>
        <v xml:space="preserve">PROGRAM BINA PEMBANGUNAN DAERAH </v>
      </c>
      <c r="D1238" s="1863"/>
      <c r="E1238" s="1863"/>
      <c r="F1238" s="776"/>
      <c r="G1238" s="1865" t="str">
        <f>'Rekap Panjang Per Prog Per Prov'!J11</f>
        <v>DITJEN BINA BANGDA</v>
      </c>
      <c r="H1238" s="753"/>
      <c r="I1238" s="784"/>
    </row>
    <row r="1239" spans="1:9" s="344" customFormat="1" ht="31.5" customHeight="1">
      <c r="A1239" s="801"/>
      <c r="B1239" s="830"/>
      <c r="C1239" s="393" t="s">
        <v>381</v>
      </c>
      <c r="D1239" s="1862" t="str">
        <f>'Rekap Panjang Per Prog Per Prov'!J8</f>
        <v>Kegiatan Dukungan Manajemen dan Pelaksanaan Tugas Teknis Lainnya Ditjen Bina Bangda</v>
      </c>
      <c r="E1239" s="1862"/>
      <c r="F1239" s="776"/>
      <c r="G1239" s="1866"/>
      <c r="H1239" s="753"/>
      <c r="I1239" s="758"/>
    </row>
    <row r="1240" spans="1:9" s="344" customFormat="1" ht="54" customHeight="1">
      <c r="A1240" s="801"/>
      <c r="B1240" s="830"/>
      <c r="C1240" s="393"/>
      <c r="D1240" s="393" t="s">
        <v>382</v>
      </c>
      <c r="E1240" s="841" t="str">
        <f>'Rekap Panjang Per Prog Per Prov'!J10</f>
        <v>Penyusunan, Pengkajian dan Pengembangan Data dan Informasi SIPD di Daerah</v>
      </c>
      <c r="F1240" s="776">
        <f>'Rekap Panjang Per Prog Per Prov'!J120</f>
        <v>565000000</v>
      </c>
      <c r="G1240" s="777"/>
      <c r="H1240" s="753" t="s">
        <v>773</v>
      </c>
      <c r="I1240" s="1793" t="s">
        <v>594</v>
      </c>
    </row>
    <row r="1241" spans="1:9" s="344" customFormat="1" ht="47.25">
      <c r="A1241" s="801"/>
      <c r="B1241" s="830"/>
      <c r="C1241" s="366"/>
      <c r="D1241" s="393" t="s">
        <v>386</v>
      </c>
      <c r="E1241" s="841" t="str">
        <f>'Rekap Panjang Per Prog Per Prov'!K10</f>
        <v xml:space="preserve">Penguatan Peran Provinsi dalam Pengendalian, Pelaporan dan Evaluasi Pemanfaatan Program Dana Alokasi Khusus (DAK) </v>
      </c>
      <c r="F1241" s="776">
        <f>'Rekap Panjang Per Prog Per Prov'!K120</f>
        <v>450000000</v>
      </c>
      <c r="G1241" s="777"/>
      <c r="H1241" s="753" t="s">
        <v>773</v>
      </c>
      <c r="I1241" s="1794"/>
    </row>
    <row r="1242" spans="1:9" s="344" customFormat="1" ht="32.25" customHeight="1">
      <c r="A1242" s="801"/>
      <c r="B1242" s="830"/>
      <c r="C1242" s="393" t="s">
        <v>387</v>
      </c>
      <c r="D1242" s="1867" t="str">
        <f>'Rekap Panjang Per Prog Per Prov'!L8</f>
        <v>Kegiatan Fasilitasi Penataan Ruang Daerah dan Lingkungan Hidup di Daerah</v>
      </c>
      <c r="E1242" s="1862"/>
      <c r="F1242" s="776"/>
      <c r="G1242" s="777"/>
      <c r="H1242" s="753"/>
      <c r="I1242" s="758"/>
    </row>
    <row r="1243" spans="1:9" s="344" customFormat="1" ht="50.25" customHeight="1">
      <c r="A1243" s="801"/>
      <c r="B1243" s="830"/>
      <c r="C1243" s="366"/>
      <c r="D1243" s="393" t="s">
        <v>382</v>
      </c>
      <c r="E1243" s="842" t="str">
        <f>'Rekap Panjang Per Prog Per Prov'!L10</f>
        <v xml:space="preserve">Koordinasi , Fasilitasi dan Evaluasi terhadap Implementasi Kegiatan Penanganan Lahan Kritis dan Sumber Daya Air Berbasis Masyarakat (PLKSDA-BM) </v>
      </c>
      <c r="F1243" s="776">
        <f>'Rekap Panjang Per Prog Per Prov'!L120</f>
        <v>300000000</v>
      </c>
      <c r="G1243" s="777"/>
      <c r="H1243" s="753" t="s">
        <v>773</v>
      </c>
      <c r="I1243" s="753" t="s">
        <v>594</v>
      </c>
    </row>
    <row r="1244" spans="1:9" s="344" customFormat="1" ht="16.5">
      <c r="A1244" s="801"/>
      <c r="B1244" s="830"/>
      <c r="C1244" s="393" t="s">
        <v>388</v>
      </c>
      <c r="D1244" s="1862" t="str">
        <f>'Rekap Panjang Per Prog Per Prov'!O8</f>
        <v>Kegiatan Fasilitasi Peningkatan Pertumbuhan Ekonomi Daerah</v>
      </c>
      <c r="E1244" s="1862"/>
      <c r="F1244" s="776"/>
      <c r="G1244" s="777"/>
      <c r="H1244" s="753"/>
      <c r="I1244" s="758"/>
    </row>
    <row r="1245" spans="1:9" s="344" customFormat="1" ht="49.5" customHeight="1">
      <c r="A1245" s="801"/>
      <c r="B1245" s="835"/>
      <c r="C1245" s="367"/>
      <c r="D1245" s="392" t="s">
        <v>382</v>
      </c>
      <c r="E1245" s="846" t="str">
        <f>'Rekap Panjang Per Prog Per Prov'!O10</f>
        <v xml:space="preserve">Dukungan Operasional  Penyelenggaraan PTSP  </v>
      </c>
      <c r="F1245" s="802">
        <f>'Rekap Panjang Per Prog Per Prov'!O120</f>
        <v>500000000</v>
      </c>
      <c r="G1245" s="778"/>
      <c r="H1245" s="753" t="s">
        <v>774</v>
      </c>
      <c r="I1245" s="753" t="s">
        <v>602</v>
      </c>
    </row>
    <row r="1246" spans="1:9" s="362" customFormat="1" ht="15.75" hidden="1" customHeight="1">
      <c r="A1246" s="777"/>
      <c r="B1246" s="830" t="s">
        <v>520</v>
      </c>
      <c r="C1246" s="1863" t="str">
        <f>'Rekap Panjang Per Prog Per Prov'!U7</f>
        <v xml:space="preserve">PROGRAM PEMBERDAYAAN MASYARAKAT DAN PEMERINTAHAN DESA </v>
      </c>
      <c r="D1246" s="1863"/>
      <c r="E1246" s="1863"/>
      <c r="F1246" s="793"/>
      <c r="G1246" s="782" t="str">
        <f>'Rekap Panjang Per Prog Per Prov'!U11</f>
        <v>DITJEN PMD</v>
      </c>
      <c r="H1246" s="753"/>
      <c r="I1246" s="758"/>
    </row>
    <row r="1247" spans="1:9" ht="30" hidden="1" customHeight="1">
      <c r="A1247" s="777"/>
      <c r="B1247" s="831"/>
      <c r="C1247" s="393" t="s">
        <v>381</v>
      </c>
      <c r="D1247" s="1862" t="str">
        <f>'Rekap Panjang Per Prog Per Prov'!U8</f>
        <v>Kegiatan Dukungan Manajemen dan Dukungan Teknis Lainnya Ditjen PMD</v>
      </c>
      <c r="E1247" s="1862"/>
      <c r="F1247" s="794"/>
      <c r="G1247" s="782"/>
      <c r="H1247" s="753"/>
      <c r="I1247" s="758"/>
    </row>
    <row r="1248" spans="1:9" ht="31.5" hidden="1" customHeight="1">
      <c r="A1248" s="777"/>
      <c r="B1248" s="834"/>
      <c r="C1248" s="394"/>
      <c r="D1248" s="394" t="s">
        <v>382</v>
      </c>
      <c r="E1248" s="841" t="str">
        <f>'Rekap Panjang Per Prog Per Prov'!U10</f>
        <v>Penguatan Program dan Kelembagaan Pemberdayaan Masyarakat dan Pemerintahan Desa</v>
      </c>
      <c r="F1248" s="797">
        <f>'Rekap Panjang Per Prog Per Prov'!U120</f>
        <v>150050000</v>
      </c>
      <c r="G1248" s="778"/>
      <c r="H1248" s="753"/>
      <c r="I1248" s="781"/>
    </row>
    <row r="1249" spans="1:9" ht="30" hidden="1" customHeight="1">
      <c r="A1249" s="777"/>
      <c r="B1249" s="831"/>
      <c r="C1249" s="393" t="s">
        <v>387</v>
      </c>
      <c r="D1249" s="1862" t="str">
        <f>'Rekap Panjang Per Prog Per Prov'!V8</f>
        <v>Kegiatan Peningkatan Kapasitas Penyelenggaraan Pemerintahan Desa dan Kelurahan</v>
      </c>
      <c r="E1249" s="1862"/>
      <c r="F1249" s="794"/>
      <c r="G1249" s="782"/>
      <c r="H1249" s="753"/>
      <c r="I1249" s="758"/>
    </row>
    <row r="1250" spans="1:9" ht="15.75" hidden="1" customHeight="1">
      <c r="A1250" s="777"/>
      <c r="B1250" s="834"/>
      <c r="C1250" s="394"/>
      <c r="D1250" s="394" t="s">
        <v>382</v>
      </c>
      <c r="E1250" s="841" t="str">
        <f>'Rekap Panjang Per Prog Per Prov'!V10</f>
        <v>Pelatihan Manajemen Pemerintahan Desa bagi Kepala Desa</v>
      </c>
      <c r="F1250" s="797">
        <f>'Rekap Panjang Per Prog Per Prov'!V120</f>
        <v>173314000</v>
      </c>
      <c r="G1250" s="778"/>
      <c r="H1250" s="753"/>
      <c r="I1250" s="781"/>
    </row>
    <row r="1251" spans="1:9" ht="15.75" hidden="1" customHeight="1">
      <c r="A1251" s="777"/>
      <c r="B1251" s="831"/>
      <c r="C1251" s="393" t="s">
        <v>388</v>
      </c>
      <c r="D1251" s="1862" t="str">
        <f>'Rekap Panjang Per Prog Per Prov'!W8</f>
        <v>Kegiatan Peningkatan Kapasitas Kelembagaan dan Pelatihan Masyarakat</v>
      </c>
      <c r="E1251" s="1862"/>
      <c r="F1251" s="794"/>
      <c r="G1251" s="782"/>
      <c r="H1251" s="753"/>
      <c r="I1251" s="758"/>
    </row>
    <row r="1252" spans="1:9" ht="15.75" hidden="1" customHeight="1">
      <c r="A1252" s="777"/>
      <c r="B1252" s="834"/>
      <c r="C1252" s="394"/>
      <c r="D1252" s="394" t="s">
        <v>382</v>
      </c>
      <c r="E1252" s="841" t="str">
        <f>'Rekap Panjang Per Prog Per Prov'!W10</f>
        <v>Fasilitasi Penyusunan Profil Desa dan Kelurahan</v>
      </c>
      <c r="F1252" s="797">
        <f>'Rekap Panjang Per Prog Per Prov'!W120</f>
        <v>276719000</v>
      </c>
      <c r="G1252" s="778"/>
      <c r="H1252" s="753"/>
      <c r="I1252" s="781"/>
    </row>
    <row r="1253" spans="1:9" ht="15.75" hidden="1" customHeight="1">
      <c r="A1253" s="777"/>
      <c r="B1253" s="831"/>
      <c r="C1253" s="393" t="s">
        <v>389</v>
      </c>
      <c r="D1253" s="1862" t="str">
        <f>'Rekap Panjang Per Prog Per Prov'!X8</f>
        <v>Kegiatan Peningkatan Kemandirian Masyarakat Perdesaan</v>
      </c>
      <c r="E1253" s="1862"/>
      <c r="F1253" s="794"/>
      <c r="G1253" s="782"/>
      <c r="H1253" s="753"/>
      <c r="I1253" s="758"/>
    </row>
    <row r="1254" spans="1:9" ht="15.75" hidden="1" customHeight="1">
      <c r="A1254" s="777"/>
      <c r="B1254" s="834"/>
      <c r="C1254" s="394"/>
      <c r="D1254" s="394" t="s">
        <v>382</v>
      </c>
      <c r="E1254" s="841" t="str">
        <f>'Rekap Panjang Per Prog Per Prov'!X10</f>
        <v>PNPM-Mandiri Perdesaan</v>
      </c>
      <c r="F1254" s="797">
        <f>'Rekap Panjang Per Prog Per Prov'!X120</f>
        <v>10795442000</v>
      </c>
      <c r="G1254" s="778"/>
      <c r="H1254" s="753"/>
      <c r="I1254" s="781"/>
    </row>
    <row r="1255" spans="1:9" ht="15.75" hidden="1" customHeight="1">
      <c r="A1255" s="777"/>
      <c r="B1255" s="831"/>
      <c r="C1255" s="393" t="s">
        <v>391</v>
      </c>
      <c r="D1255" s="1862" t="str">
        <f>'Rekap Panjang Per Prog Per Prov'!Y8</f>
        <v>Kegiatan Fasilitasi Pemberdayaan Adat dan Sosial Budaya Masyarakat</v>
      </c>
      <c r="E1255" s="1862"/>
      <c r="F1255" s="794"/>
      <c r="G1255" s="782"/>
      <c r="H1255" s="753"/>
      <c r="I1255" s="758"/>
    </row>
    <row r="1256" spans="1:9" ht="31.5" hidden="1" customHeight="1">
      <c r="A1256" s="777"/>
      <c r="B1256" s="834"/>
      <c r="C1256" s="394"/>
      <c r="D1256" s="394" t="s">
        <v>382</v>
      </c>
      <c r="E1256" s="842" t="str">
        <f>'Rekap Panjang Per Prog Per Prov'!Y10</f>
        <v>Fasilitasi Penguatan Kelembagaan Komisi Penanggulangan HIV/AIDS di daerah</v>
      </c>
      <c r="F1256" s="797">
        <f>'Rekap Panjang Per Prog Per Prov'!Y120</f>
        <v>71650000</v>
      </c>
      <c r="G1256" s="778"/>
      <c r="H1256" s="753"/>
      <c r="I1256" s="781"/>
    </row>
    <row r="1257" spans="1:9" ht="15.75" hidden="1" customHeight="1">
      <c r="A1257" s="777"/>
      <c r="B1257" s="834"/>
      <c r="C1257" s="394"/>
      <c r="D1257" s="394" t="s">
        <v>386</v>
      </c>
      <c r="E1257" s="841" t="str">
        <f>'Rekap Panjang Per Prog Per Prov'!Z10</f>
        <v xml:space="preserve">Fasilitasi Pembinaan dan Pengendalian PNPM Generasi </v>
      </c>
      <c r="F1257" s="797">
        <f>'Rekap Panjang Per Prog Per Prov'!Z120</f>
        <v>2767166000</v>
      </c>
      <c r="G1257" s="778"/>
      <c r="H1257" s="753"/>
      <c r="I1257" s="781"/>
    </row>
    <row r="1258" spans="1:9" ht="31.5" hidden="1" customHeight="1">
      <c r="A1258" s="777"/>
      <c r="B1258" s="834"/>
      <c r="C1258" s="394"/>
      <c r="D1258" s="394" t="s">
        <v>390</v>
      </c>
      <c r="E1258" s="842" t="str">
        <f>'Rekap Panjang Per Prog Per Prov'!AA10</f>
        <v xml:space="preserve">Fasilitasi Penguatan Sistem Informasi Posyandu di Daerah melalui Koordinasi dan Pelatihan Ulang </v>
      </c>
      <c r="F1258" s="797">
        <f>'Rekap Panjang Per Prog Per Prov'!AA120</f>
        <v>58200000</v>
      </c>
      <c r="G1258" s="778"/>
      <c r="H1258" s="753"/>
      <c r="I1258" s="781"/>
    </row>
    <row r="1259" spans="1:9" ht="15.75" hidden="1" customHeight="1">
      <c r="A1259" s="777"/>
      <c r="B1259" s="831"/>
      <c r="C1259" s="393" t="s">
        <v>392</v>
      </c>
      <c r="D1259" s="1862" t="str">
        <f>'Rekap Panjang Per Prog Per Prov'!AB8</f>
        <v>Kegiatan Pengembangan Usaha Ekonomi Masyarakat</v>
      </c>
      <c r="E1259" s="1862"/>
      <c r="F1259" s="794"/>
      <c r="G1259" s="782"/>
      <c r="H1259" s="753"/>
      <c r="I1259" s="758"/>
    </row>
    <row r="1260" spans="1:9" ht="31.5" hidden="1" customHeight="1">
      <c r="A1260" s="777"/>
      <c r="B1260" s="834"/>
      <c r="C1260" s="394"/>
      <c r="D1260" s="394" t="s">
        <v>382</v>
      </c>
      <c r="E1260" s="841" t="str">
        <f>'Rekap Panjang Per Prog Per Prov'!AC10</f>
        <v xml:space="preserve">Penguatan Kelembagaan Tim Koordinasi Penanggulangan Kemiskinan Daerah (TKPKD) </v>
      </c>
      <c r="F1260" s="797">
        <f>'Rekap Panjang Per Prog Per Prov'!AC120</f>
        <v>51200000</v>
      </c>
      <c r="G1260" s="778"/>
      <c r="H1260" s="753"/>
      <c r="I1260" s="781"/>
    </row>
    <row r="1261" spans="1:9" ht="15.75" hidden="1" customHeight="1">
      <c r="A1261" s="777"/>
      <c r="B1261" s="834"/>
      <c r="C1261" s="394"/>
      <c r="D1261" s="394" t="s">
        <v>386</v>
      </c>
      <c r="E1261" s="841" t="str">
        <f>'Rekap Panjang Per Prog Per Prov'!AD10</f>
        <v>Fasilitasi Penguatan Kelembagaan Pasar Desa</v>
      </c>
      <c r="F1261" s="797">
        <f>'Rekap Panjang Per Prog Per Prov'!AD120</f>
        <v>150000000</v>
      </c>
      <c r="G1261" s="778"/>
      <c r="H1261" s="753"/>
      <c r="I1261" s="781"/>
    </row>
    <row r="1262" spans="1:9" s="362" customFormat="1" ht="31.5" customHeight="1">
      <c r="A1262" s="777"/>
      <c r="B1262" s="830" t="s">
        <v>520</v>
      </c>
      <c r="C1262" s="1863" t="str">
        <f>'Rekap Panjang Per Prog Per Prov'!AH7</f>
        <v xml:space="preserve">PROGRAM PENGUATAN PENYELENGGARAAN PEMERINTAHAN UMUM </v>
      </c>
      <c r="D1262" s="1863"/>
      <c r="E1262" s="1863"/>
      <c r="F1262" s="793"/>
      <c r="G1262" s="803" t="str">
        <f>'Rekap Panjang Per Prog Per Prov'!AH11</f>
        <v>DITJEN PUM</v>
      </c>
      <c r="H1262" s="753"/>
      <c r="I1262" s="758"/>
    </row>
    <row r="1263" spans="1:9" ht="30" customHeight="1">
      <c r="A1263" s="777"/>
      <c r="B1263" s="831"/>
      <c r="C1263" s="393" t="s">
        <v>381</v>
      </c>
      <c r="D1263" s="1862" t="str">
        <f>'Rekap Panjang Per Prog Per Prov'!AH8</f>
        <v>Kegiatan Penyelenggaraan Hubungan Pusat dan Daerah Serta Kerjasama Daerah</v>
      </c>
      <c r="E1263" s="1862"/>
      <c r="F1263" s="794"/>
      <c r="G1263" s="777"/>
      <c r="H1263" s="753"/>
      <c r="I1263" s="758"/>
    </row>
    <row r="1264" spans="1:9" ht="31.5">
      <c r="A1264" s="777"/>
      <c r="B1264" s="834"/>
      <c r="C1264" s="394"/>
      <c r="D1264" s="394" t="s">
        <v>382</v>
      </c>
      <c r="E1264" s="841" t="str">
        <f>'Rekap Panjang Per Prog Per Prov'!AH10</f>
        <v>Pengembangan Kerjasama Daerah</v>
      </c>
      <c r="F1264" s="797">
        <f>'Rekap Panjang Per Prog Per Prov'!AH120</f>
        <v>325000000</v>
      </c>
      <c r="G1264" s="777"/>
      <c r="H1264" s="753" t="s">
        <v>701</v>
      </c>
      <c r="I1264" s="1790" t="s">
        <v>595</v>
      </c>
    </row>
    <row r="1265" spans="1:10" ht="32.25" customHeight="1">
      <c r="A1265" s="777"/>
      <c r="B1265" s="834"/>
      <c r="C1265" s="394"/>
      <c r="D1265" s="394" t="s">
        <v>386</v>
      </c>
      <c r="E1265" s="841" t="str">
        <f>'Rekap Panjang Per Prog Per Prov'!AI10</f>
        <v>Peningkatan Peran Gubernur sebagai Wakil Pemerintah Pusat di Wilayah Provinsi</v>
      </c>
      <c r="F1265" s="797">
        <f>'Rekap Panjang Per Prog Per Prov'!AI120</f>
        <v>4057322000</v>
      </c>
      <c r="G1265" s="777"/>
      <c r="H1265" s="753" t="s">
        <v>701</v>
      </c>
      <c r="I1265" s="1791"/>
    </row>
    <row r="1266" spans="1:10" ht="30" customHeight="1">
      <c r="A1266" s="777"/>
      <c r="B1266" s="831"/>
      <c r="C1266" s="393" t="s">
        <v>387</v>
      </c>
      <c r="D1266" s="1862" t="str">
        <f>'Rekap Panjang Per Prog Per Prov'!AJ8</f>
        <v>Kegiatan Pengembangan dan Penataan Wilayah Administrasi dan Perbatasan</v>
      </c>
      <c r="E1266" s="1862"/>
      <c r="F1266" s="794"/>
      <c r="G1266" s="777"/>
      <c r="H1266" s="753"/>
      <c r="I1266" s="758"/>
    </row>
    <row r="1267" spans="1:10" ht="42.75" customHeight="1">
      <c r="A1267" s="777"/>
      <c r="B1267" s="834"/>
      <c r="C1267" s="394"/>
      <c r="D1267" s="394" t="s">
        <v>382</v>
      </c>
      <c r="E1267" s="841" t="str">
        <f>'Rekap Panjang Per Prog Per Prov'!AJ10</f>
        <v>Koordinasi dan Fasilitasi Penegasan Batas Daerah secara Pasti di Lapangan antar Daerah Provinsi, Kab/Kota</v>
      </c>
      <c r="F1267" s="797">
        <f>'Rekap Panjang Per Prog Per Prov'!AJ120</f>
        <v>300000000</v>
      </c>
      <c r="G1267" s="777"/>
      <c r="H1267" s="753" t="s">
        <v>701</v>
      </c>
      <c r="I1267" s="1114" t="s">
        <v>605</v>
      </c>
    </row>
    <row r="1268" spans="1:10" ht="46.5" customHeight="1">
      <c r="A1268" s="777"/>
      <c r="B1268" s="834"/>
      <c r="C1268" s="394"/>
      <c r="D1268" s="394" t="s">
        <v>386</v>
      </c>
      <c r="E1268" s="841" t="str">
        <f>'Rekap Panjang Per Prog Per Prov'!AL10</f>
        <v>Pembakuan dan Pembinaan Nama Rupabumi Unsur Alami</v>
      </c>
      <c r="F1268" s="797">
        <f>'Rekap Panjang Per Prog Per Prov'!AL120</f>
        <v>322492000</v>
      </c>
      <c r="G1268" s="778"/>
      <c r="H1268" s="753" t="s">
        <v>701</v>
      </c>
      <c r="I1268" s="753" t="s">
        <v>612</v>
      </c>
    </row>
    <row r="1269" spans="1:10" s="355" customFormat="1" ht="16.5" thickBot="1">
      <c r="A1269" s="788"/>
      <c r="B1269" s="832"/>
      <c r="C1269" s="369"/>
      <c r="D1269" s="369"/>
      <c r="E1269" s="849"/>
      <c r="F1269" s="790"/>
      <c r="G1269" s="789"/>
      <c r="H1269" s="1101"/>
      <c r="I1269" s="768"/>
    </row>
    <row r="1270" spans="1:10" s="355" customFormat="1" ht="18" hidden="1">
      <c r="A1270" s="817" t="s">
        <v>440</v>
      </c>
      <c r="B1270" s="1927" t="s">
        <v>441</v>
      </c>
      <c r="C1270" s="1927"/>
      <c r="D1270" s="1927"/>
      <c r="E1270" s="1927"/>
      <c r="F1270" s="818">
        <f>SUM(F1271:F1321)</f>
        <v>40844677000</v>
      </c>
      <c r="G1270" s="819"/>
      <c r="H1270" s="1136"/>
      <c r="I1270" s="820"/>
      <c r="J1270" s="623">
        <f>'Rekap Panjang Per Prog Per Prov'!AV124</f>
        <v>40844677000</v>
      </c>
    </row>
    <row r="1271" spans="1:10" hidden="1">
      <c r="A1271" s="777"/>
      <c r="B1271" s="830" t="s">
        <v>380</v>
      </c>
      <c r="C1271" s="1863" t="str">
        <f>'Rekap Panjang Per Prog Per Prov'!C7</f>
        <v xml:space="preserve">PROGRAM PENATAAN ADMINISTRASI KEPENDUDUKAN </v>
      </c>
      <c r="D1271" s="1863"/>
      <c r="E1271" s="1863"/>
      <c r="F1271" s="776"/>
      <c r="G1271" s="782" t="str">
        <f>'Rekap Panjang Per Prog Per Prov'!C11</f>
        <v>DITJEN DUKCAPIL</v>
      </c>
      <c r="H1271" s="753"/>
      <c r="I1271" s="758"/>
    </row>
    <row r="1272" spans="1:10" ht="33" hidden="1" customHeight="1">
      <c r="A1272" s="777"/>
      <c r="B1272" s="830"/>
      <c r="C1272" s="393" t="s">
        <v>381</v>
      </c>
      <c r="D1272" s="1862" t="str">
        <f>'Rekap Panjang Per Prog Per Prov'!C8</f>
        <v>Kegiatan Dukungan Manajemen dan Dukungan Teknis Lainnya Ditjen Kependudukan dan Pencatatan Sipil</v>
      </c>
      <c r="E1272" s="1862"/>
      <c r="F1272" s="776"/>
      <c r="G1272" s="782"/>
      <c r="H1272" s="753"/>
      <c r="I1272" s="758"/>
    </row>
    <row r="1273" spans="1:10" ht="66.75" hidden="1" customHeight="1">
      <c r="A1273" s="777"/>
      <c r="B1273" s="830"/>
      <c r="C1273" s="365"/>
      <c r="D1273" s="393" t="s">
        <v>382</v>
      </c>
      <c r="E1273" s="841" t="str">
        <f>'Rekap Panjang Per Prog Per Prov'!C10</f>
        <v xml:space="preserve">Fasilitasi Koordinasi Penyelenggaraan Kependudukan dan Pencatatan Sipil </v>
      </c>
      <c r="F1273" s="776">
        <f>'Rekap Panjang Per Prog Per Prov'!C124</f>
        <v>249795000</v>
      </c>
      <c r="G1273" s="782"/>
      <c r="H1273" s="753"/>
      <c r="I1273" s="753" t="s">
        <v>600</v>
      </c>
    </row>
    <row r="1274" spans="1:10" ht="34.5" hidden="1" customHeight="1">
      <c r="A1274" s="801"/>
      <c r="B1274" s="830" t="s">
        <v>383</v>
      </c>
      <c r="C1274" s="1863" t="str">
        <f>'Rekap Panjang Per Prog Per Prov'!D7</f>
        <v xml:space="preserve">PROGRAM PENGAWASAN DAN PENINGKATAN AKUNTABILITAS APARATUR KEMENTERIAN DALAM NEGERI </v>
      </c>
      <c r="D1274" s="1863"/>
      <c r="E1274" s="1863"/>
      <c r="F1274" s="776"/>
      <c r="G1274" s="803" t="str">
        <f>'Rekap Panjang Per Prog Per Prov'!D11</f>
        <v>ITJEN</v>
      </c>
      <c r="H1274" s="753"/>
      <c r="I1274" s="758"/>
    </row>
    <row r="1275" spans="1:10" ht="32.25" hidden="1" customHeight="1">
      <c r="A1275" s="801"/>
      <c r="B1275" s="830"/>
      <c r="C1275" s="393" t="s">
        <v>381</v>
      </c>
      <c r="D1275" s="1862" t="str">
        <f>'Rekap Panjang Per Prog Per Prov'!D8</f>
        <v xml:space="preserve">Kegiatan Dukungan Manajemen dan Dukungan Teknis Lainnya  Inspektorat Jenderal </v>
      </c>
      <c r="E1275" s="1862"/>
      <c r="F1275" s="776"/>
      <c r="G1275" s="777"/>
      <c r="H1275" s="753"/>
      <c r="I1275" s="758"/>
    </row>
    <row r="1276" spans="1:10" ht="82.5" hidden="1" customHeight="1">
      <c r="A1276" s="890"/>
      <c r="B1276" s="879"/>
      <c r="C1276" s="893"/>
      <c r="D1276" s="883" t="s">
        <v>382</v>
      </c>
      <c r="E1276" s="887" t="str">
        <f>'Rekap Panjang Per Prog Per Prov'!D10</f>
        <v xml:space="preserve">Koordinasi Pembinaan dan Pengawasan Penyelenggaraan Pemerintahan Daerah </v>
      </c>
      <c r="F1276" s="880">
        <f>'Rekap Panjang Per Prog Per Prov'!D124</f>
        <v>300000000</v>
      </c>
      <c r="G1276" s="821"/>
      <c r="H1276" s="753"/>
      <c r="I1276" s="884" t="s">
        <v>603</v>
      </c>
    </row>
    <row r="1277" spans="1:10" ht="16.5" hidden="1">
      <c r="A1277" s="801"/>
      <c r="B1277" s="829" t="s">
        <v>384</v>
      </c>
      <c r="C1277" s="1873" t="str">
        <f>'Rekap Panjang Per Prog Per Prov'!E7</f>
        <v xml:space="preserve">PROGRAM PEMBINAAN KESATUAN BANGSA DAN POLITIK </v>
      </c>
      <c r="D1277" s="1873"/>
      <c r="E1277" s="1873"/>
      <c r="F1277" s="779"/>
      <c r="G1277" s="1893" t="str">
        <f>'Rekap Panjang Per Prog Per Prov'!E11</f>
        <v>DITJEN KESBANGPOL</v>
      </c>
      <c r="H1277" s="753"/>
      <c r="I1277" s="781"/>
    </row>
    <row r="1278" spans="1:10" s="355" customFormat="1" hidden="1">
      <c r="A1278" s="754"/>
      <c r="B1278" s="830"/>
      <c r="C1278" s="393" t="s">
        <v>381</v>
      </c>
      <c r="D1278" s="1862" t="str">
        <f>'Rekap Panjang Per Prog Per Prov'!E8</f>
        <v>Kegiatan Fasilitasi Kewaspadaan Nasional</v>
      </c>
      <c r="E1278" s="1862"/>
      <c r="F1278" s="776"/>
      <c r="G1278" s="1861"/>
      <c r="H1278" s="753"/>
      <c r="I1278" s="758"/>
    </row>
    <row r="1279" spans="1:10" s="344" customFormat="1" ht="73.5" hidden="1" customHeight="1">
      <c r="A1279" s="801"/>
      <c r="B1279" s="830"/>
      <c r="C1279" s="393"/>
      <c r="D1279" s="393" t="s">
        <v>382</v>
      </c>
      <c r="E1279" s="841" t="str">
        <f>'Rekap Panjang Per Prog Per Prov'!E10</f>
        <v xml:space="preserve">Penguatan dan Pemberdayaan Forum Kewaspadaan Dini Masyarakat (FKDM) </v>
      </c>
      <c r="F1279" s="776">
        <f>'Rekap Panjang Per Prog Per Prov'!E124</f>
        <v>1036478000</v>
      </c>
      <c r="G1279" s="778"/>
      <c r="H1279" s="753"/>
      <c r="I1279" s="753" t="s">
        <v>601</v>
      </c>
    </row>
    <row r="1280" spans="1:10" s="344" customFormat="1" ht="38.25" hidden="1" customHeight="1">
      <c r="A1280" s="801"/>
      <c r="B1280" s="830" t="s">
        <v>385</v>
      </c>
      <c r="C1280" s="1863" t="str">
        <f>'Rekap Panjang Per Prog Per Prov'!F7</f>
        <v xml:space="preserve">PROGRAM PENDIDIKAN DAN PELATIHAN APARATUR KEMENTERIAN DALAM NEGERI </v>
      </c>
      <c r="D1280" s="1863"/>
      <c r="E1280" s="1863"/>
      <c r="F1280" s="776"/>
      <c r="G1280" s="856" t="str">
        <f>'Rekap Panjang Per Prog Per Prov'!F11</f>
        <v>BADAN DIKLAT</v>
      </c>
      <c r="H1280" s="753"/>
      <c r="I1280" s="784"/>
    </row>
    <row r="1281" spans="1:9" s="344" customFormat="1" ht="32.25" hidden="1" customHeight="1">
      <c r="A1281" s="801"/>
      <c r="B1281" s="830"/>
      <c r="C1281" s="393" t="s">
        <v>381</v>
      </c>
      <c r="D1281" s="1862" t="str">
        <f>'Rekap Panjang Per Prog Per Prov'!F8</f>
        <v xml:space="preserve">Kegiatan Dukungan Manajemen Dan Pelayanan Teknis Lainnya Badan Pendidikan Dan Pelatihan </v>
      </c>
      <c r="E1281" s="1862"/>
      <c r="F1281" s="776"/>
      <c r="G1281" s="777"/>
      <c r="H1281" s="753"/>
      <c r="I1281" s="758"/>
    </row>
    <row r="1282" spans="1:9" s="344" customFormat="1" ht="75.75" hidden="1" customHeight="1">
      <c r="A1282" s="801"/>
      <c r="B1282" s="830"/>
      <c r="C1282" s="393"/>
      <c r="D1282" s="393" t="s">
        <v>382</v>
      </c>
      <c r="E1282" s="841" t="str">
        <f>'Rekap Panjang Per Prog Per Prov'!F10</f>
        <v>Koordinasi Pembinaan Program Kediklatan</v>
      </c>
      <c r="F1282" s="776">
        <f>'Rekap Panjang Per Prog Per Prov'!F124</f>
        <v>212000000</v>
      </c>
      <c r="G1282" s="778"/>
      <c r="H1282" s="753"/>
      <c r="I1282" s="753" t="s">
        <v>604</v>
      </c>
    </row>
    <row r="1283" spans="1:9" s="344" customFormat="1" ht="16.5" hidden="1" customHeight="1">
      <c r="A1283" s="801"/>
      <c r="B1283" s="830" t="s">
        <v>393</v>
      </c>
      <c r="C1283" s="1863" t="str">
        <f>'Rekap Panjang Per Prog Per Prov'!G7</f>
        <v xml:space="preserve">PROGRAM PENGELOLAAN DESENTRALISASI DAN OTONOMI DAERAH </v>
      </c>
      <c r="D1283" s="1863"/>
      <c r="E1283" s="1863"/>
      <c r="F1283" s="776"/>
      <c r="G1283" s="856" t="str">
        <f>'Rekap Panjang Per Prog Per Prov'!G11</f>
        <v>DITJEN OTDA</v>
      </c>
      <c r="H1283" s="753"/>
      <c r="I1283" s="784"/>
    </row>
    <row r="1284" spans="1:9" s="344" customFormat="1" ht="16.5" hidden="1">
      <c r="A1284" s="801"/>
      <c r="B1284" s="830"/>
      <c r="C1284" s="393" t="s">
        <v>381</v>
      </c>
      <c r="D1284" s="1862" t="str">
        <f>'Rekap Panjang Per Prog Per Prov'!G8</f>
        <v>Kegiatan Penataan Urusan Pemerintahan Daerah Lingkup I</v>
      </c>
      <c r="E1284" s="1862"/>
      <c r="F1284" s="776"/>
      <c r="G1284" s="777"/>
      <c r="H1284" s="753"/>
      <c r="I1284" s="758"/>
    </row>
    <row r="1285" spans="1:9" s="344" customFormat="1" ht="76.5" hidden="1" customHeight="1">
      <c r="A1285" s="801"/>
      <c r="B1285" s="830"/>
      <c r="C1285" s="393"/>
      <c r="D1285" s="393" t="s">
        <v>382</v>
      </c>
      <c r="E1285" s="841" t="str">
        <f>'Rekap Panjang Per Prog Per Prov'!G10</f>
        <v xml:space="preserve">Fasilitasi Percepatan Penerapan Standar Pelayanan Minimal (SPM) di Daerah </v>
      </c>
      <c r="F1285" s="776">
        <f>'Rekap Panjang Per Prog Per Prov'!G124</f>
        <v>575400000</v>
      </c>
      <c r="G1285" s="778"/>
      <c r="H1285" s="753"/>
      <c r="I1285" s="761" t="s">
        <v>662</v>
      </c>
    </row>
    <row r="1286" spans="1:9" s="344" customFormat="1" ht="16.5" hidden="1" customHeight="1">
      <c r="A1286" s="801"/>
      <c r="B1286" s="829" t="s">
        <v>396</v>
      </c>
      <c r="C1286" s="1859" t="str">
        <f>'Rekap Panjang Per Prog Per Prov'!J7</f>
        <v xml:space="preserve">PROGRAM BINA PEMBANGUNAN DAERAH </v>
      </c>
      <c r="D1286" s="1859"/>
      <c r="E1286" s="1859"/>
      <c r="F1286" s="779"/>
      <c r="G1286" s="1865" t="str">
        <f>'Rekap Panjang Per Prog Per Prov'!J11</f>
        <v>DITJEN BINA BANGDA</v>
      </c>
      <c r="H1286" s="753"/>
      <c r="I1286" s="809"/>
    </row>
    <row r="1287" spans="1:9" s="344" customFormat="1" ht="32.25" hidden="1" customHeight="1">
      <c r="A1287" s="801"/>
      <c r="B1287" s="830"/>
      <c r="C1287" s="393" t="s">
        <v>381</v>
      </c>
      <c r="D1287" s="1862" t="str">
        <f>'Rekap Panjang Per Prog Per Prov'!J8</f>
        <v>Kegiatan Dukungan Manajemen dan Pelaksanaan Tugas Teknis Lainnya Ditjen Bina Bangda</v>
      </c>
      <c r="E1287" s="1862"/>
      <c r="F1287" s="776"/>
      <c r="G1287" s="1866"/>
      <c r="H1287" s="753"/>
      <c r="I1287" s="758"/>
    </row>
    <row r="1288" spans="1:9" s="344" customFormat="1" ht="32.25" hidden="1" customHeight="1">
      <c r="A1288" s="801"/>
      <c r="B1288" s="830"/>
      <c r="C1288" s="393"/>
      <c r="D1288" s="393" t="s">
        <v>382</v>
      </c>
      <c r="E1288" s="841" t="str">
        <f>'Rekap Panjang Per Prog Per Prov'!J10</f>
        <v>Penyusunan, Pengkajian dan Pengembangan Data dan Informasi SIPD di Daerah</v>
      </c>
      <c r="F1288" s="776">
        <f>'Rekap Panjang Per Prog Per Prov'!J124</f>
        <v>672000000</v>
      </c>
      <c r="G1288" s="777"/>
      <c r="H1288" s="753"/>
      <c r="I1288" s="1793" t="s">
        <v>594</v>
      </c>
    </row>
    <row r="1289" spans="1:9" s="344" customFormat="1" ht="31.5" hidden="1">
      <c r="A1289" s="801"/>
      <c r="B1289" s="830"/>
      <c r="C1289" s="366"/>
      <c r="D1289" s="393" t="s">
        <v>386</v>
      </c>
      <c r="E1289" s="841" t="str">
        <f>'Rekap Panjang Per Prog Per Prov'!K10</f>
        <v xml:space="preserve">Penguatan Peran Provinsi dalam Pengendalian, Pelaporan dan Evaluasi Pemanfaatan Program Dana Alokasi Khusus (DAK) </v>
      </c>
      <c r="F1289" s="776">
        <f>'Rekap Panjang Per Prog Per Prov'!K124</f>
        <v>450000000</v>
      </c>
      <c r="G1289" s="777"/>
      <c r="H1289" s="753"/>
      <c r="I1289" s="1794"/>
    </row>
    <row r="1290" spans="1:9" s="344" customFormat="1" ht="16.5" hidden="1">
      <c r="A1290" s="801"/>
      <c r="B1290" s="830"/>
      <c r="C1290" s="393" t="s">
        <v>387</v>
      </c>
      <c r="D1290" s="1867" t="str">
        <f>'Rekap Panjang Per Prog Per Prov'!O8</f>
        <v>Kegiatan Fasilitasi Peningkatan Pertumbuhan Ekonomi Daerah</v>
      </c>
      <c r="E1290" s="1862"/>
      <c r="F1290" s="776"/>
      <c r="G1290" s="777"/>
      <c r="H1290" s="753"/>
      <c r="I1290" s="758"/>
    </row>
    <row r="1291" spans="1:9" s="344" customFormat="1" ht="72.75" hidden="1" customHeight="1">
      <c r="A1291" s="801"/>
      <c r="B1291" s="830"/>
      <c r="C1291" s="366"/>
      <c r="D1291" s="393" t="s">
        <v>382</v>
      </c>
      <c r="E1291" s="842" t="str">
        <f>'Rekap Panjang Per Prog Per Prov'!O10</f>
        <v xml:space="preserve">Dukungan Operasional  Penyelenggaraan PTSP  </v>
      </c>
      <c r="F1291" s="776">
        <f>'Rekap Panjang Per Prog Per Prov'!O124</f>
        <v>600000000</v>
      </c>
      <c r="G1291" s="777"/>
      <c r="H1291" s="753"/>
      <c r="I1291" s="753" t="s">
        <v>602</v>
      </c>
    </row>
    <row r="1292" spans="1:9" s="344" customFormat="1" ht="16.5" hidden="1">
      <c r="A1292" s="801"/>
      <c r="B1292" s="830"/>
      <c r="C1292" s="393" t="s">
        <v>388</v>
      </c>
      <c r="D1292" s="1862" t="str">
        <f>'Rekap Panjang Per Prog Per Prov'!Q8</f>
        <v>Kegiatan Fasilitasi Pengembangan Wilayah Terpadu</v>
      </c>
      <c r="E1292" s="1862"/>
      <c r="F1292" s="776"/>
      <c r="G1292" s="777"/>
      <c r="H1292" s="753"/>
      <c r="I1292" s="758"/>
    </row>
    <row r="1293" spans="1:9" s="344" customFormat="1" ht="59.25" hidden="1" customHeight="1">
      <c r="A1293" s="801"/>
      <c r="B1293" s="835"/>
      <c r="C1293" s="367"/>
      <c r="D1293" s="392" t="s">
        <v>382</v>
      </c>
      <c r="E1293" s="846" t="str">
        <f>'Rekap Panjang Per Prog Per Prov'!Q10</f>
        <v>Penguatan Kelembagaan dalam Pengelolaan dan Pengembangan Wilayah Pesisir, Laut dan Pulau-pulau kecil</v>
      </c>
      <c r="F1293" s="802">
        <f>'Rekap Panjang Per Prog Per Prov'!Q124</f>
        <v>575000000</v>
      </c>
      <c r="G1293" s="778"/>
      <c r="H1293" s="753"/>
      <c r="I1293" s="1113" t="s">
        <v>594</v>
      </c>
    </row>
    <row r="1294" spans="1:9" s="362" customFormat="1" ht="15.75" hidden="1" customHeight="1">
      <c r="A1294" s="777"/>
      <c r="B1294" s="830" t="s">
        <v>519</v>
      </c>
      <c r="C1294" s="1863" t="str">
        <f>'Rekap Panjang Per Prog Per Prov'!U7</f>
        <v xml:space="preserve">PROGRAM PEMBERDAYAAN MASYARAKAT DAN PEMERINTAHAN DESA </v>
      </c>
      <c r="D1294" s="1863"/>
      <c r="E1294" s="1863"/>
      <c r="F1294" s="793"/>
      <c r="G1294" s="782" t="str">
        <f>'Rekap Panjang Per Prog Per Prov'!U11</f>
        <v>DITJEN PMD</v>
      </c>
      <c r="H1294" s="753"/>
      <c r="I1294" s="758"/>
    </row>
    <row r="1295" spans="1:9" ht="30" hidden="1" customHeight="1">
      <c r="A1295" s="777"/>
      <c r="B1295" s="831"/>
      <c r="C1295" s="393" t="s">
        <v>381</v>
      </c>
      <c r="D1295" s="1862" t="str">
        <f>'Rekap Panjang Per Prog Per Prov'!U8</f>
        <v>Kegiatan Dukungan Manajemen dan Dukungan Teknis Lainnya Ditjen PMD</v>
      </c>
      <c r="E1295" s="1862"/>
      <c r="F1295" s="794"/>
      <c r="G1295" s="782"/>
      <c r="H1295" s="753"/>
      <c r="I1295" s="758"/>
    </row>
    <row r="1296" spans="1:9" ht="31.5" hidden="1" customHeight="1">
      <c r="A1296" s="777"/>
      <c r="B1296" s="834"/>
      <c r="C1296" s="394"/>
      <c r="D1296" s="394" t="s">
        <v>382</v>
      </c>
      <c r="E1296" s="841" t="str">
        <f>'Rekap Panjang Per Prog Per Prov'!U10</f>
        <v>Penguatan Program dan Kelembagaan Pemberdayaan Masyarakat dan Pemerintahan Desa</v>
      </c>
      <c r="F1296" s="797">
        <f>'Rekap Panjang Per Prog Per Prov'!U124</f>
        <v>151330000</v>
      </c>
      <c r="G1296" s="778"/>
      <c r="H1296" s="753"/>
      <c r="I1296" s="781"/>
    </row>
    <row r="1297" spans="1:9" ht="30" hidden="1" customHeight="1">
      <c r="A1297" s="777"/>
      <c r="B1297" s="831"/>
      <c r="C1297" s="393" t="s">
        <v>387</v>
      </c>
      <c r="D1297" s="1862" t="str">
        <f>'Rekap Panjang Per Prog Per Prov'!V8</f>
        <v>Kegiatan Peningkatan Kapasitas Penyelenggaraan Pemerintahan Desa dan Kelurahan</v>
      </c>
      <c r="E1297" s="1862"/>
      <c r="F1297" s="794"/>
      <c r="G1297" s="782"/>
      <c r="H1297" s="753"/>
      <c r="I1297" s="758"/>
    </row>
    <row r="1298" spans="1:9" ht="15.75" hidden="1" customHeight="1">
      <c r="A1298" s="777"/>
      <c r="B1298" s="834"/>
      <c r="C1298" s="394"/>
      <c r="D1298" s="394" t="s">
        <v>382</v>
      </c>
      <c r="E1298" s="841" t="str">
        <f>'Rekap Panjang Per Prog Per Prov'!V10</f>
        <v>Pelatihan Manajemen Pemerintahan Desa bagi Kepala Desa</v>
      </c>
      <c r="F1298" s="797">
        <f>'Rekap Panjang Per Prog Per Prov'!V124</f>
        <v>188441000</v>
      </c>
      <c r="G1298" s="778"/>
      <c r="H1298" s="753"/>
      <c r="I1298" s="781"/>
    </row>
    <row r="1299" spans="1:9" ht="15.75" hidden="1" customHeight="1">
      <c r="A1299" s="777"/>
      <c r="B1299" s="831"/>
      <c r="C1299" s="393" t="s">
        <v>388</v>
      </c>
      <c r="D1299" s="1862" t="str">
        <f>'Rekap Panjang Per Prog Per Prov'!W8</f>
        <v>Kegiatan Peningkatan Kapasitas Kelembagaan dan Pelatihan Masyarakat</v>
      </c>
      <c r="E1299" s="1862"/>
      <c r="F1299" s="794"/>
      <c r="G1299" s="782"/>
      <c r="H1299" s="753"/>
      <c r="I1299" s="758"/>
    </row>
    <row r="1300" spans="1:9" ht="15.75" hidden="1" customHeight="1">
      <c r="A1300" s="777"/>
      <c r="B1300" s="834"/>
      <c r="C1300" s="394"/>
      <c r="D1300" s="394" t="s">
        <v>382</v>
      </c>
      <c r="E1300" s="841" t="str">
        <f>'Rekap Panjang Per Prog Per Prov'!W10</f>
        <v>Fasilitasi Penyusunan Profil Desa dan Kelurahan</v>
      </c>
      <c r="F1300" s="797">
        <f>'Rekap Panjang Per Prog Per Prov'!W124</f>
        <v>338895000</v>
      </c>
      <c r="G1300" s="778"/>
      <c r="H1300" s="753"/>
      <c r="I1300" s="781"/>
    </row>
    <row r="1301" spans="1:9" ht="15.75" hidden="1" customHeight="1">
      <c r="A1301" s="777"/>
      <c r="B1301" s="831"/>
      <c r="C1301" s="393" t="s">
        <v>389</v>
      </c>
      <c r="D1301" s="1862" t="str">
        <f>'Rekap Panjang Per Prog Per Prov'!X8</f>
        <v>Kegiatan Peningkatan Kemandirian Masyarakat Perdesaan</v>
      </c>
      <c r="E1301" s="1862"/>
      <c r="F1301" s="794"/>
      <c r="G1301" s="782"/>
      <c r="H1301" s="753"/>
      <c r="I1301" s="758"/>
    </row>
    <row r="1302" spans="1:9" ht="15.75" hidden="1" customHeight="1">
      <c r="A1302" s="777"/>
      <c r="B1302" s="834"/>
      <c r="C1302" s="394"/>
      <c r="D1302" s="394" t="s">
        <v>382</v>
      </c>
      <c r="E1302" s="841" t="str">
        <f>'Rekap Panjang Per Prog Per Prov'!X10</f>
        <v>PNPM-Mandiri Perdesaan</v>
      </c>
      <c r="F1302" s="797">
        <f>'Rekap Panjang Per Prog Per Prov'!X124</f>
        <v>29028189000</v>
      </c>
      <c r="G1302" s="778"/>
      <c r="H1302" s="753"/>
      <c r="I1302" s="781"/>
    </row>
    <row r="1303" spans="1:9" ht="15.75" hidden="1" customHeight="1">
      <c r="A1303" s="777"/>
      <c r="B1303" s="831"/>
      <c r="C1303" s="393" t="s">
        <v>391</v>
      </c>
      <c r="D1303" s="1862" t="str">
        <f>'Rekap Panjang Per Prog Per Prov'!Y8</f>
        <v>Kegiatan Fasilitasi Pemberdayaan Adat dan Sosial Budaya Masyarakat</v>
      </c>
      <c r="E1303" s="1862"/>
      <c r="F1303" s="794"/>
      <c r="G1303" s="782"/>
      <c r="H1303" s="753"/>
      <c r="I1303" s="758"/>
    </row>
    <row r="1304" spans="1:9" ht="31.5" hidden="1" customHeight="1">
      <c r="A1304" s="777"/>
      <c r="B1304" s="834"/>
      <c r="C1304" s="394"/>
      <c r="D1304" s="394" t="s">
        <v>382</v>
      </c>
      <c r="E1304" s="842" t="str">
        <f>'Rekap Panjang Per Prog Per Prov'!Y10</f>
        <v>Fasilitasi Penguatan Kelembagaan Komisi Penanggulangan HIV/AIDS di daerah</v>
      </c>
      <c r="F1304" s="797">
        <f>'Rekap Panjang Per Prog Per Prov'!Y124</f>
        <v>77690000</v>
      </c>
      <c r="G1304" s="778"/>
      <c r="H1304" s="753"/>
      <c r="I1304" s="781"/>
    </row>
    <row r="1305" spans="1:9" ht="31.5" hidden="1" customHeight="1">
      <c r="A1305" s="777"/>
      <c r="B1305" s="834"/>
      <c r="C1305" s="394"/>
      <c r="D1305" s="394" t="s">
        <v>386</v>
      </c>
      <c r="E1305" s="841" t="str">
        <f>'Rekap Panjang Per Prog Per Prov'!AA10</f>
        <v xml:space="preserve">Fasilitasi Penguatan Sistem Informasi Posyandu di Daerah melalui Koordinasi dan Pelatihan Ulang </v>
      </c>
      <c r="F1305" s="797">
        <f>'Rekap Panjang Per Prog Per Prov'!AA124</f>
        <v>74685000</v>
      </c>
      <c r="G1305" s="778"/>
      <c r="H1305" s="753"/>
      <c r="I1305" s="781"/>
    </row>
    <row r="1306" spans="1:9" ht="15.75" hidden="1" customHeight="1">
      <c r="A1306" s="777"/>
      <c r="B1306" s="831"/>
      <c r="C1306" s="393" t="s">
        <v>392</v>
      </c>
      <c r="D1306" s="1862" t="str">
        <f>'Rekap Panjang Per Prog Per Prov'!AB8</f>
        <v>Kegiatan Pengembangan Usaha Ekonomi Masyarakat</v>
      </c>
      <c r="E1306" s="1862"/>
      <c r="F1306" s="794"/>
      <c r="G1306" s="782"/>
      <c r="H1306" s="753"/>
      <c r="I1306" s="758"/>
    </row>
    <row r="1307" spans="1:9" ht="31.5" hidden="1" customHeight="1">
      <c r="A1307" s="777"/>
      <c r="B1307" s="834"/>
      <c r="C1307" s="394"/>
      <c r="D1307" s="394" t="s">
        <v>382</v>
      </c>
      <c r="E1307" s="841" t="str">
        <f>'Rekap Panjang Per Prog Per Prov'!AC10</f>
        <v xml:space="preserve">Penguatan Kelembagaan Tim Koordinasi Penanggulangan Kemiskinan Daerah (TKPKD) </v>
      </c>
      <c r="F1307" s="797">
        <f>'Rekap Panjang Per Prog Per Prov'!AC124</f>
        <v>51200000</v>
      </c>
      <c r="G1307" s="778"/>
      <c r="H1307" s="753"/>
      <c r="I1307" s="781"/>
    </row>
    <row r="1308" spans="1:9" ht="15.75" hidden="1" customHeight="1">
      <c r="A1308" s="777"/>
      <c r="B1308" s="834"/>
      <c r="C1308" s="394"/>
      <c r="D1308" s="394" t="s">
        <v>386</v>
      </c>
      <c r="E1308" s="841" t="str">
        <f>'Rekap Panjang Per Prog Per Prov'!AD10</f>
        <v>Fasilitasi Penguatan Kelembagaan Pasar Desa</v>
      </c>
      <c r="F1308" s="797">
        <f>'Rekap Panjang Per Prog Per Prov'!AD124</f>
        <v>150000000</v>
      </c>
      <c r="G1308" s="778"/>
      <c r="H1308" s="753"/>
      <c r="I1308" s="781"/>
    </row>
    <row r="1309" spans="1:9" s="362" customFormat="1" ht="30.75" hidden="1" customHeight="1">
      <c r="A1309" s="777"/>
      <c r="B1309" s="830" t="s">
        <v>519</v>
      </c>
      <c r="C1309" s="1863" t="str">
        <f>'Rekap Panjang Per Prog Per Prov'!AH7</f>
        <v xml:space="preserve">PROGRAM PENGUATAN PENYELENGGARAAN PEMERINTAHAN UMUM </v>
      </c>
      <c r="D1309" s="1863"/>
      <c r="E1309" s="1863"/>
      <c r="F1309" s="793"/>
      <c r="G1309" s="803" t="str">
        <f>'Rekap Panjang Per Prog Per Prov'!AH11</f>
        <v>DITJEN PUM</v>
      </c>
      <c r="H1309" s="753"/>
      <c r="I1309" s="758"/>
    </row>
    <row r="1310" spans="1:9" ht="30" hidden="1" customHeight="1">
      <c r="A1310" s="777"/>
      <c r="B1310" s="831"/>
      <c r="C1310" s="393" t="s">
        <v>381</v>
      </c>
      <c r="D1310" s="1862" t="str">
        <f>'Rekap Panjang Per Prog Per Prov'!AH8</f>
        <v>Kegiatan Penyelenggaraan Hubungan Pusat dan Daerah Serta Kerjasama Daerah</v>
      </c>
      <c r="E1310" s="1862"/>
      <c r="F1310" s="794"/>
      <c r="G1310" s="777"/>
      <c r="H1310" s="753"/>
      <c r="I1310" s="758"/>
    </row>
    <row r="1311" spans="1:9" ht="19.5" hidden="1" customHeight="1">
      <c r="A1311" s="777"/>
      <c r="B1311" s="834"/>
      <c r="C1311" s="394"/>
      <c r="D1311" s="394" t="s">
        <v>382</v>
      </c>
      <c r="E1311" s="841" t="str">
        <f>'Rekap Panjang Per Prog Per Prov'!AH10</f>
        <v>Pengembangan Kerjasama Daerah</v>
      </c>
      <c r="F1311" s="797">
        <f>'Rekap Panjang Per Prog Per Prov'!AH124</f>
        <v>375000000</v>
      </c>
      <c r="G1311" s="777"/>
      <c r="H1311" s="753"/>
      <c r="I1311" s="1790" t="s">
        <v>595</v>
      </c>
    </row>
    <row r="1312" spans="1:9" ht="39" hidden="1" customHeight="1">
      <c r="A1312" s="777"/>
      <c r="B1312" s="834"/>
      <c r="C1312" s="394"/>
      <c r="D1312" s="394" t="s">
        <v>386</v>
      </c>
      <c r="E1312" s="841" t="str">
        <f>'Rekap Panjang Per Prog Per Prov'!AI10</f>
        <v>Peningkatan Peran Gubernur sebagai Wakil Pemerintah Pusat di Wilayah Provinsi</v>
      </c>
      <c r="F1312" s="797">
        <f>'Rekap Panjang Per Prog Per Prov'!AI124</f>
        <v>3479674000</v>
      </c>
      <c r="G1312" s="777"/>
      <c r="H1312" s="753"/>
      <c r="I1312" s="1791"/>
    </row>
    <row r="1313" spans="1:10" ht="30" hidden="1" customHeight="1">
      <c r="A1313" s="777"/>
      <c r="B1313" s="831"/>
      <c r="C1313" s="393" t="s">
        <v>387</v>
      </c>
      <c r="D1313" s="1862" t="str">
        <f>'Rekap Panjang Per Prog Per Prov'!AJ8</f>
        <v>Kegiatan Pengembangan dan Penataan Wilayah Administrasi dan Perbatasan</v>
      </c>
      <c r="E1313" s="1862"/>
      <c r="F1313" s="794"/>
      <c r="G1313" s="777"/>
      <c r="H1313" s="753"/>
      <c r="I1313" s="758"/>
    </row>
    <row r="1314" spans="1:10" ht="72" hidden="1" customHeight="1">
      <c r="A1314" s="777"/>
      <c r="B1314" s="834"/>
      <c r="C1314" s="394"/>
      <c r="D1314" s="394" t="s">
        <v>382</v>
      </c>
      <c r="E1314" s="841" t="str">
        <f>'Rekap Panjang Per Prog Per Prov'!AJ10</f>
        <v>Koordinasi dan Fasilitasi Penegasan Batas Daerah secara Pasti di Lapangan antar Daerah Provinsi, Kab/Kota</v>
      </c>
      <c r="F1314" s="797">
        <f>'Rekap Panjang Per Prog Per Prov'!AJ124</f>
        <v>350000000</v>
      </c>
      <c r="G1314" s="777"/>
      <c r="H1314" s="753"/>
      <c r="I1314" s="1114" t="s">
        <v>605</v>
      </c>
    </row>
    <row r="1315" spans="1:10" ht="48.75" hidden="1" customHeight="1">
      <c r="A1315" s="777"/>
      <c r="B1315" s="834"/>
      <c r="C1315" s="394"/>
      <c r="D1315" s="394" t="s">
        <v>386</v>
      </c>
      <c r="E1315" s="841" t="str">
        <f>'Rekap Panjang Per Prog Per Prov'!AL10</f>
        <v>Pembakuan dan Pembinaan Nama Rupabumi Unsur Alami</v>
      </c>
      <c r="F1315" s="797">
        <f>'Rekap Panjang Per Prog Per Prov'!AL124</f>
        <v>602110000</v>
      </c>
      <c r="G1315" s="777"/>
      <c r="H1315" s="753"/>
      <c r="I1315" s="753" t="s">
        <v>612</v>
      </c>
    </row>
    <row r="1316" spans="1:10" ht="34.5" hidden="1" customHeight="1">
      <c r="A1316" s="777"/>
      <c r="B1316" s="831"/>
      <c r="C1316" s="393" t="s">
        <v>388</v>
      </c>
      <c r="D1316" s="1862" t="str">
        <f>'Rekap Panjang Per Prog Per Prov'!AN8</f>
        <v>Kegiatan Pembinaan Ketenteraman, Ketertiban dan Perlindungan Masyarakat</v>
      </c>
      <c r="E1316" s="1862"/>
      <c r="F1316" s="794"/>
      <c r="G1316" s="777"/>
      <c r="H1316" s="753"/>
      <c r="I1316" s="758"/>
    </row>
    <row r="1317" spans="1:10" ht="63" hidden="1">
      <c r="A1317" s="777"/>
      <c r="B1317" s="834"/>
      <c r="C1317" s="394"/>
      <c r="D1317" s="394" t="s">
        <v>382</v>
      </c>
      <c r="E1317" s="841" t="str">
        <f>'Rekap Panjang Per Prog Per Prov'!AO10</f>
        <v xml:space="preserve">Peningkatan Kapasitas SDM Polisi Pamong Praja  dalam Penyelenggaraan Ketertiban Umum dan Ketenteraman Masyarakat </v>
      </c>
      <c r="F1317" s="797">
        <f>'Rekap Panjang Per Prog Per Prov'!AO124</f>
        <v>506790000</v>
      </c>
      <c r="G1317" s="777"/>
      <c r="H1317" s="753"/>
      <c r="I1317" s="761" t="s">
        <v>597</v>
      </c>
    </row>
    <row r="1318" spans="1:10" hidden="1">
      <c r="A1318" s="777"/>
      <c r="B1318" s="831"/>
      <c r="C1318" s="393" t="s">
        <v>389</v>
      </c>
      <c r="D1318" s="1862" t="str">
        <f>'Rekap Panjang Per Prog Per Prov'!AP8</f>
        <v>Kegiatan Pembinaan dan Pengembangan Kawasan dan Pertanahan</v>
      </c>
      <c r="E1318" s="1862"/>
      <c r="F1318" s="794"/>
      <c r="G1318" s="777"/>
      <c r="H1318" s="753"/>
      <c r="I1318" s="758"/>
    </row>
    <row r="1319" spans="1:10" ht="58.5" hidden="1" customHeight="1">
      <c r="A1319" s="777"/>
      <c r="B1319" s="834"/>
      <c r="C1319" s="394"/>
      <c r="D1319" s="394" t="s">
        <v>382</v>
      </c>
      <c r="E1319" s="841" t="str">
        <f>'Rekap Panjang Per Prog Per Prov'!AP10</f>
        <v xml:space="preserve">Peningkatan Kapasitas Aparat Pemerintah Daerah dalam Pengelolaan Kawasan Sumber Daya Alam </v>
      </c>
      <c r="F1319" s="797">
        <f>'Rekap Panjang Per Prog Per Prov'!AP124</f>
        <v>400000000</v>
      </c>
      <c r="G1319" s="777"/>
      <c r="H1319" s="753"/>
      <c r="I1319" s="1114" t="s">
        <v>608</v>
      </c>
    </row>
    <row r="1320" spans="1:10" ht="69" hidden="1" customHeight="1">
      <c r="A1320" s="777"/>
      <c r="B1320" s="834"/>
      <c r="C1320" s="394"/>
      <c r="D1320" s="394" t="s">
        <v>386</v>
      </c>
      <c r="E1320" s="841" t="str">
        <f>'Rekap Panjang Per Prog Per Prov'!AQ10</f>
        <v>Fasilitasi Gubernur terhadap Kabupaten/Kota di Bidang Ekonomi, Industri dan Perdagangan Bebas</v>
      </c>
      <c r="F1320" s="797">
        <f>'Rekap Panjang Per Prog Per Prov'!AQ124</f>
        <v>400000000</v>
      </c>
      <c r="G1320" s="778"/>
      <c r="H1320" s="753"/>
      <c r="I1320" s="1114" t="s">
        <v>610</v>
      </c>
    </row>
    <row r="1321" spans="1:10" s="355" customFormat="1" ht="16.5" hidden="1" thickBot="1">
      <c r="A1321" s="788"/>
      <c r="B1321" s="832"/>
      <c r="C1321" s="369"/>
      <c r="D1321" s="369"/>
      <c r="E1321" s="849"/>
      <c r="F1321" s="790"/>
      <c r="G1321" s="789"/>
      <c r="H1321" s="1101"/>
      <c r="I1321" s="768"/>
    </row>
    <row r="1322" spans="1:10" s="356" customFormat="1" ht="18">
      <c r="A1322" s="1174">
        <v>21</v>
      </c>
      <c r="B1322" s="1925" t="s">
        <v>442</v>
      </c>
      <c r="C1322" s="1925"/>
      <c r="D1322" s="1925"/>
      <c r="E1322" s="1925"/>
      <c r="F1322" s="818">
        <f>SUM(F1323:F1377)</f>
        <v>60294890000</v>
      </c>
      <c r="G1322" s="1156"/>
      <c r="H1322" s="1136"/>
      <c r="I1322" s="820"/>
      <c r="J1322" s="1175">
        <f>'Rekap Panjang Per Prog Per Prov'!AV127</f>
        <v>60294890000</v>
      </c>
    </row>
    <row r="1323" spans="1:10">
      <c r="A1323" s="777"/>
      <c r="B1323" s="830" t="s">
        <v>380</v>
      </c>
      <c r="C1323" s="1863" t="str">
        <f>'Rekap Panjang Per Prog Per Prov'!C7</f>
        <v xml:space="preserve">PROGRAM PENATAAN ADMINISTRASI KEPENDUDUKAN </v>
      </c>
      <c r="D1323" s="1863"/>
      <c r="E1323" s="1863"/>
      <c r="F1323" s="776"/>
      <c r="G1323" s="803" t="str">
        <f>'Rekap Panjang Per Prog Per Prov'!C11</f>
        <v>DITJEN DUKCAPIL</v>
      </c>
      <c r="H1323" s="753"/>
      <c r="I1323" s="758"/>
    </row>
    <row r="1324" spans="1:10" ht="33.75" customHeight="1">
      <c r="A1324" s="777"/>
      <c r="B1324" s="830"/>
      <c r="C1324" s="393" t="s">
        <v>381</v>
      </c>
      <c r="D1324" s="1862" t="str">
        <f>'Rekap Panjang Per Prog Per Prov'!C8</f>
        <v>Kegiatan Dukungan Manajemen dan Dukungan Teknis Lainnya Ditjen Kependudukan dan Pencatatan Sipil</v>
      </c>
      <c r="E1324" s="1862"/>
      <c r="F1324" s="776"/>
      <c r="G1324" s="777"/>
      <c r="H1324" s="753"/>
      <c r="I1324" s="758"/>
    </row>
    <row r="1325" spans="1:10" ht="38.25" customHeight="1">
      <c r="A1325" s="777"/>
      <c r="B1325" s="951"/>
      <c r="C1325" s="1140"/>
      <c r="D1325" s="392" t="s">
        <v>382</v>
      </c>
      <c r="E1325" s="846" t="str">
        <f>'Rekap Panjang Per Prog Per Prov'!C10</f>
        <v xml:space="preserve">Fasilitasi Koordinasi Penyelenggaraan Kependudukan dan Pencatatan Sipil </v>
      </c>
      <c r="F1325" s="802">
        <f>'Rekap Panjang Per Prog Per Prov'!C127</f>
        <v>433686000</v>
      </c>
      <c r="G1325" s="777"/>
      <c r="H1325" s="753" t="s">
        <v>748</v>
      </c>
      <c r="I1325" s="884" t="s">
        <v>600</v>
      </c>
    </row>
    <row r="1326" spans="1:10" ht="33" customHeight="1">
      <c r="A1326" s="801"/>
      <c r="B1326" s="830" t="s">
        <v>383</v>
      </c>
      <c r="C1326" s="1863" t="str">
        <f>'Rekap Panjang Per Prog Per Prov'!D7</f>
        <v xml:space="preserve">PROGRAM PENGAWASAN DAN PENINGKATAN AKUNTABILITAS APARATUR KEMENTERIAN DALAM NEGERI </v>
      </c>
      <c r="D1326" s="1863"/>
      <c r="E1326" s="1863"/>
      <c r="F1326" s="776"/>
      <c r="G1326" s="803" t="str">
        <f>'Rekap Panjang Per Prog Per Prov'!D11</f>
        <v>ITJEN</v>
      </c>
      <c r="H1326" s="753"/>
      <c r="I1326" s="781"/>
    </row>
    <row r="1327" spans="1:10" ht="35.25" customHeight="1">
      <c r="A1327" s="801"/>
      <c r="B1327" s="830"/>
      <c r="C1327" s="393" t="s">
        <v>381</v>
      </c>
      <c r="D1327" s="1862" t="str">
        <f>'Rekap Panjang Per Prog Per Prov'!D8</f>
        <v xml:space="preserve">Kegiatan Dukungan Manajemen dan Dukungan Teknis Lainnya  Inspektorat Jenderal </v>
      </c>
      <c r="E1327" s="1862"/>
      <c r="F1327" s="776"/>
      <c r="G1327" s="777"/>
      <c r="H1327" s="753"/>
      <c r="I1327" s="758"/>
    </row>
    <row r="1328" spans="1:10" ht="34.5" customHeight="1">
      <c r="A1328" s="801"/>
      <c r="B1328" s="830"/>
      <c r="C1328" s="365"/>
      <c r="D1328" s="393" t="s">
        <v>382</v>
      </c>
      <c r="E1328" s="841" t="str">
        <f>'Rekap Panjang Per Prog Per Prov'!D10</f>
        <v xml:space="preserve">Koordinasi Pembinaan dan Pengawasan Penyelenggaraan Pemerintahan Daerah </v>
      </c>
      <c r="F1328" s="776">
        <f>'Rekap Panjang Per Prog Per Prov'!D127</f>
        <v>380000000</v>
      </c>
      <c r="G1328" s="778"/>
      <c r="H1328" s="753" t="s">
        <v>783</v>
      </c>
      <c r="I1328" s="753" t="s">
        <v>603</v>
      </c>
    </row>
    <row r="1329" spans="1:9" ht="16.5">
      <c r="A1329" s="801"/>
      <c r="B1329" s="830" t="s">
        <v>384</v>
      </c>
      <c r="C1329" s="1875" t="str">
        <f>'Rekap Panjang Per Prog Per Prov'!E7</f>
        <v xml:space="preserve">PROGRAM PEMBINAAN KESATUAN BANGSA DAN POLITIK </v>
      </c>
      <c r="D1329" s="1875"/>
      <c r="E1329" s="1875"/>
      <c r="F1329" s="776"/>
      <c r="G1329" s="1860" t="str">
        <f>'Rekap Panjang Per Prog Per Prov'!E11</f>
        <v>DITJEN KESBANGPOL</v>
      </c>
      <c r="H1329" s="753"/>
      <c r="I1329" s="758"/>
    </row>
    <row r="1330" spans="1:9" s="355" customFormat="1">
      <c r="A1330" s="754"/>
      <c r="B1330" s="830"/>
      <c r="C1330" s="393" t="s">
        <v>381</v>
      </c>
      <c r="D1330" s="1862" t="str">
        <f>'Rekap Panjang Per Prog Per Prov'!E8</f>
        <v>Kegiatan Fasilitasi Kewaspadaan Nasional</v>
      </c>
      <c r="E1330" s="1862"/>
      <c r="F1330" s="776"/>
      <c r="G1330" s="1861"/>
      <c r="H1330" s="753"/>
      <c r="I1330" s="758"/>
    </row>
    <row r="1331" spans="1:9" s="344" customFormat="1" ht="35.25" customHeight="1">
      <c r="A1331" s="890"/>
      <c r="B1331" s="879"/>
      <c r="C1331" s="883"/>
      <c r="D1331" s="883" t="s">
        <v>382</v>
      </c>
      <c r="E1331" s="887" t="str">
        <f>'Rekap Panjang Per Prog Per Prov'!E10</f>
        <v xml:space="preserve">Penguatan dan Pemberdayaan Forum Kewaspadaan Dini Masyarakat (FKDM) </v>
      </c>
      <c r="F1331" s="880">
        <f>'Rekap Panjang Per Prog Per Prov'!E127</f>
        <v>1703848000</v>
      </c>
      <c r="G1331" s="821"/>
      <c r="H1331" s="884" t="s">
        <v>714</v>
      </c>
      <c r="I1331" s="753" t="s">
        <v>601</v>
      </c>
    </row>
    <row r="1332" spans="1:9" s="344" customFormat="1" ht="36" customHeight="1">
      <c r="A1332" s="801"/>
      <c r="B1332" s="829" t="s">
        <v>385</v>
      </c>
      <c r="C1332" s="1859" t="str">
        <f>'Rekap Panjang Per Prog Per Prov'!F7</f>
        <v xml:space="preserve">PROGRAM PENDIDIKAN DAN PELATIHAN APARATUR KEMENTERIAN DALAM NEGERI </v>
      </c>
      <c r="D1332" s="1859"/>
      <c r="E1332" s="1859"/>
      <c r="F1332" s="779"/>
      <c r="G1332" s="860" t="str">
        <f>'Rekap Panjang Per Prog Per Prov'!F11</f>
        <v>BADAN DIKLAT</v>
      </c>
      <c r="H1332" s="1136"/>
      <c r="I1332" s="784"/>
    </row>
    <row r="1333" spans="1:9" s="344" customFormat="1" ht="35.25" customHeight="1">
      <c r="A1333" s="801"/>
      <c r="B1333" s="830"/>
      <c r="C1333" s="393" t="s">
        <v>381</v>
      </c>
      <c r="D1333" s="1862" t="str">
        <f>'Rekap Panjang Per Prog Per Prov'!F8</f>
        <v xml:space="preserve">Kegiatan Dukungan Manajemen Dan Pelayanan Teknis Lainnya Badan Pendidikan Dan Pelatihan </v>
      </c>
      <c r="E1333" s="1862"/>
      <c r="F1333" s="776"/>
      <c r="G1333" s="777"/>
      <c r="H1333" s="753"/>
      <c r="I1333" s="758"/>
    </row>
    <row r="1334" spans="1:9" s="344" customFormat="1" ht="24.75" customHeight="1">
      <c r="A1334" s="801"/>
      <c r="B1334" s="830"/>
      <c r="C1334" s="393"/>
      <c r="D1334" s="393" t="s">
        <v>382</v>
      </c>
      <c r="E1334" s="841" t="str">
        <f>'Rekap Panjang Per Prog Per Prov'!F10</f>
        <v>Koordinasi Pembinaan Program Kediklatan</v>
      </c>
      <c r="F1334" s="776">
        <f>'Rekap Panjang Per Prog Per Prov'!F127</f>
        <v>259100000</v>
      </c>
      <c r="G1334" s="778"/>
      <c r="H1334" s="753" t="s">
        <v>696</v>
      </c>
      <c r="I1334" s="753" t="s">
        <v>604</v>
      </c>
    </row>
    <row r="1335" spans="1:9" s="344" customFormat="1" ht="32.25" customHeight="1">
      <c r="A1335" s="801"/>
      <c r="B1335" s="829" t="s">
        <v>393</v>
      </c>
      <c r="C1335" s="1859" t="str">
        <f>'Rekap Panjang Per Prog Per Prov'!G7</f>
        <v xml:space="preserve">PROGRAM PENGELOLAAN DESENTRALISASI DAN OTONOMI DAERAH </v>
      </c>
      <c r="D1335" s="1859"/>
      <c r="E1335" s="1859"/>
      <c r="F1335" s="779"/>
      <c r="G1335" s="860" t="str">
        <f>'Rekap Panjang Per Prog Per Prov'!G11</f>
        <v>DITJEN OTDA</v>
      </c>
      <c r="H1335" s="753"/>
      <c r="I1335" s="809"/>
    </row>
    <row r="1336" spans="1:9" s="344" customFormat="1" ht="16.5">
      <c r="A1336" s="801"/>
      <c r="B1336" s="830"/>
      <c r="C1336" s="393" t="s">
        <v>381</v>
      </c>
      <c r="D1336" s="1862" t="str">
        <f>'Rekap Panjang Per Prog Per Prov'!G8</f>
        <v>Kegiatan Penataan Urusan Pemerintahan Daerah Lingkup I</v>
      </c>
      <c r="E1336" s="1862"/>
      <c r="F1336" s="776"/>
      <c r="G1336" s="777"/>
      <c r="H1336" s="753"/>
      <c r="I1336" s="758"/>
    </row>
    <row r="1337" spans="1:9" s="344" customFormat="1" ht="36.75" customHeight="1">
      <c r="A1337" s="801"/>
      <c r="B1337" s="830"/>
      <c r="C1337" s="393"/>
      <c r="D1337" s="393" t="s">
        <v>382</v>
      </c>
      <c r="E1337" s="841" t="str">
        <f>'Rekap Panjang Per Prog Per Prov'!G10</f>
        <v xml:space="preserve">Fasilitasi Percepatan Penerapan Standar Pelayanan Minimal (SPM) di Daerah </v>
      </c>
      <c r="F1337" s="776">
        <f>'Rekap Panjang Per Prog Per Prov'!G127</f>
        <v>1160100000</v>
      </c>
      <c r="G1337" s="778"/>
      <c r="H1337" s="753" t="s">
        <v>700</v>
      </c>
      <c r="I1337" s="761" t="s">
        <v>662</v>
      </c>
    </row>
    <row r="1338" spans="1:9" s="344" customFormat="1" ht="16.5" customHeight="1">
      <c r="A1338" s="801"/>
      <c r="B1338" s="830" t="s">
        <v>396</v>
      </c>
      <c r="C1338" s="1863" t="str">
        <f>'Rekap Panjang Per Prog Per Prov'!J7</f>
        <v xml:space="preserve">PROGRAM BINA PEMBANGUNAN DAERAH </v>
      </c>
      <c r="D1338" s="1863"/>
      <c r="E1338" s="1863"/>
      <c r="F1338" s="776"/>
      <c r="G1338" s="1865" t="str">
        <f>'Rekap Panjang Per Prog Per Prov'!J11</f>
        <v>DITJEN BINA BANGDA</v>
      </c>
      <c r="H1338" s="753"/>
      <c r="I1338" s="784"/>
    </row>
    <row r="1339" spans="1:9" s="344" customFormat="1" ht="31.5" customHeight="1">
      <c r="A1339" s="801"/>
      <c r="B1339" s="830"/>
      <c r="C1339" s="393" t="s">
        <v>381</v>
      </c>
      <c r="D1339" s="1862" t="str">
        <f>'Rekap Panjang Per Prog Per Prov'!J8</f>
        <v>Kegiatan Dukungan Manajemen dan Pelaksanaan Tugas Teknis Lainnya Ditjen Bina Bangda</v>
      </c>
      <c r="E1339" s="1862"/>
      <c r="F1339" s="776"/>
      <c r="G1339" s="1866"/>
      <c r="H1339" s="753"/>
      <c r="I1339" s="758"/>
    </row>
    <row r="1340" spans="1:9" s="344" customFormat="1" ht="34.5" customHeight="1">
      <c r="A1340" s="801"/>
      <c r="B1340" s="830"/>
      <c r="C1340" s="393"/>
      <c r="D1340" s="393" t="s">
        <v>382</v>
      </c>
      <c r="E1340" s="841" t="str">
        <f>'Rekap Panjang Per Prog Per Prov'!J10</f>
        <v>Penyusunan, Pengkajian dan Pengembangan Data dan Informasi SIPD di Daerah</v>
      </c>
      <c r="F1340" s="776">
        <f>'Rekap Panjang Per Prog Per Prov'!J127</f>
        <v>715000000</v>
      </c>
      <c r="G1340" s="777"/>
      <c r="H1340" s="753" t="s">
        <v>698</v>
      </c>
      <c r="I1340" s="1793" t="s">
        <v>594</v>
      </c>
    </row>
    <row r="1341" spans="1:9" s="344" customFormat="1" ht="31.5">
      <c r="A1341" s="801"/>
      <c r="B1341" s="830"/>
      <c r="C1341" s="366"/>
      <c r="D1341" s="393" t="s">
        <v>386</v>
      </c>
      <c r="E1341" s="841" t="str">
        <f>'Rekap Panjang Per Prog Per Prov'!K10</f>
        <v xml:space="preserve">Penguatan Peran Provinsi dalam Pengendalian, Pelaporan dan Evaluasi Pemanfaatan Program Dana Alokasi Khusus (DAK) </v>
      </c>
      <c r="F1341" s="776">
        <f>'Rekap Panjang Per Prog Per Prov'!K127</f>
        <v>700000000</v>
      </c>
      <c r="G1341" s="777"/>
      <c r="H1341" s="753" t="s">
        <v>698</v>
      </c>
      <c r="I1341" s="1794"/>
    </row>
    <row r="1342" spans="1:9" s="344" customFormat="1" ht="31.5" customHeight="1">
      <c r="A1342" s="801"/>
      <c r="B1342" s="830"/>
      <c r="C1342" s="393" t="s">
        <v>387</v>
      </c>
      <c r="D1342" s="1867" t="str">
        <f>'Rekap Panjang Per Prog Per Prov'!L8</f>
        <v>Kegiatan Fasilitasi Penataan Ruang Daerah dan Lingkungan Hidup di Daerah</v>
      </c>
      <c r="E1342" s="1862"/>
      <c r="F1342" s="776"/>
      <c r="G1342" s="777"/>
      <c r="H1342" s="753"/>
      <c r="I1342" s="758"/>
    </row>
    <row r="1343" spans="1:9" s="344" customFormat="1" ht="49.5" customHeight="1">
      <c r="A1343" s="801"/>
      <c r="B1343" s="830"/>
      <c r="C1343" s="366"/>
      <c r="D1343" s="393" t="s">
        <v>382</v>
      </c>
      <c r="E1343" s="842" t="str">
        <f>'Rekap Panjang Per Prog Per Prov'!L10</f>
        <v xml:space="preserve">Koordinasi , Fasilitasi dan Evaluasi terhadap Implementasi Kegiatan Penanganan Lahan Kritis dan Sumber Daya Air Berbasis Masyarakat (PLKSDA-BM) </v>
      </c>
      <c r="F1343" s="776">
        <f>'Rekap Panjang Per Prog Per Prov'!L127</f>
        <v>500000000</v>
      </c>
      <c r="G1343" s="777"/>
      <c r="H1343" s="753" t="s">
        <v>698</v>
      </c>
      <c r="I1343" s="1793" t="s">
        <v>594</v>
      </c>
    </row>
    <row r="1344" spans="1:9" s="344" customFormat="1" ht="32.25" customHeight="1">
      <c r="A1344" s="801"/>
      <c r="B1344" s="830"/>
      <c r="C1344" s="366"/>
      <c r="D1344" s="393" t="s">
        <v>386</v>
      </c>
      <c r="E1344" s="842" t="str">
        <f>'Rekap Panjang Per Prog Per Prov'!N10</f>
        <v xml:space="preserve">Fasilitasi Pengelolaan dan Pengembangan Kawasan Ekowisata Berbasis Masyarakat </v>
      </c>
      <c r="F1344" s="776">
        <f>'Rekap Panjang Per Prog Per Prov'!N127</f>
        <v>500000000</v>
      </c>
      <c r="G1344" s="777"/>
      <c r="H1344" s="753" t="s">
        <v>698</v>
      </c>
      <c r="I1344" s="1794"/>
    </row>
    <row r="1345" spans="1:9" s="344" customFormat="1" ht="16.5">
      <c r="A1345" s="801"/>
      <c r="B1345" s="830"/>
      <c r="C1345" s="393" t="s">
        <v>388</v>
      </c>
      <c r="D1345" s="1862" t="str">
        <f>'Rekap Panjang Per Prog Per Prov'!O8</f>
        <v>Kegiatan Fasilitasi Peningkatan Pertumbuhan Ekonomi Daerah</v>
      </c>
      <c r="E1345" s="1862"/>
      <c r="F1345" s="776"/>
      <c r="G1345" s="777"/>
      <c r="H1345" s="753"/>
      <c r="I1345" s="758"/>
    </row>
    <row r="1346" spans="1:9" s="344" customFormat="1" ht="36.75" customHeight="1">
      <c r="A1346" s="801"/>
      <c r="B1346" s="836"/>
      <c r="C1346" s="366"/>
      <c r="D1346" s="393" t="s">
        <v>382</v>
      </c>
      <c r="E1346" s="841" t="str">
        <f>'Rekap Panjang Per Prog Per Prov'!O10</f>
        <v xml:space="preserve">Dukungan Operasional  Penyelenggaraan PTSP  </v>
      </c>
      <c r="F1346" s="776">
        <f>'Rekap Panjang Per Prog Per Prov'!O127</f>
        <v>600000000</v>
      </c>
      <c r="G1346" s="777"/>
      <c r="H1346" s="753" t="s">
        <v>700</v>
      </c>
      <c r="I1346" s="753" t="s">
        <v>602</v>
      </c>
    </row>
    <row r="1347" spans="1:9" s="344" customFormat="1" ht="16.5">
      <c r="A1347" s="801"/>
      <c r="B1347" s="829"/>
      <c r="C1347" s="394" t="s">
        <v>389</v>
      </c>
      <c r="D1347" s="1872" t="str">
        <f>'Rekap Panjang Per Prog Per Prov'!Q8</f>
        <v>Kegiatan Fasilitasi Pengembangan Wilayah Terpadu</v>
      </c>
      <c r="E1347" s="1872"/>
      <c r="F1347" s="779"/>
      <c r="G1347" s="777"/>
      <c r="H1347" s="753"/>
      <c r="I1347" s="781"/>
    </row>
    <row r="1348" spans="1:9" s="344" customFormat="1" ht="39" customHeight="1">
      <c r="A1348" s="801"/>
      <c r="B1348" s="835"/>
      <c r="C1348" s="367"/>
      <c r="D1348" s="392" t="s">
        <v>382</v>
      </c>
      <c r="E1348" s="846" t="str">
        <f>'Rekap Panjang Per Prog Per Prov'!Q10</f>
        <v>Penguatan Kelembagaan dalam Pengelolaan dan Pengembangan Wilayah Pesisir, Laut dan Pulau-pulau kecil</v>
      </c>
      <c r="F1348" s="802">
        <f>'Rekap Panjang Per Prog Per Prov'!Q127</f>
        <v>550000000</v>
      </c>
      <c r="G1348" s="778"/>
      <c r="H1348" s="753" t="s">
        <v>698</v>
      </c>
      <c r="I1348" s="753" t="s">
        <v>594</v>
      </c>
    </row>
    <row r="1349" spans="1:9" s="362" customFormat="1" ht="15.75" hidden="1" customHeight="1">
      <c r="A1349" s="777"/>
      <c r="B1349" s="830" t="s">
        <v>519</v>
      </c>
      <c r="C1349" s="1863" t="str">
        <f>'Rekap Panjang Per Prog Per Prov'!U7</f>
        <v xml:space="preserve">PROGRAM PEMBERDAYAAN MASYARAKAT DAN PEMERINTAHAN DESA </v>
      </c>
      <c r="D1349" s="1863"/>
      <c r="E1349" s="1863"/>
      <c r="F1349" s="793"/>
      <c r="G1349" s="782" t="str">
        <f>'Rekap Panjang Per Prog Per Prov'!U11</f>
        <v>DITJEN PMD</v>
      </c>
      <c r="H1349" s="753"/>
      <c r="I1349" s="758"/>
    </row>
    <row r="1350" spans="1:9" ht="30" hidden="1" customHeight="1">
      <c r="A1350" s="777"/>
      <c r="B1350" s="831"/>
      <c r="C1350" s="393" t="s">
        <v>381</v>
      </c>
      <c r="D1350" s="1862" t="str">
        <f>'Rekap Panjang Per Prog Per Prov'!U8</f>
        <v>Kegiatan Dukungan Manajemen dan Dukungan Teknis Lainnya Ditjen PMD</v>
      </c>
      <c r="E1350" s="1862"/>
      <c r="F1350" s="794"/>
      <c r="G1350" s="782"/>
      <c r="H1350" s="753"/>
      <c r="I1350" s="758"/>
    </row>
    <row r="1351" spans="1:9" ht="31.5" hidden="1" customHeight="1">
      <c r="A1351" s="777"/>
      <c r="B1351" s="834"/>
      <c r="C1351" s="394"/>
      <c r="D1351" s="394" t="s">
        <v>382</v>
      </c>
      <c r="E1351" s="841" t="str">
        <f>'Rekap Panjang Per Prog Per Prov'!U10</f>
        <v>Penguatan Program dan Kelembagaan Pemberdayaan Masyarakat dan Pemerintahan Desa</v>
      </c>
      <c r="F1351" s="797">
        <f>'Rekap Panjang Per Prog Per Prov'!U127</f>
        <v>151990000</v>
      </c>
      <c r="G1351" s="778"/>
      <c r="H1351" s="753"/>
      <c r="I1351" s="781"/>
    </row>
    <row r="1352" spans="1:9" ht="30" hidden="1" customHeight="1">
      <c r="A1352" s="777"/>
      <c r="B1352" s="831"/>
      <c r="C1352" s="393" t="s">
        <v>387</v>
      </c>
      <c r="D1352" s="1862" t="str">
        <f>'Rekap Panjang Per Prog Per Prov'!V8</f>
        <v>Kegiatan Peningkatan Kapasitas Penyelenggaraan Pemerintahan Desa dan Kelurahan</v>
      </c>
      <c r="E1352" s="1862"/>
      <c r="F1352" s="794"/>
      <c r="G1352" s="782"/>
      <c r="H1352" s="753"/>
      <c r="I1352" s="758"/>
    </row>
    <row r="1353" spans="1:9" ht="15.75" hidden="1" customHeight="1">
      <c r="A1353" s="777"/>
      <c r="B1353" s="834"/>
      <c r="C1353" s="394"/>
      <c r="D1353" s="394" t="s">
        <v>382</v>
      </c>
      <c r="E1353" s="841" t="str">
        <f>'Rekap Panjang Per Prog Per Prov'!V10</f>
        <v>Pelatihan Manajemen Pemerintahan Desa bagi Kepala Desa</v>
      </c>
      <c r="F1353" s="797">
        <f>'Rekap Panjang Per Prog Per Prov'!V127</f>
        <v>226413000</v>
      </c>
      <c r="G1353" s="778"/>
      <c r="H1353" s="753"/>
      <c r="I1353" s="781"/>
    </row>
    <row r="1354" spans="1:9" ht="15.75" hidden="1" customHeight="1">
      <c r="A1354" s="777"/>
      <c r="B1354" s="831"/>
      <c r="C1354" s="393" t="s">
        <v>388</v>
      </c>
      <c r="D1354" s="1862" t="str">
        <f>'Rekap Panjang Per Prog Per Prov'!W8</f>
        <v>Kegiatan Peningkatan Kapasitas Kelembagaan dan Pelatihan Masyarakat</v>
      </c>
      <c r="E1354" s="1862"/>
      <c r="F1354" s="794"/>
      <c r="G1354" s="782"/>
      <c r="H1354" s="753"/>
      <c r="I1354" s="758"/>
    </row>
    <row r="1355" spans="1:9" ht="15.75" hidden="1" customHeight="1">
      <c r="A1355" s="777"/>
      <c r="B1355" s="834"/>
      <c r="C1355" s="394"/>
      <c r="D1355" s="394" t="s">
        <v>382</v>
      </c>
      <c r="E1355" s="841" t="str">
        <f>'Rekap Panjang Per Prog Per Prov'!W10</f>
        <v>Fasilitasi Penyusunan Profil Desa dan Kelurahan</v>
      </c>
      <c r="F1355" s="797">
        <f>'Rekap Panjang Per Prog Per Prov'!W127</f>
        <v>365050000</v>
      </c>
      <c r="G1355" s="778"/>
      <c r="H1355" s="753"/>
      <c r="I1355" s="781"/>
    </row>
    <row r="1356" spans="1:9" ht="15.75" hidden="1" customHeight="1">
      <c r="A1356" s="777"/>
      <c r="B1356" s="831"/>
      <c r="C1356" s="393" t="s">
        <v>389</v>
      </c>
      <c r="D1356" s="1862" t="str">
        <f>'Rekap Panjang Per Prog Per Prov'!X8</f>
        <v>Kegiatan Peningkatan Kemandirian Masyarakat Perdesaan</v>
      </c>
      <c r="E1356" s="1862"/>
      <c r="F1356" s="794"/>
      <c r="G1356" s="782"/>
      <c r="H1356" s="753"/>
      <c r="I1356" s="758"/>
    </row>
    <row r="1357" spans="1:9" ht="15.75" hidden="1" customHeight="1">
      <c r="A1357" s="777"/>
      <c r="B1357" s="834"/>
      <c r="C1357" s="394"/>
      <c r="D1357" s="394" t="s">
        <v>382</v>
      </c>
      <c r="E1357" s="841" t="str">
        <f>'Rekap Panjang Per Prog Per Prov'!X10</f>
        <v>PNPM-Mandiri Perdesaan</v>
      </c>
      <c r="F1357" s="797">
        <f>'Rekap Panjang Per Prog Per Prov'!X127</f>
        <v>44666271000</v>
      </c>
      <c r="G1357" s="778"/>
      <c r="H1357" s="753"/>
      <c r="I1357" s="781"/>
    </row>
    <row r="1358" spans="1:9" ht="15.75" hidden="1" customHeight="1">
      <c r="A1358" s="777"/>
      <c r="B1358" s="831"/>
      <c r="C1358" s="393" t="s">
        <v>391</v>
      </c>
      <c r="D1358" s="1862" t="str">
        <f>'Rekap Panjang Per Prog Per Prov'!Y8</f>
        <v>Kegiatan Fasilitasi Pemberdayaan Adat dan Sosial Budaya Masyarakat</v>
      </c>
      <c r="E1358" s="1862"/>
      <c r="F1358" s="794"/>
      <c r="G1358" s="782"/>
      <c r="H1358" s="753"/>
      <c r="I1358" s="758"/>
    </row>
    <row r="1359" spans="1:9" ht="31.5" hidden="1" customHeight="1">
      <c r="A1359" s="777"/>
      <c r="B1359" s="834"/>
      <c r="C1359" s="394"/>
      <c r="D1359" s="394" t="s">
        <v>382</v>
      </c>
      <c r="E1359" s="842" t="str">
        <f>'Rekap Panjang Per Prog Per Prov'!Y10</f>
        <v>Fasilitasi Penguatan Kelembagaan Komisi Penanggulangan HIV/AIDS di daerah</v>
      </c>
      <c r="F1359" s="797">
        <f>'Rekap Panjang Per Prog Per Prov'!Y127</f>
        <v>106945000</v>
      </c>
      <c r="G1359" s="778"/>
      <c r="H1359" s="753"/>
      <c r="I1359" s="781"/>
    </row>
    <row r="1360" spans="1:9" ht="31.5" hidden="1" customHeight="1">
      <c r="A1360" s="777"/>
      <c r="B1360" s="834"/>
      <c r="C1360" s="394"/>
      <c r="D1360" s="394" t="s">
        <v>386</v>
      </c>
      <c r="E1360" s="841" t="str">
        <f>'Rekap Panjang Per Prog Per Prov'!AA10</f>
        <v xml:space="preserve">Fasilitasi Penguatan Sistem Informasi Posyandu di Daerah melalui Koordinasi dan Pelatihan Ulang </v>
      </c>
      <c r="F1360" s="797">
        <f>'Rekap Panjang Per Prog Per Prov'!AA127</f>
        <v>94630000</v>
      </c>
      <c r="G1360" s="778"/>
      <c r="H1360" s="753"/>
      <c r="I1360" s="781"/>
    </row>
    <row r="1361" spans="1:9" ht="15.75" hidden="1" customHeight="1">
      <c r="A1361" s="777"/>
      <c r="B1361" s="831"/>
      <c r="C1361" s="393" t="s">
        <v>392</v>
      </c>
      <c r="D1361" s="1862" t="str">
        <f>'Rekap Panjang Per Prog Per Prov'!AB8</f>
        <v>Kegiatan Pengembangan Usaha Ekonomi Masyarakat</v>
      </c>
      <c r="E1361" s="1862"/>
      <c r="F1361" s="794"/>
      <c r="G1361" s="782"/>
      <c r="H1361" s="753"/>
      <c r="I1361" s="758"/>
    </row>
    <row r="1362" spans="1:9" ht="15.75" hidden="1" customHeight="1">
      <c r="A1362" s="777"/>
      <c r="B1362" s="834"/>
      <c r="C1362" s="394"/>
      <c r="D1362" s="394" t="s">
        <v>382</v>
      </c>
      <c r="E1362" s="841" t="str">
        <f>'Rekap Panjang Per Prog Per Prov'!AB10</f>
        <v xml:space="preserve">Pelatihan Kapasitas Kelembagaan UED SP/BUMDesa </v>
      </c>
      <c r="F1362" s="797">
        <f>'Rekap Panjang Per Prog Per Prov'!AB127</f>
        <v>709370000</v>
      </c>
      <c r="G1362" s="778"/>
      <c r="H1362" s="753"/>
      <c r="I1362" s="781"/>
    </row>
    <row r="1363" spans="1:9" ht="31.5" hidden="1" customHeight="1">
      <c r="A1363" s="777"/>
      <c r="B1363" s="834"/>
      <c r="C1363" s="394"/>
      <c r="D1363" s="394" t="s">
        <v>386</v>
      </c>
      <c r="E1363" s="841" t="str">
        <f>'Rekap Panjang Per Prog Per Prov'!AC10</f>
        <v xml:space="preserve">Penguatan Kelembagaan Tim Koordinasi Penanggulangan Kemiskinan Daerah (TKPKD) </v>
      </c>
      <c r="F1363" s="797">
        <f>'Rekap Panjang Per Prog Per Prov'!AC127</f>
        <v>102880000</v>
      </c>
      <c r="G1363" s="778"/>
      <c r="H1363" s="753"/>
      <c r="I1363" s="781"/>
    </row>
    <row r="1364" spans="1:9" ht="15.75" hidden="1" customHeight="1">
      <c r="A1364" s="777"/>
      <c r="B1364" s="834"/>
      <c r="C1364" s="394"/>
      <c r="D1364" s="394" t="s">
        <v>390</v>
      </c>
      <c r="E1364" s="841" t="str">
        <f>'Rekap Panjang Per Prog Per Prov'!AD10</f>
        <v>Fasilitasi Penguatan Kelembagaan Pasar Desa</v>
      </c>
      <c r="F1364" s="797">
        <f>'Rekap Panjang Per Prog Per Prov'!AD127</f>
        <v>150000000</v>
      </c>
      <c r="G1364" s="778"/>
      <c r="H1364" s="753"/>
      <c r="I1364" s="781"/>
    </row>
    <row r="1365" spans="1:9" s="362" customFormat="1" ht="31.5" customHeight="1">
      <c r="A1365" s="777"/>
      <c r="B1365" s="830" t="s">
        <v>519</v>
      </c>
      <c r="C1365" s="1863" t="str">
        <f>'Rekap Panjang Per Prog Per Prov'!AH7</f>
        <v xml:space="preserve">PROGRAM PENGUATAN PENYELENGGARAAN PEMERINTAHAN UMUM </v>
      </c>
      <c r="D1365" s="1863"/>
      <c r="E1365" s="1863"/>
      <c r="F1365" s="793"/>
      <c r="G1365" s="803" t="str">
        <f>'Rekap Panjang Per Prog Per Prov'!AH11</f>
        <v>DITJEN PUM</v>
      </c>
      <c r="H1365" s="753"/>
      <c r="I1365" s="758"/>
    </row>
    <row r="1366" spans="1:9" ht="30" customHeight="1">
      <c r="A1366" s="777"/>
      <c r="B1366" s="831"/>
      <c r="C1366" s="393" t="s">
        <v>381</v>
      </c>
      <c r="D1366" s="1862" t="str">
        <f>'Rekap Panjang Per Prog Per Prov'!AH8</f>
        <v>Kegiatan Penyelenggaraan Hubungan Pusat dan Daerah Serta Kerjasama Daerah</v>
      </c>
      <c r="E1366" s="1862"/>
      <c r="F1366" s="794"/>
      <c r="G1366" s="777"/>
      <c r="H1366" s="753"/>
      <c r="I1366" s="758"/>
    </row>
    <row r="1367" spans="1:9" ht="31.5">
      <c r="A1367" s="777"/>
      <c r="B1367" s="834"/>
      <c r="C1367" s="394"/>
      <c r="D1367" s="394" t="s">
        <v>382</v>
      </c>
      <c r="E1367" s="841" t="str">
        <f>'Rekap Panjang Per Prog Per Prov'!AH10</f>
        <v>Pengembangan Kerjasama Daerah</v>
      </c>
      <c r="F1367" s="797">
        <f>'Rekap Panjang Per Prog Per Prov'!AH127</f>
        <v>450000000</v>
      </c>
      <c r="G1367" s="777"/>
      <c r="H1367" s="753" t="s">
        <v>748</v>
      </c>
      <c r="I1367" s="1790" t="s">
        <v>595</v>
      </c>
    </row>
    <row r="1368" spans="1:9" ht="31.5">
      <c r="A1368" s="777"/>
      <c r="B1368" s="834"/>
      <c r="C1368" s="394"/>
      <c r="D1368" s="394" t="s">
        <v>386</v>
      </c>
      <c r="E1368" s="841" t="str">
        <f>'Rekap Panjang Per Prog Per Prov'!AI10</f>
        <v>Peningkatan Peran Gubernur sebagai Wakil Pemerintah Pusat di Wilayah Provinsi</v>
      </c>
      <c r="F1368" s="797">
        <f>'Rekap Panjang Per Prog Per Prov'!AI127</f>
        <v>4270492000</v>
      </c>
      <c r="G1368" s="777"/>
      <c r="H1368" s="753" t="s">
        <v>748</v>
      </c>
      <c r="I1368" s="1791"/>
    </row>
    <row r="1369" spans="1:9" ht="30" customHeight="1">
      <c r="A1369" s="777"/>
      <c r="B1369" s="831"/>
      <c r="C1369" s="393" t="s">
        <v>387</v>
      </c>
      <c r="D1369" s="1862" t="str">
        <f>'Rekap Panjang Per Prog Per Prov'!AJ8</f>
        <v>Kegiatan Pengembangan dan Penataan Wilayah Administrasi dan Perbatasan</v>
      </c>
      <c r="E1369" s="1862"/>
      <c r="F1369" s="794"/>
      <c r="G1369" s="777"/>
      <c r="H1369" s="753"/>
      <c r="I1369" s="758"/>
    </row>
    <row r="1370" spans="1:9" ht="40.5" customHeight="1">
      <c r="A1370" s="777"/>
      <c r="B1370" s="834"/>
      <c r="C1370" s="394"/>
      <c r="D1370" s="394" t="s">
        <v>382</v>
      </c>
      <c r="E1370" s="841" t="str">
        <f>'Rekap Panjang Per Prog Per Prov'!AJ10</f>
        <v>Koordinasi dan Fasilitasi Penegasan Batas Daerah secara Pasti di Lapangan antar Daerah Provinsi, Kab/Kota</v>
      </c>
      <c r="F1370" s="797">
        <f>'Rekap Panjang Per Prog Per Prov'!AJ127</f>
        <v>350000000</v>
      </c>
      <c r="G1370" s="777"/>
      <c r="H1370" s="753" t="s">
        <v>748</v>
      </c>
      <c r="I1370" s="1114" t="s">
        <v>605</v>
      </c>
    </row>
    <row r="1371" spans="1:9" ht="35.25" customHeight="1">
      <c r="A1371" s="777"/>
      <c r="B1371" s="831"/>
      <c r="C1371" s="393" t="s">
        <v>388</v>
      </c>
      <c r="D1371" s="1862" t="str">
        <f>'Rekap Panjang Per Prog Per Prov'!AN8</f>
        <v>Kegiatan Pembinaan Ketenteraman, Ketertiban dan Perlindungan Masyarakat</v>
      </c>
      <c r="E1371" s="1862"/>
      <c r="F1371" s="794"/>
      <c r="G1371" s="777"/>
      <c r="H1371" s="753"/>
      <c r="I1371" s="758"/>
    </row>
    <row r="1372" spans="1:9" ht="51.75" customHeight="1">
      <c r="A1372" s="777"/>
      <c r="B1372" s="834"/>
      <c r="C1372" s="394"/>
      <c r="D1372" s="394" t="s">
        <v>382</v>
      </c>
      <c r="E1372" s="841" t="str">
        <f>'Rekap Panjang Per Prog Per Prov'!AO10</f>
        <v xml:space="preserve">Peningkatan Kapasitas SDM Polisi Pamong Praja  dalam Penyelenggaraan Ketertiban Umum dan Ketenteraman Masyarakat </v>
      </c>
      <c r="F1372" s="797">
        <f>'Rekap Panjang Per Prog Per Prov'!AO127</f>
        <v>499115000</v>
      </c>
      <c r="G1372" s="777"/>
      <c r="H1372" s="753" t="s">
        <v>738</v>
      </c>
      <c r="I1372" s="761" t="s">
        <v>597</v>
      </c>
    </row>
    <row r="1373" spans="1:9" ht="17.25" customHeight="1">
      <c r="A1373" s="777"/>
      <c r="B1373" s="831"/>
      <c r="C1373" s="393" t="s">
        <v>389</v>
      </c>
      <c r="D1373" s="1862" t="str">
        <f>'Rekap Panjang Per Prog Per Prov'!AP8</f>
        <v>Kegiatan Pembinaan dan Pengembangan Kawasan dan Pertanahan</v>
      </c>
      <c r="E1373" s="1862"/>
      <c r="F1373" s="794"/>
      <c r="G1373" s="777"/>
      <c r="H1373" s="753"/>
      <c r="I1373" s="758"/>
    </row>
    <row r="1374" spans="1:9" ht="41.25" customHeight="1">
      <c r="A1374" s="777"/>
      <c r="B1374" s="834"/>
      <c r="C1374" s="394"/>
      <c r="D1374" s="394" t="s">
        <v>382</v>
      </c>
      <c r="E1374" s="841" t="str">
        <f>'Rekap Panjang Per Prog Per Prov'!AQ10</f>
        <v>Fasilitasi Gubernur terhadap Kabupaten/Kota di Bidang Ekonomi, Industri dan Perdagangan Bebas</v>
      </c>
      <c r="F1374" s="797">
        <f>'Rekap Panjang Per Prog Per Prov'!AQ127</f>
        <v>300000000</v>
      </c>
      <c r="G1374" s="777"/>
      <c r="H1374" s="753" t="s">
        <v>734</v>
      </c>
      <c r="I1374" s="1114" t="s">
        <v>610</v>
      </c>
    </row>
    <row r="1375" spans="1:9" ht="17.25" customHeight="1">
      <c r="A1375" s="777"/>
      <c r="B1375" s="831"/>
      <c r="C1375" s="393" t="s">
        <v>391</v>
      </c>
      <c r="D1375" s="1862" t="str">
        <f>'Rekap Panjang Per Prog Per Prov'!AR8</f>
        <v>Kegiatan Fasilitasi Pencegahan dan Penanggulangan Bencana</v>
      </c>
      <c r="E1375" s="1862"/>
      <c r="F1375" s="794"/>
      <c r="G1375" s="777"/>
      <c r="H1375" s="753"/>
      <c r="I1375" s="758"/>
    </row>
    <row r="1376" spans="1:9" ht="51.75" customHeight="1">
      <c r="A1376" s="777"/>
      <c r="B1376" s="834"/>
      <c r="C1376" s="394"/>
      <c r="D1376" s="394" t="s">
        <v>382</v>
      </c>
      <c r="E1376" s="841" t="str">
        <f>'Rekap Panjang Per Prog Per Prov'!AR10</f>
        <v>Fasilitasi Peningkatan Kapasitas Pemerintahan Kabupaten/Kota dalam Penyelenggaraan Pencegahan dan Penanggulangan Kebakaran untuk Mendukung Pengurangan Resiko Kebakaran</v>
      </c>
      <c r="F1376" s="797">
        <f>'Rekap Panjang Per Prog Per Prov'!AR127</f>
        <v>350000000</v>
      </c>
      <c r="G1376" s="778"/>
      <c r="H1376" s="753" t="s">
        <v>720</v>
      </c>
      <c r="I1376" s="761" t="s">
        <v>607</v>
      </c>
    </row>
    <row r="1377" spans="1:10" s="355" customFormat="1" ht="11.25" customHeight="1" thickBot="1">
      <c r="A1377" s="788"/>
      <c r="B1377" s="832"/>
      <c r="C1377" s="370"/>
      <c r="D1377" s="370"/>
      <c r="E1377" s="849"/>
      <c r="F1377" s="790"/>
      <c r="G1377" s="789"/>
      <c r="H1377" s="1101"/>
      <c r="I1377" s="768"/>
    </row>
    <row r="1378" spans="1:10" s="356" customFormat="1" ht="18">
      <c r="A1378" s="1178" t="s">
        <v>820</v>
      </c>
      <c r="B1378" s="1925" t="s">
        <v>444</v>
      </c>
      <c r="C1378" s="1925"/>
      <c r="D1378" s="1925"/>
      <c r="E1378" s="1925"/>
      <c r="F1378" s="818">
        <f>SUM(F1379:F1429)</f>
        <v>33637934000</v>
      </c>
      <c r="G1378" s="1156"/>
      <c r="H1378" s="1136"/>
      <c r="I1378" s="820"/>
      <c r="J1378" s="1175">
        <f>'Rekap Panjang Per Prog Per Prov'!AV137</f>
        <v>33787934000</v>
      </c>
    </row>
    <row r="1379" spans="1:10">
      <c r="A1379" s="777"/>
      <c r="B1379" s="830" t="s">
        <v>380</v>
      </c>
      <c r="C1379" s="1863" t="str">
        <f>'Rekap Panjang Per Prog Per Prov'!C7</f>
        <v xml:space="preserve">PROGRAM PENATAAN ADMINISTRASI KEPENDUDUKAN </v>
      </c>
      <c r="D1379" s="1863"/>
      <c r="E1379" s="1863"/>
      <c r="F1379" s="776"/>
      <c r="G1379" s="803" t="str">
        <f>'Rekap Panjang Per Prog Per Prov'!C11</f>
        <v>DITJEN DUKCAPIL</v>
      </c>
      <c r="H1379" s="753"/>
      <c r="I1379" s="758"/>
    </row>
    <row r="1380" spans="1:10" ht="32.25" customHeight="1">
      <c r="A1380" s="777"/>
      <c r="B1380" s="830"/>
      <c r="C1380" s="393" t="s">
        <v>381</v>
      </c>
      <c r="D1380" s="1862" t="str">
        <f>'Rekap Panjang Per Prog Per Prov'!C8</f>
        <v>Kegiatan Dukungan Manajemen dan Dukungan Teknis Lainnya Ditjen Kependudukan dan Pencatatan Sipil</v>
      </c>
      <c r="E1380" s="1862"/>
      <c r="F1380" s="776"/>
      <c r="G1380" s="777"/>
      <c r="H1380" s="753"/>
      <c r="I1380" s="758"/>
    </row>
    <row r="1381" spans="1:10" ht="37.5" customHeight="1">
      <c r="A1381" s="777"/>
      <c r="B1381" s="830"/>
      <c r="C1381" s="365"/>
      <c r="D1381" s="393" t="s">
        <v>382</v>
      </c>
      <c r="E1381" s="841" t="str">
        <f>'Rekap Panjang Per Prog Per Prov'!C10</f>
        <v xml:space="preserve">Fasilitasi Koordinasi Penyelenggaraan Kependudukan dan Pencatatan Sipil </v>
      </c>
      <c r="F1381" s="776">
        <f>'Rekap Panjang Per Prog Per Prov'!C137</f>
        <v>292342000</v>
      </c>
      <c r="G1381" s="778"/>
      <c r="H1381" s="753" t="s">
        <v>805</v>
      </c>
      <c r="I1381" s="753" t="s">
        <v>600</v>
      </c>
    </row>
    <row r="1382" spans="1:10" ht="32.25" customHeight="1">
      <c r="A1382" s="801"/>
      <c r="B1382" s="830" t="s">
        <v>383</v>
      </c>
      <c r="C1382" s="1863" t="str">
        <f>'Rekap Panjang Per Prog Per Prov'!D7</f>
        <v xml:space="preserve">PROGRAM PENGAWASAN DAN PENINGKATAN AKUNTABILITAS APARATUR KEMENTERIAN DALAM NEGERI </v>
      </c>
      <c r="D1382" s="1863"/>
      <c r="E1382" s="1863"/>
      <c r="F1382" s="776"/>
      <c r="G1382" s="803" t="str">
        <f>'Rekap Panjang Per Prog Per Prov'!D11</f>
        <v>ITJEN</v>
      </c>
      <c r="H1382" s="753"/>
      <c r="I1382" s="758"/>
    </row>
    <row r="1383" spans="1:10" ht="30.75" customHeight="1">
      <c r="A1383" s="801"/>
      <c r="B1383" s="830"/>
      <c r="C1383" s="393" t="s">
        <v>381</v>
      </c>
      <c r="D1383" s="1862" t="str">
        <f>'Rekap Panjang Per Prog Per Prov'!D8</f>
        <v xml:space="preserve">Kegiatan Dukungan Manajemen dan Dukungan Teknis Lainnya  Inspektorat Jenderal </v>
      </c>
      <c r="E1383" s="1862"/>
      <c r="F1383" s="776"/>
      <c r="G1383" s="777"/>
      <c r="H1383" s="753"/>
      <c r="I1383" s="758"/>
    </row>
    <row r="1384" spans="1:10" ht="36" customHeight="1">
      <c r="A1384" s="801"/>
      <c r="B1384" s="830"/>
      <c r="C1384" s="365"/>
      <c r="D1384" s="393" t="s">
        <v>382</v>
      </c>
      <c r="E1384" s="841" t="str">
        <f>'Rekap Panjang Per Prog Per Prov'!D10</f>
        <v xml:space="preserve">Koordinasi Pembinaan dan Pengawasan Penyelenggaraan Pemerintahan Daerah </v>
      </c>
      <c r="F1384" s="776">
        <f>'Rekap Panjang Per Prog Per Prov'!D137</f>
        <v>300000000</v>
      </c>
      <c r="G1384" s="778"/>
      <c r="H1384" s="753" t="s">
        <v>755</v>
      </c>
      <c r="I1384" s="753" t="s">
        <v>603</v>
      </c>
    </row>
    <row r="1385" spans="1:10" ht="16.5">
      <c r="A1385" s="801"/>
      <c r="B1385" s="829" t="s">
        <v>384</v>
      </c>
      <c r="C1385" s="1873" t="str">
        <f>'Rekap Panjang Per Prog Per Prov'!E7</f>
        <v xml:space="preserve">PROGRAM PEMBINAAN KESATUAN BANGSA DAN POLITIK </v>
      </c>
      <c r="D1385" s="1873"/>
      <c r="E1385" s="1873"/>
      <c r="F1385" s="779"/>
      <c r="G1385" s="1860" t="str">
        <f>'Rekap Panjang Per Prog Per Prov'!E11</f>
        <v>DITJEN KESBANGPOL</v>
      </c>
      <c r="H1385" s="753"/>
      <c r="I1385" s="781"/>
    </row>
    <row r="1386" spans="1:10" s="355" customFormat="1">
      <c r="A1386" s="754"/>
      <c r="B1386" s="830"/>
      <c r="C1386" s="393" t="s">
        <v>381</v>
      </c>
      <c r="D1386" s="1862" t="str">
        <f>'Rekap Panjang Per Prog Per Prov'!E8</f>
        <v>Kegiatan Fasilitasi Kewaspadaan Nasional</v>
      </c>
      <c r="E1386" s="1862"/>
      <c r="F1386" s="776"/>
      <c r="G1386" s="1861"/>
      <c r="H1386" s="753"/>
      <c r="I1386" s="758"/>
    </row>
    <row r="1387" spans="1:10" s="344" customFormat="1" ht="33.75" customHeight="1">
      <c r="A1387" s="801"/>
      <c r="B1387" s="830"/>
      <c r="C1387" s="393"/>
      <c r="D1387" s="393" t="s">
        <v>382</v>
      </c>
      <c r="E1387" s="841" t="str">
        <f>'Rekap Panjang Per Prog Per Prov'!E10</f>
        <v xml:space="preserve">Penguatan dan Pemberdayaan Forum Kewaspadaan Dini Masyarakat (FKDM) </v>
      </c>
      <c r="F1387" s="776">
        <f>'Rekap Panjang Per Prog Per Prov'!E137</f>
        <v>1075975000</v>
      </c>
      <c r="G1387" s="778"/>
      <c r="H1387" s="753" t="s">
        <v>806</v>
      </c>
      <c r="I1387" s="753" t="s">
        <v>601</v>
      </c>
    </row>
    <row r="1388" spans="1:10" s="344" customFormat="1" ht="31.5" customHeight="1">
      <c r="A1388" s="801"/>
      <c r="B1388" s="830" t="s">
        <v>385</v>
      </c>
      <c r="C1388" s="1863" t="str">
        <f>'Rekap Panjang Per Prog Per Prov'!F7</f>
        <v xml:space="preserve">PROGRAM PENDIDIKAN DAN PELATIHAN APARATUR KEMENTERIAN DALAM NEGERI </v>
      </c>
      <c r="D1388" s="1863"/>
      <c r="E1388" s="1863"/>
      <c r="F1388" s="776"/>
      <c r="G1388" s="856" t="str">
        <f>'Rekap Panjang Per Prog Per Prov'!F11</f>
        <v>BADAN DIKLAT</v>
      </c>
      <c r="H1388" s="753"/>
      <c r="I1388" s="784"/>
    </row>
    <row r="1389" spans="1:10" s="344" customFormat="1" ht="34.5" customHeight="1">
      <c r="A1389" s="801"/>
      <c r="B1389" s="830"/>
      <c r="C1389" s="393" t="s">
        <v>381</v>
      </c>
      <c r="D1389" s="1862" t="str">
        <f>'Rekap Panjang Per Prog Per Prov'!F8</f>
        <v xml:space="preserve">Kegiatan Dukungan Manajemen Dan Pelayanan Teknis Lainnya Badan Pendidikan Dan Pelatihan </v>
      </c>
      <c r="E1389" s="1862"/>
      <c r="F1389" s="776"/>
      <c r="G1389" s="777"/>
      <c r="H1389" s="753"/>
      <c r="I1389" s="758"/>
    </row>
    <row r="1390" spans="1:10" s="344" customFormat="1" ht="24.75" customHeight="1">
      <c r="A1390" s="890"/>
      <c r="B1390" s="879"/>
      <c r="C1390" s="883"/>
      <c r="D1390" s="883" t="s">
        <v>382</v>
      </c>
      <c r="E1390" s="887" t="str">
        <f>'Rekap Panjang Per Prog Per Prov'!F10</f>
        <v>Koordinasi Pembinaan Program Kediklatan</v>
      </c>
      <c r="F1390" s="880">
        <f>'Rekap Panjang Per Prog Per Prov'!F137</f>
        <v>223700000</v>
      </c>
      <c r="G1390" s="821"/>
      <c r="H1390" s="884" t="s">
        <v>807</v>
      </c>
      <c r="I1390" s="753" t="s">
        <v>604</v>
      </c>
    </row>
    <row r="1391" spans="1:10" s="344" customFormat="1" ht="34.5" customHeight="1">
      <c r="A1391" s="801"/>
      <c r="B1391" s="829" t="s">
        <v>393</v>
      </c>
      <c r="C1391" s="1859" t="str">
        <f>'Rekap Panjang Per Prog Per Prov'!G7</f>
        <v xml:space="preserve">PROGRAM PENGELOLAAN DESENTRALISASI DAN OTONOMI DAERAH </v>
      </c>
      <c r="D1391" s="1859"/>
      <c r="E1391" s="1859"/>
      <c r="F1391" s="779"/>
      <c r="G1391" s="860" t="str">
        <f>'Rekap Panjang Per Prog Per Prov'!G11</f>
        <v>DITJEN OTDA</v>
      </c>
      <c r="H1391" s="1136"/>
      <c r="I1391" s="784"/>
    </row>
    <row r="1392" spans="1:10" s="344" customFormat="1" ht="16.5">
      <c r="A1392" s="801"/>
      <c r="B1392" s="830"/>
      <c r="C1392" s="393" t="s">
        <v>381</v>
      </c>
      <c r="D1392" s="1862" t="str">
        <f>'Rekap Panjang Per Prog Per Prov'!G8</f>
        <v>Kegiatan Penataan Urusan Pemerintahan Daerah Lingkup I</v>
      </c>
      <c r="E1392" s="1862"/>
      <c r="F1392" s="776"/>
      <c r="G1392" s="777"/>
      <c r="H1392" s="753"/>
      <c r="I1392" s="758"/>
    </row>
    <row r="1393" spans="1:9" s="344" customFormat="1" ht="40.5" customHeight="1">
      <c r="A1393" s="801"/>
      <c r="B1393" s="830"/>
      <c r="C1393" s="393"/>
      <c r="D1393" s="393" t="s">
        <v>382</v>
      </c>
      <c r="E1393" s="841" t="str">
        <f>'Rekap Panjang Per Prog Per Prov'!G10</f>
        <v xml:space="preserve">Fasilitasi Percepatan Penerapan Standar Pelayanan Minimal (SPM) di Daerah </v>
      </c>
      <c r="F1393" s="776">
        <f>'Rekap Panjang Per Prog Per Prov'!G137</f>
        <v>563775000</v>
      </c>
      <c r="G1393" s="778"/>
      <c r="H1393" s="753" t="s">
        <v>808</v>
      </c>
      <c r="I1393" s="761" t="s">
        <v>662</v>
      </c>
    </row>
    <row r="1394" spans="1:9" s="344" customFormat="1" ht="16.5" customHeight="1">
      <c r="A1394" s="801"/>
      <c r="B1394" s="830" t="s">
        <v>396</v>
      </c>
      <c r="C1394" s="1863" t="str">
        <f>'Rekap Panjang Per Prog Per Prov'!J7</f>
        <v xml:space="preserve">PROGRAM BINA PEMBANGUNAN DAERAH </v>
      </c>
      <c r="D1394" s="1863"/>
      <c r="E1394" s="1863"/>
      <c r="F1394" s="776"/>
      <c r="G1394" s="1865" t="str">
        <f>'Rekap Panjang Per Prog Per Prov'!J11</f>
        <v>DITJEN BINA BANGDA</v>
      </c>
      <c r="H1394" s="753"/>
      <c r="I1394" s="784"/>
    </row>
    <row r="1395" spans="1:9" s="344" customFormat="1" ht="31.5" customHeight="1">
      <c r="A1395" s="801"/>
      <c r="B1395" s="830"/>
      <c r="C1395" s="393" t="s">
        <v>381</v>
      </c>
      <c r="D1395" s="1862" t="str">
        <f>'Rekap Panjang Per Prog Per Prov'!J8</f>
        <v>Kegiatan Dukungan Manajemen dan Pelaksanaan Tugas Teknis Lainnya Ditjen Bina Bangda</v>
      </c>
      <c r="E1395" s="1862"/>
      <c r="F1395" s="776"/>
      <c r="G1395" s="1866"/>
      <c r="H1395" s="753"/>
      <c r="I1395" s="758"/>
    </row>
    <row r="1396" spans="1:9" s="344" customFormat="1" ht="33" customHeight="1">
      <c r="A1396" s="801"/>
      <c r="B1396" s="830"/>
      <c r="C1396" s="393"/>
      <c r="D1396" s="393" t="s">
        <v>382</v>
      </c>
      <c r="E1396" s="841" t="str">
        <f>'Rekap Panjang Per Prog Per Prov'!J10</f>
        <v>Penyusunan, Pengkajian dan Pengembangan Data dan Informasi SIPD di Daerah</v>
      </c>
      <c r="F1396" s="776">
        <f>'Rekap Panjang Per Prog Per Prov'!J137</f>
        <v>600000000</v>
      </c>
      <c r="G1396" s="777"/>
      <c r="H1396" s="753" t="s">
        <v>698</v>
      </c>
      <c r="I1396" s="1793" t="s">
        <v>594</v>
      </c>
    </row>
    <row r="1397" spans="1:9" s="344" customFormat="1" ht="31.5">
      <c r="A1397" s="801"/>
      <c r="B1397" s="830"/>
      <c r="C1397" s="366"/>
      <c r="D1397" s="393" t="s">
        <v>386</v>
      </c>
      <c r="E1397" s="841" t="str">
        <f>'Rekap Panjang Per Prog Per Prov'!K10</f>
        <v xml:space="preserve">Penguatan Peran Provinsi dalam Pengendalian, Pelaporan dan Evaluasi Pemanfaatan Program Dana Alokasi Khusus (DAK) </v>
      </c>
      <c r="F1397" s="776">
        <f>'Rekap Panjang Per Prog Per Prov'!K137</f>
        <v>600000000</v>
      </c>
      <c r="G1397" s="777"/>
      <c r="H1397" s="753" t="s">
        <v>809</v>
      </c>
      <c r="I1397" s="1794"/>
    </row>
    <row r="1398" spans="1:9" s="344" customFormat="1" ht="19.5" customHeight="1">
      <c r="A1398" s="801"/>
      <c r="B1398" s="830"/>
      <c r="C1398" s="393" t="s">
        <v>387</v>
      </c>
      <c r="D1398" s="1867" t="str">
        <f>'Rekap Panjang Per Prog Per Prov'!O8</f>
        <v>Kegiatan Fasilitasi Peningkatan Pertumbuhan Ekonomi Daerah</v>
      </c>
      <c r="E1398" s="1862"/>
      <c r="F1398" s="776"/>
      <c r="G1398" s="777"/>
      <c r="H1398" s="753"/>
      <c r="I1398" s="758"/>
    </row>
    <row r="1399" spans="1:9" s="344" customFormat="1" ht="38.25" customHeight="1">
      <c r="A1399" s="801"/>
      <c r="B1399" s="830"/>
      <c r="C1399" s="366"/>
      <c r="D1399" s="393" t="s">
        <v>382</v>
      </c>
      <c r="E1399" s="842" t="str">
        <f>'Rekap Panjang Per Prog Per Prov'!O10</f>
        <v xml:space="preserve">Dukungan Operasional  Penyelenggaraan PTSP  </v>
      </c>
      <c r="F1399" s="776">
        <f>'Rekap Panjang Per Prog Per Prov'!O137</f>
        <v>500000000</v>
      </c>
      <c r="G1399" s="777"/>
      <c r="H1399" s="753" t="s">
        <v>810</v>
      </c>
      <c r="I1399" s="753" t="s">
        <v>602</v>
      </c>
    </row>
    <row r="1400" spans="1:9" s="344" customFormat="1" ht="16.5">
      <c r="A1400" s="801"/>
      <c r="B1400" s="830"/>
      <c r="C1400" s="393" t="s">
        <v>388</v>
      </c>
      <c r="D1400" s="1862" t="str">
        <f>'Rekap Panjang Per Prog Per Prov'!Q8</f>
        <v>Kegiatan Fasilitasi Pengembangan Wilayah Terpadu</v>
      </c>
      <c r="E1400" s="1862"/>
      <c r="F1400" s="776"/>
      <c r="G1400" s="777"/>
      <c r="H1400" s="753"/>
      <c r="I1400" s="758"/>
    </row>
    <row r="1401" spans="1:9" s="344" customFormat="1" ht="36.75" customHeight="1">
      <c r="A1401" s="801"/>
      <c r="B1401" s="835"/>
      <c r="C1401" s="367"/>
      <c r="D1401" s="392" t="s">
        <v>382</v>
      </c>
      <c r="E1401" s="846" t="str">
        <f>'Rekap Panjang Per Prog Per Prov'!Q10</f>
        <v>Penguatan Kelembagaan dalam Pengelolaan dan Pengembangan Wilayah Pesisir, Laut dan Pulau-pulau kecil</v>
      </c>
      <c r="F1401" s="802">
        <f>'Rekap Panjang Per Prog Per Prov'!Q137</f>
        <v>400000000</v>
      </c>
      <c r="G1401" s="778"/>
      <c r="H1401" s="753" t="s">
        <v>698</v>
      </c>
      <c r="I1401" s="753" t="s">
        <v>594</v>
      </c>
    </row>
    <row r="1402" spans="1:9" s="362" customFormat="1" ht="15.75" hidden="1" customHeight="1">
      <c r="A1402" s="777"/>
      <c r="B1402" s="830" t="s">
        <v>519</v>
      </c>
      <c r="C1402" s="1863" t="str">
        <f>'Rekap Panjang Per Prog Per Prov'!U7</f>
        <v xml:space="preserve">PROGRAM PEMBERDAYAAN MASYARAKAT DAN PEMERINTAHAN DESA </v>
      </c>
      <c r="D1402" s="1863"/>
      <c r="E1402" s="1863"/>
      <c r="F1402" s="793"/>
      <c r="G1402" s="782" t="str">
        <f>'Rekap Panjang Per Prog Per Prov'!U11</f>
        <v>DITJEN PMD</v>
      </c>
      <c r="H1402" s="753"/>
      <c r="I1402" s="758"/>
    </row>
    <row r="1403" spans="1:9" ht="30" hidden="1" customHeight="1">
      <c r="A1403" s="777"/>
      <c r="B1403" s="831"/>
      <c r="C1403" s="393" t="s">
        <v>381</v>
      </c>
      <c r="D1403" s="1862" t="str">
        <f>'Rekap Panjang Per Prog Per Prov'!U8</f>
        <v>Kegiatan Dukungan Manajemen dan Dukungan Teknis Lainnya Ditjen PMD</v>
      </c>
      <c r="E1403" s="1862"/>
      <c r="F1403" s="794"/>
      <c r="G1403" s="782"/>
      <c r="H1403" s="753"/>
      <c r="I1403" s="758"/>
    </row>
    <row r="1404" spans="1:9" ht="31.5" hidden="1" customHeight="1">
      <c r="A1404" s="777"/>
      <c r="B1404" s="834"/>
      <c r="C1404" s="394"/>
      <c r="D1404" s="394" t="s">
        <v>382</v>
      </c>
      <c r="E1404" s="841" t="str">
        <f>'Rekap Panjang Per Prog Per Prov'!U10</f>
        <v>Penguatan Program dan Kelembagaan Pemberdayaan Masyarakat dan Pemerintahan Desa</v>
      </c>
      <c r="F1404" s="797">
        <f>'Rekap Panjang Per Prog Per Prov'!U137</f>
        <v>153110000</v>
      </c>
      <c r="G1404" s="778"/>
      <c r="H1404" s="753"/>
      <c r="I1404" s="781"/>
    </row>
    <row r="1405" spans="1:9" ht="30" hidden="1" customHeight="1">
      <c r="A1405" s="777"/>
      <c r="B1405" s="831"/>
      <c r="C1405" s="393" t="s">
        <v>387</v>
      </c>
      <c r="D1405" s="1862" t="str">
        <f>'Rekap Panjang Per Prog Per Prov'!V8</f>
        <v>Kegiatan Peningkatan Kapasitas Penyelenggaraan Pemerintahan Desa dan Kelurahan</v>
      </c>
      <c r="E1405" s="1862"/>
      <c r="F1405" s="794"/>
      <c r="G1405" s="782"/>
      <c r="H1405" s="753"/>
      <c r="I1405" s="758"/>
    </row>
    <row r="1406" spans="1:9" ht="15.75" hidden="1" customHeight="1">
      <c r="A1406" s="777"/>
      <c r="B1406" s="834"/>
      <c r="C1406" s="394"/>
      <c r="D1406" s="394" t="s">
        <v>382</v>
      </c>
      <c r="E1406" s="841" t="str">
        <f>'Rekap Panjang Per Prog Per Prov'!V10</f>
        <v>Pelatihan Manajemen Pemerintahan Desa bagi Kepala Desa</v>
      </c>
      <c r="F1406" s="797">
        <f>'Rekap Panjang Per Prog Per Prov'!V137</f>
        <v>201350000</v>
      </c>
      <c r="G1406" s="778"/>
      <c r="H1406" s="753"/>
      <c r="I1406" s="781"/>
    </row>
    <row r="1407" spans="1:9" ht="15.75" hidden="1" customHeight="1">
      <c r="A1407" s="777"/>
      <c r="B1407" s="831"/>
      <c r="C1407" s="393" t="s">
        <v>388</v>
      </c>
      <c r="D1407" s="1862" t="str">
        <f>'Rekap Panjang Per Prog Per Prov'!W8</f>
        <v>Kegiatan Peningkatan Kapasitas Kelembagaan dan Pelatihan Masyarakat</v>
      </c>
      <c r="E1407" s="1862"/>
      <c r="F1407" s="794"/>
      <c r="G1407" s="782"/>
      <c r="H1407" s="753"/>
      <c r="I1407" s="758"/>
    </row>
    <row r="1408" spans="1:9" ht="15.75" hidden="1" customHeight="1">
      <c r="A1408" s="777"/>
      <c r="B1408" s="834"/>
      <c r="C1408" s="394"/>
      <c r="D1408" s="394" t="s">
        <v>382</v>
      </c>
      <c r="E1408" s="841" t="str">
        <f>'Rekap Panjang Per Prog Per Prov'!W10</f>
        <v>Fasilitasi Penyusunan Profil Desa dan Kelurahan</v>
      </c>
      <c r="F1408" s="797">
        <f>'Rekap Panjang Per Prog Per Prov'!W137</f>
        <v>316496000</v>
      </c>
      <c r="G1408" s="778"/>
      <c r="H1408" s="753"/>
      <c r="I1408" s="781"/>
    </row>
    <row r="1409" spans="1:9" ht="15.75" hidden="1" customHeight="1">
      <c r="A1409" s="777"/>
      <c r="B1409" s="831"/>
      <c r="C1409" s="393" t="s">
        <v>389</v>
      </c>
      <c r="D1409" s="1862" t="str">
        <f>'Rekap Panjang Per Prog Per Prov'!X8</f>
        <v>Kegiatan Peningkatan Kemandirian Masyarakat Perdesaan</v>
      </c>
      <c r="E1409" s="1862"/>
      <c r="F1409" s="794"/>
      <c r="G1409" s="782"/>
      <c r="H1409" s="753"/>
      <c r="I1409" s="758"/>
    </row>
    <row r="1410" spans="1:9" ht="15.75" hidden="1" customHeight="1">
      <c r="A1410" s="777"/>
      <c r="B1410" s="834"/>
      <c r="C1410" s="394"/>
      <c r="D1410" s="394" t="s">
        <v>382</v>
      </c>
      <c r="E1410" s="841" t="str">
        <f>'Rekap Panjang Per Prog Per Prov'!X10</f>
        <v>PNPM-Mandiri Perdesaan</v>
      </c>
      <c r="F1410" s="797">
        <f>'Rekap Panjang Per Prog Per Prov'!X137</f>
        <v>14288768000</v>
      </c>
      <c r="G1410" s="778"/>
      <c r="H1410" s="753"/>
      <c r="I1410" s="781"/>
    </row>
    <row r="1411" spans="1:9" ht="15.75" hidden="1" customHeight="1">
      <c r="A1411" s="777"/>
      <c r="B1411" s="831"/>
      <c r="C1411" s="393" t="s">
        <v>391</v>
      </c>
      <c r="D1411" s="1862" t="str">
        <f>'Rekap Panjang Per Prog Per Prov'!Y8</f>
        <v>Kegiatan Fasilitasi Pemberdayaan Adat dan Sosial Budaya Masyarakat</v>
      </c>
      <c r="E1411" s="1862"/>
      <c r="F1411" s="794"/>
      <c r="G1411" s="782"/>
      <c r="H1411" s="753"/>
      <c r="I1411" s="758"/>
    </row>
    <row r="1412" spans="1:9" ht="31.5" hidden="1" customHeight="1">
      <c r="A1412" s="777"/>
      <c r="B1412" s="834"/>
      <c r="C1412" s="394"/>
      <c r="D1412" s="394" t="s">
        <v>382</v>
      </c>
      <c r="E1412" s="842" t="str">
        <f>'Rekap Panjang Per Prog Per Prov'!Y10</f>
        <v>Fasilitasi Penguatan Kelembagaan Komisi Penanggulangan HIV/AIDS di daerah</v>
      </c>
      <c r="F1412" s="797">
        <f>'Rekap Panjang Per Prog Per Prov'!Y137</f>
        <v>87205000</v>
      </c>
      <c r="G1412" s="778"/>
      <c r="H1412" s="753"/>
      <c r="I1412" s="781"/>
    </row>
    <row r="1413" spans="1:9" ht="15.75" hidden="1" customHeight="1">
      <c r="A1413" s="777"/>
      <c r="B1413" s="834"/>
      <c r="C1413" s="394"/>
      <c r="D1413" s="394" t="s">
        <v>386</v>
      </c>
      <c r="E1413" s="841" t="str">
        <f>'Rekap Panjang Per Prog Per Prov'!Z10</f>
        <v xml:space="preserve">Fasilitasi Pembinaan dan Pengendalian PNPM Generasi </v>
      </c>
      <c r="F1413" s="797">
        <f>'Rekap Panjang Per Prog Per Prov'!Z137</f>
        <v>7240326000</v>
      </c>
      <c r="G1413" s="778"/>
      <c r="H1413" s="753"/>
      <c r="I1413" s="781"/>
    </row>
    <row r="1414" spans="1:9" ht="31.5" hidden="1" customHeight="1">
      <c r="A1414" s="777"/>
      <c r="B1414" s="834"/>
      <c r="C1414" s="394"/>
      <c r="D1414" s="394" t="s">
        <v>390</v>
      </c>
      <c r="E1414" s="841" t="str">
        <f>'Rekap Panjang Per Prog Per Prov'!AA10</f>
        <v xml:space="preserve">Fasilitasi Penguatan Sistem Informasi Posyandu di Daerah melalui Koordinasi dan Pelatihan Ulang </v>
      </c>
      <c r="F1414" s="797">
        <f>'Rekap Panjang Per Prog Per Prov'!AA137</f>
        <v>71250000</v>
      </c>
      <c r="G1414" s="778"/>
      <c r="H1414" s="753"/>
      <c r="I1414" s="781"/>
    </row>
    <row r="1415" spans="1:9" ht="15.75" hidden="1" customHeight="1">
      <c r="A1415" s="777"/>
      <c r="B1415" s="831"/>
      <c r="C1415" s="393" t="s">
        <v>392</v>
      </c>
      <c r="D1415" s="1862" t="str">
        <f>'Rekap Panjang Per Prog Per Prov'!AB8</f>
        <v>Kegiatan Pengembangan Usaha Ekonomi Masyarakat</v>
      </c>
      <c r="E1415" s="1862"/>
      <c r="F1415" s="794"/>
      <c r="G1415" s="782"/>
      <c r="H1415" s="753"/>
      <c r="I1415" s="758"/>
    </row>
    <row r="1416" spans="1:9" ht="31.5" hidden="1" customHeight="1">
      <c r="A1416" s="777"/>
      <c r="B1416" s="834"/>
      <c r="C1416" s="394"/>
      <c r="D1416" s="394" t="s">
        <v>382</v>
      </c>
      <c r="E1416" s="841" t="str">
        <f>'Rekap Panjang Per Prog Per Prov'!AC10</f>
        <v xml:space="preserve">Penguatan Kelembagaan Tim Koordinasi Penanggulangan Kemiskinan Daerah (TKPKD) </v>
      </c>
      <c r="F1416" s="797">
        <f>'Rekap Panjang Per Prog Per Prov'!AC137</f>
        <v>95580000</v>
      </c>
      <c r="G1416" s="778"/>
      <c r="H1416" s="753"/>
      <c r="I1416" s="781"/>
    </row>
    <row r="1417" spans="1:9" s="362" customFormat="1" ht="33" customHeight="1">
      <c r="A1417" s="777"/>
      <c r="B1417" s="830" t="s">
        <v>519</v>
      </c>
      <c r="C1417" s="1863" t="str">
        <f>'Rekap Panjang Per Prog Per Prov'!AH7</f>
        <v xml:space="preserve">PROGRAM PENGUATAN PENYELENGGARAAN PEMERINTAHAN UMUM </v>
      </c>
      <c r="D1417" s="1863"/>
      <c r="E1417" s="1863"/>
      <c r="F1417" s="793"/>
      <c r="G1417" s="803" t="str">
        <f>'Rekap Panjang Per Prog Per Prov'!AH11</f>
        <v>DITJEN PUM</v>
      </c>
      <c r="H1417" s="753"/>
      <c r="I1417" s="758"/>
    </row>
    <row r="1418" spans="1:9" ht="30" customHeight="1">
      <c r="A1418" s="777"/>
      <c r="B1418" s="831"/>
      <c r="C1418" s="393" t="s">
        <v>381</v>
      </c>
      <c r="D1418" s="1862" t="str">
        <f>'Rekap Panjang Per Prog Per Prov'!AH8</f>
        <v>Kegiatan Penyelenggaraan Hubungan Pusat dan Daerah Serta Kerjasama Daerah</v>
      </c>
      <c r="E1418" s="1862"/>
      <c r="F1418" s="794"/>
      <c r="G1418" s="777"/>
      <c r="H1418" s="753"/>
      <c r="I1418" s="758"/>
    </row>
    <row r="1419" spans="1:9" ht="31.5">
      <c r="A1419" s="777"/>
      <c r="B1419" s="834"/>
      <c r="C1419" s="394"/>
      <c r="D1419" s="394" t="s">
        <v>382</v>
      </c>
      <c r="E1419" s="841" t="str">
        <f>'Rekap Panjang Per Prog Per Prov'!AH10</f>
        <v>Pengembangan Kerjasama Daerah</v>
      </c>
      <c r="F1419" s="797">
        <f>'Rekap Panjang Per Prog Per Prov'!AH137</f>
        <v>400000000</v>
      </c>
      <c r="G1419" s="777"/>
      <c r="H1419" s="753" t="s">
        <v>811</v>
      </c>
      <c r="I1419" s="781"/>
    </row>
    <row r="1420" spans="1:9" ht="38.25" customHeight="1">
      <c r="A1420" s="777"/>
      <c r="B1420" s="834"/>
      <c r="C1420" s="394"/>
      <c r="D1420" s="394" t="s">
        <v>386</v>
      </c>
      <c r="E1420" s="841" t="str">
        <f>'Rekap Panjang Per Prog Per Prov'!AI10</f>
        <v>Peningkatan Peran Gubernur sebagai Wakil Pemerintah Pusat di Wilayah Provinsi</v>
      </c>
      <c r="F1420" s="797">
        <f>'Rekap Panjang Per Prog Per Prov'!AI137</f>
        <v>4428027000</v>
      </c>
      <c r="G1420" s="777"/>
      <c r="H1420" s="753" t="s">
        <v>801</v>
      </c>
      <c r="I1420" s="761" t="s">
        <v>595</v>
      </c>
    </row>
    <row r="1421" spans="1:9" ht="30" customHeight="1">
      <c r="A1421" s="777"/>
      <c r="B1421" s="831"/>
      <c r="C1421" s="393" t="s">
        <v>387</v>
      </c>
      <c r="D1421" s="1862" t="str">
        <f>'Rekap Panjang Per Prog Per Prov'!AJ8</f>
        <v>Kegiatan Pengembangan dan Penataan Wilayah Administrasi dan Perbatasan</v>
      </c>
      <c r="E1421" s="1862"/>
      <c r="F1421" s="794"/>
      <c r="G1421" s="777"/>
      <c r="H1421" s="753"/>
      <c r="I1421" s="758"/>
    </row>
    <row r="1422" spans="1:9" ht="38.25" customHeight="1">
      <c r="A1422" s="777"/>
      <c r="B1422" s="831"/>
      <c r="C1422" s="393"/>
      <c r="D1422" s="393" t="s">
        <v>382</v>
      </c>
      <c r="E1422" s="841" t="str">
        <f>'Rekap Panjang Per Prog Per Prov'!AK10</f>
        <v>Koordinasi dan Fasilitasi Penegasan Batas Daerah Secara Pasti di Lapangan antar Daerah Provinsi, Kab/Kota</v>
      </c>
      <c r="F1422" s="794">
        <f>'Rekap Panjang Per Prog Per Prov'!AK137</f>
        <v>350000000</v>
      </c>
      <c r="G1422" s="777"/>
      <c r="H1422" s="753" t="s">
        <v>801</v>
      </c>
      <c r="I1422" s="1114" t="s">
        <v>605</v>
      </c>
    </row>
    <row r="1423" spans="1:9" ht="32.25" customHeight="1">
      <c r="A1423" s="777"/>
      <c r="B1423" s="834"/>
      <c r="C1423" s="394" t="s">
        <v>388</v>
      </c>
      <c r="D1423" s="1872" t="str">
        <f>'Rekap Panjang Per Prog Per Prov'!AN8</f>
        <v>Kegiatan Pembinaan Ketenteraman, Ketertiban dan Perlindungan Masyarakat</v>
      </c>
      <c r="E1423" s="1872"/>
      <c r="F1423" s="797"/>
      <c r="G1423" s="777"/>
      <c r="H1423" s="753"/>
      <c r="I1423" s="781"/>
    </row>
    <row r="1424" spans="1:9" ht="48.75" customHeight="1">
      <c r="A1424" s="777"/>
      <c r="B1424" s="834"/>
      <c r="C1424" s="394"/>
      <c r="D1424" s="394" t="s">
        <v>382</v>
      </c>
      <c r="E1424" s="841" t="str">
        <f>'Rekap Panjang Per Prog Per Prov'!AO10</f>
        <v xml:space="preserve">Peningkatan Kapasitas SDM Polisi Pamong Praja  dalam Penyelenggaraan Ketertiban Umum dan Ketenteraman Masyarakat </v>
      </c>
      <c r="F1424" s="797">
        <f>'Rekap Panjang Per Prog Per Prov'!AO137</f>
        <v>750030000</v>
      </c>
      <c r="G1424" s="777"/>
      <c r="H1424" s="753" t="s">
        <v>738</v>
      </c>
      <c r="I1424" s="761" t="s">
        <v>597</v>
      </c>
    </row>
    <row r="1425" spans="1:10">
      <c r="A1425" s="777"/>
      <c r="B1425" s="831"/>
      <c r="C1425" s="393" t="s">
        <v>389</v>
      </c>
      <c r="D1425" s="1862" t="str">
        <f>'Rekap Panjang Per Prog Per Prov'!AP8</f>
        <v>Kegiatan Pembinaan dan Pengembangan Kawasan dan Pertanahan</v>
      </c>
      <c r="E1425" s="1862"/>
      <c r="F1425" s="794"/>
      <c r="G1425" s="777"/>
      <c r="H1425" s="753"/>
      <c r="I1425" s="758"/>
    </row>
    <row r="1426" spans="1:10" ht="38.25" customHeight="1">
      <c r="A1426" s="777"/>
      <c r="B1426" s="834"/>
      <c r="C1426" s="394"/>
      <c r="D1426" s="394" t="s">
        <v>382</v>
      </c>
      <c r="E1426" s="841" t="str">
        <f>'Rekap Panjang Per Prog Per Prov'!AQ10</f>
        <v>Fasilitasi Gubernur terhadap Kabupaten/Kota di Bidang Ekonomi, Industri dan Perdagangan Bebas</v>
      </c>
      <c r="F1426" s="797">
        <f>'Rekap Panjang Per Prog Per Prov'!AQ137</f>
        <v>400000000</v>
      </c>
      <c r="G1426" s="777"/>
      <c r="H1426" s="753" t="s">
        <v>812</v>
      </c>
      <c r="I1426" s="1117" t="s">
        <v>610</v>
      </c>
    </row>
    <row r="1427" spans="1:10">
      <c r="A1427" s="777"/>
      <c r="B1427" s="834"/>
      <c r="C1427" s="394" t="s">
        <v>391</v>
      </c>
      <c r="D1427" s="1872" t="str">
        <f>'Rekap Panjang Per Prog Per Prov'!AR8</f>
        <v>Kegiatan Fasilitasi Pencegahan dan Penanggulangan Bencana</v>
      </c>
      <c r="E1427" s="1872"/>
      <c r="F1427" s="797"/>
      <c r="G1427" s="777"/>
      <c r="H1427" s="753"/>
      <c r="I1427" s="781"/>
    </row>
    <row r="1428" spans="1:10" ht="66" customHeight="1">
      <c r="A1428" s="777"/>
      <c r="B1428" s="834"/>
      <c r="C1428" s="394"/>
      <c r="D1428" s="394" t="s">
        <v>382</v>
      </c>
      <c r="E1428" s="842" t="str">
        <f>'Rekap Panjang Per Prog Per Prov'!AS10</f>
        <v>Fasilitasi dan Sosialisasi Pelaksanaan Perpres Nomor 30 Tahun 2011, Pembentukan Kelembagaan Komisi Provinsi Pengendalian Zoonosis dan Komisi Kabupaten/Kota Pengendalian Zoonosis, dan Percepatan Pengendalian Zoonosis</v>
      </c>
      <c r="F1428" s="797">
        <f>'Rekap Panjang Per Prog Per Prov'!AS137</f>
        <v>300000000</v>
      </c>
      <c r="G1428" s="778"/>
      <c r="H1428" s="753" t="s">
        <v>720</v>
      </c>
      <c r="I1428" s="761" t="s">
        <v>611</v>
      </c>
    </row>
    <row r="1429" spans="1:10" s="355" customFormat="1" ht="10.5" customHeight="1" thickBot="1">
      <c r="A1429" s="788"/>
      <c r="B1429" s="832"/>
      <c r="C1429" s="369"/>
      <c r="D1429" s="369"/>
      <c r="E1429" s="849"/>
      <c r="F1429" s="790"/>
      <c r="G1429" s="789"/>
      <c r="H1429" s="1101"/>
      <c r="I1429" s="768"/>
    </row>
    <row r="1430" spans="1:10" s="356" customFormat="1" ht="18">
      <c r="A1430" s="1174">
        <v>23</v>
      </c>
      <c r="B1430" s="1925" t="s">
        <v>445</v>
      </c>
      <c r="C1430" s="1925"/>
      <c r="D1430" s="1925"/>
      <c r="E1430" s="1925"/>
      <c r="F1430" s="818">
        <f>SUM(F1431:F1489)</f>
        <v>77100254000</v>
      </c>
      <c r="G1430" s="1156"/>
      <c r="H1430" s="1136"/>
      <c r="I1430" s="820"/>
      <c r="J1430" s="1175">
        <f>'Rekap Panjang Per Prog Per Prov'!AV148</f>
        <v>77100254000</v>
      </c>
    </row>
    <row r="1431" spans="1:10">
      <c r="A1431" s="777"/>
      <c r="B1431" s="830" t="s">
        <v>380</v>
      </c>
      <c r="C1431" s="1863" t="str">
        <f>'Rekap Panjang Per Prog Per Prov'!C7</f>
        <v xml:space="preserve">PROGRAM PENATAAN ADMINISTRASI KEPENDUDUKAN </v>
      </c>
      <c r="D1431" s="1863"/>
      <c r="E1431" s="1863"/>
      <c r="F1431" s="776"/>
      <c r="G1431" s="803" t="str">
        <f>'Rekap Panjang Per Prog Per Prov'!C11</f>
        <v>DITJEN DUKCAPIL</v>
      </c>
      <c r="H1431" s="753"/>
      <c r="I1431" s="758"/>
    </row>
    <row r="1432" spans="1:10" ht="33.75" customHeight="1">
      <c r="A1432" s="777"/>
      <c r="B1432" s="830"/>
      <c r="C1432" s="393" t="s">
        <v>381</v>
      </c>
      <c r="D1432" s="1862" t="str">
        <f>'Rekap Panjang Per Prog Per Prov'!C8</f>
        <v>Kegiatan Dukungan Manajemen dan Dukungan Teknis Lainnya Ditjen Kependudukan dan Pencatatan Sipil</v>
      </c>
      <c r="E1432" s="1862"/>
      <c r="F1432" s="776"/>
      <c r="G1432" s="777"/>
      <c r="H1432" s="753"/>
      <c r="I1432" s="758"/>
    </row>
    <row r="1433" spans="1:10" ht="37.5" customHeight="1">
      <c r="A1433" s="777"/>
      <c r="B1433" s="830"/>
      <c r="C1433" s="365"/>
      <c r="D1433" s="393" t="s">
        <v>382</v>
      </c>
      <c r="E1433" s="841" t="str">
        <f>'Rekap Panjang Per Prog Per Prov'!C10</f>
        <v xml:space="preserve">Fasilitasi Koordinasi Penyelenggaraan Kependudukan dan Pencatatan Sipil </v>
      </c>
      <c r="F1433" s="776">
        <f>'Rekap Panjang Per Prog Per Prov'!C148</f>
        <v>380184000</v>
      </c>
      <c r="G1433" s="778"/>
      <c r="H1433" s="753" t="s">
        <v>706</v>
      </c>
      <c r="I1433" s="753" t="s">
        <v>600</v>
      </c>
    </row>
    <row r="1434" spans="1:10" ht="35.25" customHeight="1">
      <c r="A1434" s="801"/>
      <c r="B1434" s="830" t="s">
        <v>383</v>
      </c>
      <c r="C1434" s="1863" t="str">
        <f>'Rekap Panjang Per Prog Per Prov'!D7</f>
        <v xml:space="preserve">PROGRAM PENGAWASAN DAN PENINGKATAN AKUNTABILITAS APARATUR KEMENTERIAN DALAM NEGERI </v>
      </c>
      <c r="D1434" s="1863"/>
      <c r="E1434" s="1863"/>
      <c r="F1434" s="776"/>
      <c r="G1434" s="803" t="str">
        <f>'Rekap Panjang Per Prog Per Prov'!D11</f>
        <v>ITJEN</v>
      </c>
      <c r="H1434" s="753"/>
      <c r="I1434" s="758"/>
    </row>
    <row r="1435" spans="1:10" ht="33" customHeight="1">
      <c r="A1435" s="801"/>
      <c r="B1435" s="830"/>
      <c r="C1435" s="393" t="s">
        <v>381</v>
      </c>
      <c r="D1435" s="1862" t="str">
        <f>'Rekap Panjang Per Prog Per Prov'!D8</f>
        <v xml:space="preserve">Kegiatan Dukungan Manajemen dan Dukungan Teknis Lainnya  Inspektorat Jenderal </v>
      </c>
      <c r="E1435" s="1862"/>
      <c r="F1435" s="776"/>
      <c r="G1435" s="777"/>
      <c r="H1435" s="753"/>
      <c r="I1435" s="758"/>
    </row>
    <row r="1436" spans="1:10" ht="40.5" customHeight="1">
      <c r="A1436" s="801"/>
      <c r="B1436" s="830"/>
      <c r="C1436" s="365"/>
      <c r="D1436" s="393" t="s">
        <v>382</v>
      </c>
      <c r="E1436" s="841" t="str">
        <f>'Rekap Panjang Per Prog Per Prov'!D10</f>
        <v xml:space="preserve">Koordinasi Pembinaan dan Pengawasan Penyelenggaraan Pemerintahan Daerah </v>
      </c>
      <c r="F1436" s="776">
        <f>'Rekap Panjang Per Prog Per Prov'!D148</f>
        <v>380000000</v>
      </c>
      <c r="G1436" s="778"/>
      <c r="H1436" s="753" t="s">
        <v>783</v>
      </c>
      <c r="I1436" s="753" t="s">
        <v>603</v>
      </c>
    </row>
    <row r="1437" spans="1:10" ht="16.5">
      <c r="A1437" s="801"/>
      <c r="B1437" s="830" t="s">
        <v>384</v>
      </c>
      <c r="C1437" s="1875" t="str">
        <f>'Rekap Panjang Per Prog Per Prov'!E7</f>
        <v xml:space="preserve">PROGRAM PEMBINAAN KESATUAN BANGSA DAN POLITIK </v>
      </c>
      <c r="D1437" s="1875"/>
      <c r="E1437" s="1875"/>
      <c r="F1437" s="776"/>
      <c r="G1437" s="1860" t="str">
        <f>'Rekap Panjang Per Prog Per Prov'!E11</f>
        <v>DITJEN KESBANGPOL</v>
      </c>
      <c r="H1437" s="753"/>
      <c r="I1437" s="758"/>
    </row>
    <row r="1438" spans="1:10" s="355" customFormat="1">
      <c r="A1438" s="754"/>
      <c r="B1438" s="830"/>
      <c r="C1438" s="393" t="s">
        <v>381</v>
      </c>
      <c r="D1438" s="1862" t="str">
        <f>'Rekap Panjang Per Prog Per Prov'!E8</f>
        <v>Kegiatan Fasilitasi Kewaspadaan Nasional</v>
      </c>
      <c r="E1438" s="1862"/>
      <c r="F1438" s="776"/>
      <c r="G1438" s="1861"/>
      <c r="H1438" s="753"/>
      <c r="I1438" s="758"/>
    </row>
    <row r="1439" spans="1:10" s="344" customFormat="1" ht="42.75" customHeight="1">
      <c r="A1439" s="801"/>
      <c r="B1439" s="830"/>
      <c r="C1439" s="393"/>
      <c r="D1439" s="393" t="s">
        <v>382</v>
      </c>
      <c r="E1439" s="841" t="str">
        <f>'Rekap Panjang Per Prog Per Prov'!E10</f>
        <v xml:space="preserve">Penguatan dan Pemberdayaan Forum Kewaspadaan Dini Masyarakat (FKDM) </v>
      </c>
      <c r="F1439" s="776">
        <f>'Rekap Panjang Per Prog Per Prov'!E148</f>
        <v>1609823000</v>
      </c>
      <c r="G1439" s="778"/>
      <c r="H1439" s="753" t="s">
        <v>729</v>
      </c>
      <c r="I1439" s="753" t="s">
        <v>601</v>
      </c>
    </row>
    <row r="1440" spans="1:10" s="344" customFormat="1" ht="33.75" customHeight="1">
      <c r="A1440" s="801"/>
      <c r="B1440" s="830" t="s">
        <v>385</v>
      </c>
      <c r="C1440" s="1863" t="str">
        <f>'Rekap Panjang Per Prog Per Prov'!F7</f>
        <v xml:space="preserve">PROGRAM PENDIDIKAN DAN PELATIHAN APARATUR KEMENTERIAN DALAM NEGERI </v>
      </c>
      <c r="D1440" s="1863"/>
      <c r="E1440" s="1863"/>
      <c r="F1440" s="776"/>
      <c r="G1440" s="856" t="str">
        <f>'Rekap Panjang Per Prog Per Prov'!F11</f>
        <v>BADAN DIKLAT</v>
      </c>
      <c r="H1440" s="753"/>
      <c r="I1440" s="784"/>
    </row>
    <row r="1441" spans="1:9" s="344" customFormat="1" ht="33.75" customHeight="1">
      <c r="A1441" s="801"/>
      <c r="B1441" s="830"/>
      <c r="C1441" s="393" t="s">
        <v>381</v>
      </c>
      <c r="D1441" s="1862" t="str">
        <f>'Rekap Panjang Per Prog Per Prov'!F8</f>
        <v xml:space="preserve">Kegiatan Dukungan Manajemen Dan Pelayanan Teknis Lainnya Badan Pendidikan Dan Pelatihan </v>
      </c>
      <c r="E1441" s="1862"/>
      <c r="F1441" s="776"/>
      <c r="G1441" s="777"/>
      <c r="H1441" s="753"/>
      <c r="I1441" s="758"/>
    </row>
    <row r="1442" spans="1:9" s="344" customFormat="1" ht="54" customHeight="1">
      <c r="A1442" s="801"/>
      <c r="B1442" s="830"/>
      <c r="C1442" s="393"/>
      <c r="D1442" s="393" t="s">
        <v>382</v>
      </c>
      <c r="E1442" s="841" t="str">
        <f>'Rekap Panjang Per Prog Per Prov'!F10</f>
        <v>Koordinasi Pembinaan Program Kediklatan</v>
      </c>
      <c r="F1442" s="776">
        <f>'Rekap Panjang Per Prog Per Prov'!F148</f>
        <v>259100000</v>
      </c>
      <c r="G1442" s="778"/>
      <c r="H1442" s="753" t="s">
        <v>730</v>
      </c>
      <c r="I1442" s="753" t="s">
        <v>604</v>
      </c>
    </row>
    <row r="1443" spans="1:9" s="362" customFormat="1">
      <c r="A1443" s="777"/>
      <c r="B1443" s="830" t="s">
        <v>393</v>
      </c>
      <c r="C1443" s="1863" t="str">
        <f>'Rekap Panjang Per Prog Per Prov'!G7</f>
        <v xml:space="preserve">PROGRAM PENGELOLAAN DESENTRALISASI DAN OTONOMI DAERAH </v>
      </c>
      <c r="D1443" s="1863"/>
      <c r="E1443" s="1863"/>
      <c r="F1443" s="793"/>
      <c r="G1443" s="803" t="str">
        <f>'Rekap Panjang Per Prog Per Prov'!G11</f>
        <v>DITJEN OTDA</v>
      </c>
      <c r="H1443" s="753"/>
      <c r="I1443" s="758"/>
    </row>
    <row r="1444" spans="1:9">
      <c r="A1444" s="777"/>
      <c r="B1444" s="831"/>
      <c r="C1444" s="393" t="s">
        <v>381</v>
      </c>
      <c r="D1444" s="1862" t="str">
        <f>'Rekap Panjang Per Prog Per Prov'!G8</f>
        <v>Kegiatan Penataan Urusan Pemerintahan Daerah Lingkup I</v>
      </c>
      <c r="E1444" s="1862"/>
      <c r="F1444" s="794"/>
      <c r="G1444" s="777"/>
      <c r="H1444" s="753"/>
      <c r="I1444" s="758"/>
    </row>
    <row r="1445" spans="1:9" ht="38.25" customHeight="1">
      <c r="A1445" s="777"/>
      <c r="B1445" s="834"/>
      <c r="C1445" s="394"/>
      <c r="D1445" s="394" t="s">
        <v>382</v>
      </c>
      <c r="E1445" s="841" t="str">
        <f>'Rekap Panjang Per Prog Per Prov'!G10</f>
        <v xml:space="preserve">Fasilitasi Percepatan Penerapan Standar Pelayanan Minimal (SPM) di Daerah </v>
      </c>
      <c r="F1445" s="797">
        <f>'Rekap Panjang Per Prog Per Prov'!G148</f>
        <v>830300000</v>
      </c>
      <c r="G1445" s="778"/>
      <c r="H1445" s="753" t="s">
        <v>716</v>
      </c>
      <c r="I1445" s="761" t="s">
        <v>662</v>
      </c>
    </row>
    <row r="1446" spans="1:9" s="362" customFormat="1">
      <c r="A1446" s="777"/>
      <c r="B1446" s="830" t="s">
        <v>396</v>
      </c>
      <c r="C1446" s="1863" t="str">
        <f>'Rekap Panjang Per Prog Per Prov'!J7</f>
        <v xml:space="preserve">PROGRAM BINA PEMBANGUNAN DAERAH </v>
      </c>
      <c r="D1446" s="1863"/>
      <c r="E1446" s="1863"/>
      <c r="F1446" s="793"/>
      <c r="G1446" s="1865" t="str">
        <f>'Rekap Panjang Per Prog Per Prov'!J11</f>
        <v>DITJEN BINA BANGDA</v>
      </c>
      <c r="H1446" s="753"/>
      <c r="I1446" s="784"/>
    </row>
    <row r="1447" spans="1:9" ht="33" customHeight="1">
      <c r="A1447" s="777"/>
      <c r="B1447" s="831"/>
      <c r="C1447" s="393" t="s">
        <v>381</v>
      </c>
      <c r="D1447" s="1862" t="str">
        <f>'Rekap Panjang Per Prog Per Prov'!J8</f>
        <v>Kegiatan Dukungan Manajemen dan Pelaksanaan Tugas Teknis Lainnya Ditjen Bina Bangda</v>
      </c>
      <c r="E1447" s="1862"/>
      <c r="F1447" s="794"/>
      <c r="G1447" s="1866"/>
      <c r="H1447" s="753"/>
      <c r="I1447" s="758"/>
    </row>
    <row r="1448" spans="1:9" ht="34.5" customHeight="1">
      <c r="A1448" s="777"/>
      <c r="B1448" s="834"/>
      <c r="C1448" s="394"/>
      <c r="D1448" s="394" t="s">
        <v>382</v>
      </c>
      <c r="E1448" s="841" t="str">
        <f>'Rekap Panjang Per Prog Per Prov'!J10</f>
        <v>Penyusunan, Pengkajian dan Pengembangan Data dan Informasi SIPD di Daerah</v>
      </c>
      <c r="F1448" s="797">
        <f>'Rekap Panjang Per Prog Per Prov'!J148</f>
        <v>645000000</v>
      </c>
      <c r="G1448" s="777"/>
      <c r="H1448" s="753" t="s">
        <v>698</v>
      </c>
      <c r="I1448" s="1793" t="s">
        <v>594</v>
      </c>
    </row>
    <row r="1449" spans="1:9" s="344" customFormat="1" ht="31.5">
      <c r="A1449" s="890"/>
      <c r="B1449" s="879"/>
      <c r="C1449" s="891"/>
      <c r="D1449" s="883" t="s">
        <v>386</v>
      </c>
      <c r="E1449" s="887" t="str">
        <f>'Rekap Panjang Per Prog Per Prov'!K10</f>
        <v xml:space="preserve">Penguatan Peran Provinsi dalam Pengendalian, Pelaporan dan Evaluasi Pemanfaatan Program Dana Alokasi Khusus (DAK) </v>
      </c>
      <c r="F1449" s="880">
        <f>'Rekap Panjang Per Prog Per Prov'!K148</f>
        <v>650000000</v>
      </c>
      <c r="G1449" s="821"/>
      <c r="H1449" s="884" t="s">
        <v>699</v>
      </c>
      <c r="I1449" s="1794"/>
    </row>
    <row r="1450" spans="1:9" s="344" customFormat="1" ht="18.75" customHeight="1">
      <c r="A1450" s="801"/>
      <c r="B1450" s="829"/>
      <c r="C1450" s="394" t="s">
        <v>387</v>
      </c>
      <c r="D1450" s="1890" t="str">
        <f>'Rekap Panjang Per Prog Per Prov'!O8</f>
        <v>Kegiatan Fasilitasi Peningkatan Pertumbuhan Ekonomi Daerah</v>
      </c>
      <c r="E1450" s="1872"/>
      <c r="F1450" s="779"/>
      <c r="G1450" s="777"/>
      <c r="H1450" s="1136"/>
      <c r="I1450" s="758"/>
    </row>
    <row r="1451" spans="1:9" s="344" customFormat="1" ht="52.5" customHeight="1">
      <c r="A1451" s="801"/>
      <c r="B1451" s="830"/>
      <c r="C1451" s="366"/>
      <c r="D1451" s="393" t="s">
        <v>382</v>
      </c>
      <c r="E1451" s="842" t="str">
        <f>'Rekap Panjang Per Prog Per Prov'!O10</f>
        <v xml:space="preserve">Dukungan Operasional  Penyelenggaraan PTSP  </v>
      </c>
      <c r="F1451" s="776">
        <f>'Rekap Panjang Per Prog Per Prov'!O148</f>
        <v>800000000</v>
      </c>
      <c r="G1451" s="777"/>
      <c r="H1451" s="753" t="s">
        <v>731</v>
      </c>
      <c r="I1451" s="753" t="s">
        <v>602</v>
      </c>
    </row>
    <row r="1452" spans="1:9" s="344" customFormat="1" ht="16.5">
      <c r="A1452" s="801"/>
      <c r="B1452" s="830"/>
      <c r="C1452" s="393" t="s">
        <v>388</v>
      </c>
      <c r="D1452" s="1862" t="str">
        <f>'Rekap Panjang Per Prog Per Prov'!P8</f>
        <v>Kegiatan Fasilitasi  Perencanaan Pembangunan Daerah</v>
      </c>
      <c r="E1452" s="1862"/>
      <c r="F1452" s="776"/>
      <c r="G1452" s="777"/>
      <c r="H1452" s="753"/>
      <c r="I1452" s="758"/>
    </row>
    <row r="1453" spans="1:9" s="344" customFormat="1" ht="40.5" customHeight="1">
      <c r="A1453" s="801"/>
      <c r="B1453" s="835"/>
      <c r="C1453" s="367"/>
      <c r="D1453" s="392" t="s">
        <v>382</v>
      </c>
      <c r="E1453" s="846" t="str">
        <f>'Rekap Panjang Per Prog Per Prov'!P10</f>
        <v>Pengendalian dan Evaluasi Rencana Pembangunan Tahunan Kabupaten/Kota TA. 2013</v>
      </c>
      <c r="F1453" s="802">
        <f>'Rekap Panjang Per Prog Per Prov'!P148</f>
        <v>1058338000</v>
      </c>
      <c r="G1453" s="778"/>
      <c r="H1453" s="753" t="s">
        <v>698</v>
      </c>
      <c r="I1453" s="753" t="s">
        <v>594</v>
      </c>
    </row>
    <row r="1454" spans="1:9" s="344" customFormat="1" ht="16.5">
      <c r="A1454" s="801"/>
      <c r="B1454" s="830"/>
      <c r="C1454" s="393" t="s">
        <v>389</v>
      </c>
      <c r="D1454" s="1862" t="str">
        <f>'Rekap Panjang Per Prog Per Prov'!Q8</f>
        <v>Kegiatan Fasilitasi Pengembangan Wilayah Terpadu</v>
      </c>
      <c r="E1454" s="1862"/>
      <c r="F1454" s="776"/>
      <c r="G1454" s="777"/>
      <c r="H1454" s="753"/>
      <c r="I1454" s="758"/>
    </row>
    <row r="1455" spans="1:9" s="344" customFormat="1" ht="42" customHeight="1">
      <c r="A1455" s="801"/>
      <c r="B1455" s="835"/>
      <c r="C1455" s="367"/>
      <c r="D1455" s="392" t="s">
        <v>382</v>
      </c>
      <c r="E1455" s="846" t="str">
        <f>'Rekap Panjang Per Prog Per Prov'!Q10</f>
        <v>Penguatan Kelembagaan dalam Pengelolaan dan Pengembangan Wilayah Pesisir, Laut dan Pulau-pulau kecil</v>
      </c>
      <c r="F1455" s="802">
        <f>'Rekap Panjang Per Prog Per Prov'!Q148</f>
        <v>500000000</v>
      </c>
      <c r="G1455" s="778"/>
      <c r="H1455" s="753" t="s">
        <v>698</v>
      </c>
      <c r="I1455" s="753" t="s">
        <v>594</v>
      </c>
    </row>
    <row r="1456" spans="1:9" s="362" customFormat="1" ht="15.75" hidden="1" customHeight="1">
      <c r="A1456" s="777"/>
      <c r="B1456" s="830" t="s">
        <v>519</v>
      </c>
      <c r="C1456" s="1863" t="str">
        <f>'Rekap Panjang Per Prog Per Prov'!U7</f>
        <v xml:space="preserve">PROGRAM PEMBERDAYAAN MASYARAKAT DAN PEMERINTAHAN DESA </v>
      </c>
      <c r="D1456" s="1863"/>
      <c r="E1456" s="1863"/>
      <c r="F1456" s="793"/>
      <c r="G1456" s="782" t="str">
        <f>'Rekap Panjang Per Prog Per Prov'!U11</f>
        <v>DITJEN PMD</v>
      </c>
      <c r="H1456" s="753"/>
      <c r="I1456" s="758"/>
    </row>
    <row r="1457" spans="1:9" ht="30" hidden="1" customHeight="1">
      <c r="A1457" s="777"/>
      <c r="B1457" s="831"/>
      <c r="C1457" s="393" t="s">
        <v>381</v>
      </c>
      <c r="D1457" s="1862" t="str">
        <f>'Rekap Panjang Per Prog Per Prov'!U8</f>
        <v>Kegiatan Dukungan Manajemen dan Dukungan Teknis Lainnya Ditjen PMD</v>
      </c>
      <c r="E1457" s="1862"/>
      <c r="F1457" s="794"/>
      <c r="G1457" s="782"/>
      <c r="H1457" s="753"/>
      <c r="I1457" s="758"/>
    </row>
    <row r="1458" spans="1:9" ht="31.5" hidden="1" customHeight="1">
      <c r="A1458" s="777"/>
      <c r="B1458" s="834"/>
      <c r="C1458" s="394"/>
      <c r="D1458" s="394" t="s">
        <v>382</v>
      </c>
      <c r="E1458" s="841" t="str">
        <f>'Rekap Panjang Per Prog Per Prov'!U10</f>
        <v>Penguatan Program dan Kelembagaan Pemberdayaan Masyarakat dan Pemerintahan Desa</v>
      </c>
      <c r="F1458" s="797">
        <f>'Rekap Panjang Per Prog Per Prov'!U148</f>
        <v>149690000</v>
      </c>
      <c r="G1458" s="778"/>
      <c r="H1458" s="753"/>
      <c r="I1458" s="781"/>
    </row>
    <row r="1459" spans="1:9" ht="30" hidden="1" customHeight="1">
      <c r="A1459" s="777"/>
      <c r="B1459" s="831"/>
      <c r="C1459" s="393" t="s">
        <v>387</v>
      </c>
      <c r="D1459" s="1862" t="str">
        <f>'Rekap Panjang Per Prog Per Prov'!V8</f>
        <v>Kegiatan Peningkatan Kapasitas Penyelenggaraan Pemerintahan Desa dan Kelurahan</v>
      </c>
      <c r="E1459" s="1862"/>
      <c r="F1459" s="794"/>
      <c r="G1459" s="782"/>
      <c r="H1459" s="753"/>
      <c r="I1459" s="758"/>
    </row>
    <row r="1460" spans="1:9" ht="15.75" hidden="1" customHeight="1">
      <c r="A1460" s="777"/>
      <c r="B1460" s="834"/>
      <c r="C1460" s="394"/>
      <c r="D1460" s="394" t="s">
        <v>382</v>
      </c>
      <c r="E1460" s="841" t="str">
        <f>'Rekap Panjang Per Prog Per Prov'!V10</f>
        <v>Pelatihan Manajemen Pemerintahan Desa bagi Kepala Desa</v>
      </c>
      <c r="F1460" s="797">
        <f>'Rekap Panjang Per Prog Per Prov'!V148</f>
        <v>186167000</v>
      </c>
      <c r="G1460" s="778"/>
      <c r="H1460" s="753"/>
      <c r="I1460" s="781"/>
    </row>
    <row r="1461" spans="1:9" ht="15.75" hidden="1" customHeight="1">
      <c r="A1461" s="777"/>
      <c r="B1461" s="831"/>
      <c r="C1461" s="393" t="s">
        <v>388</v>
      </c>
      <c r="D1461" s="1862" t="str">
        <f>'Rekap Panjang Per Prog Per Prov'!W8</f>
        <v>Kegiatan Peningkatan Kapasitas Kelembagaan dan Pelatihan Masyarakat</v>
      </c>
      <c r="E1461" s="1862"/>
      <c r="F1461" s="794"/>
      <c r="G1461" s="782"/>
      <c r="H1461" s="753"/>
      <c r="I1461" s="758"/>
    </row>
    <row r="1462" spans="1:9" ht="15.75" hidden="1" customHeight="1">
      <c r="A1462" s="777"/>
      <c r="B1462" s="834"/>
      <c r="C1462" s="394"/>
      <c r="D1462" s="394" t="s">
        <v>382</v>
      </c>
      <c r="E1462" s="841" t="str">
        <f>'Rekap Panjang Per Prog Per Prov'!W10</f>
        <v>Fasilitasi Penyusunan Profil Desa dan Kelurahan</v>
      </c>
      <c r="F1462" s="797">
        <f>'Rekap Panjang Per Prog Per Prov'!W148</f>
        <v>264350000</v>
      </c>
      <c r="G1462" s="778"/>
      <c r="H1462" s="753"/>
      <c r="I1462" s="781"/>
    </row>
    <row r="1463" spans="1:9" ht="15.75" hidden="1" customHeight="1">
      <c r="A1463" s="777"/>
      <c r="B1463" s="831"/>
      <c r="C1463" s="393" t="s">
        <v>389</v>
      </c>
      <c r="D1463" s="1862" t="str">
        <f>'Rekap Panjang Per Prog Per Prov'!X8</f>
        <v>Kegiatan Peningkatan Kemandirian Masyarakat Perdesaan</v>
      </c>
      <c r="E1463" s="1862"/>
      <c r="F1463" s="794"/>
      <c r="G1463" s="782"/>
      <c r="H1463" s="753"/>
      <c r="I1463" s="758"/>
    </row>
    <row r="1464" spans="1:9" ht="15.75" hidden="1" customHeight="1">
      <c r="A1464" s="777"/>
      <c r="B1464" s="834"/>
      <c r="C1464" s="394"/>
      <c r="D1464" s="394" t="s">
        <v>382</v>
      </c>
      <c r="E1464" s="841" t="str">
        <f>'Rekap Panjang Per Prog Per Prov'!X10</f>
        <v>PNPM-Mandiri Perdesaan</v>
      </c>
      <c r="F1464" s="797">
        <f>'Rekap Panjang Per Prog Per Prov'!X148</f>
        <v>52533041000</v>
      </c>
      <c r="G1464" s="778"/>
      <c r="H1464" s="753"/>
      <c r="I1464" s="781"/>
    </row>
    <row r="1465" spans="1:9" ht="15.75" hidden="1" customHeight="1">
      <c r="A1465" s="777"/>
      <c r="B1465" s="831"/>
      <c r="C1465" s="393" t="s">
        <v>391</v>
      </c>
      <c r="D1465" s="1862" t="str">
        <f>'Rekap Panjang Per Prog Per Prov'!Y8</f>
        <v>Kegiatan Fasilitasi Pemberdayaan Adat dan Sosial Budaya Masyarakat</v>
      </c>
      <c r="E1465" s="1862"/>
      <c r="F1465" s="794"/>
      <c r="G1465" s="782"/>
      <c r="H1465" s="753"/>
      <c r="I1465" s="758"/>
    </row>
    <row r="1466" spans="1:9" ht="31.5" hidden="1" customHeight="1">
      <c r="A1466" s="777"/>
      <c r="B1466" s="834"/>
      <c r="C1466" s="394"/>
      <c r="D1466" s="394" t="s">
        <v>382</v>
      </c>
      <c r="E1466" s="842" t="str">
        <f>'Rekap Panjang Per Prog Per Prov'!Y10</f>
        <v>Fasilitasi Penguatan Kelembagaan Komisi Penanggulangan HIV/AIDS di daerah</v>
      </c>
      <c r="F1466" s="797">
        <f>'Rekap Panjang Per Prog Per Prov'!Y148</f>
        <v>83590000</v>
      </c>
      <c r="G1466" s="778"/>
      <c r="H1466" s="753"/>
      <c r="I1466" s="781"/>
    </row>
    <row r="1467" spans="1:9" ht="15.75" hidden="1" customHeight="1">
      <c r="A1467" s="777"/>
      <c r="B1467" s="834"/>
      <c r="C1467" s="394"/>
      <c r="D1467" s="394" t="s">
        <v>386</v>
      </c>
      <c r="E1467" s="841" t="str">
        <f>'Rekap Panjang Per Prog Per Prov'!Z10</f>
        <v xml:space="preserve">Fasilitasi Pembinaan dan Pengendalian PNPM Generasi </v>
      </c>
      <c r="F1467" s="797">
        <f>'Rekap Panjang Per Prog Per Prov'!Z148</f>
        <v>8587030000</v>
      </c>
      <c r="G1467" s="778"/>
      <c r="H1467" s="753"/>
      <c r="I1467" s="781"/>
    </row>
    <row r="1468" spans="1:9" ht="31.5" hidden="1" customHeight="1">
      <c r="A1468" s="777"/>
      <c r="B1468" s="834"/>
      <c r="C1468" s="394"/>
      <c r="D1468" s="394" t="s">
        <v>390</v>
      </c>
      <c r="E1468" s="841" t="str">
        <f>'Rekap Panjang Per Prog Per Prov'!AA10</f>
        <v xml:space="preserve">Fasilitasi Penguatan Sistem Informasi Posyandu di Daerah melalui Koordinasi dan Pelatihan Ulang </v>
      </c>
      <c r="F1468" s="797">
        <f>'Rekap Panjang Per Prog Per Prov'!AA148</f>
        <v>87600000</v>
      </c>
      <c r="G1468" s="778"/>
      <c r="H1468" s="753"/>
      <c r="I1468" s="781"/>
    </row>
    <row r="1469" spans="1:9" ht="15.75" hidden="1" customHeight="1">
      <c r="A1469" s="777"/>
      <c r="B1469" s="831"/>
      <c r="C1469" s="393" t="s">
        <v>392</v>
      </c>
      <c r="D1469" s="1862" t="str">
        <f>'Rekap Panjang Per Prog Per Prov'!AB8</f>
        <v>Kegiatan Pengembangan Usaha Ekonomi Masyarakat</v>
      </c>
      <c r="E1469" s="1862"/>
      <c r="F1469" s="794"/>
      <c r="G1469" s="782"/>
      <c r="H1469" s="753"/>
      <c r="I1469" s="758"/>
    </row>
    <row r="1470" spans="1:9" ht="15.75" hidden="1" customHeight="1">
      <c r="A1470" s="777"/>
      <c r="B1470" s="834"/>
      <c r="C1470" s="394"/>
      <c r="D1470" s="394" t="s">
        <v>382</v>
      </c>
      <c r="E1470" s="841" t="str">
        <f>'Rekap Panjang Per Prog Per Prov'!AB10</f>
        <v xml:space="preserve">Pelatihan Kapasitas Kelembagaan UED SP/BUMDesa </v>
      </c>
      <c r="F1470" s="797">
        <f>'Rekap Panjang Per Prog Per Prov'!AB148</f>
        <v>0</v>
      </c>
      <c r="G1470" s="778"/>
      <c r="H1470" s="753"/>
      <c r="I1470" s="781"/>
    </row>
    <row r="1471" spans="1:9" ht="31.5" hidden="1" customHeight="1">
      <c r="A1471" s="777"/>
      <c r="B1471" s="834"/>
      <c r="C1471" s="394"/>
      <c r="D1471" s="394" t="s">
        <v>386</v>
      </c>
      <c r="E1471" s="841" t="str">
        <f>'Rekap Panjang Per Prog Per Prov'!AC10</f>
        <v xml:space="preserve">Penguatan Kelembagaan Tim Koordinasi Penanggulangan Kemiskinan Daerah (TKPKD) </v>
      </c>
      <c r="F1471" s="797">
        <f>'Rekap Panjang Per Prog Per Prov'!AC148</f>
        <v>93670000</v>
      </c>
      <c r="G1471" s="778"/>
      <c r="H1471" s="753"/>
      <c r="I1471" s="781"/>
    </row>
    <row r="1472" spans="1:9" ht="15.75" hidden="1" customHeight="1">
      <c r="A1472" s="777"/>
      <c r="B1472" s="834"/>
      <c r="C1472" s="394"/>
      <c r="D1472" s="394" t="s">
        <v>390</v>
      </c>
      <c r="E1472" s="841" t="str">
        <f>'Rekap Panjang Per Prog Per Prov'!AD10</f>
        <v>Fasilitasi Penguatan Kelembagaan Pasar Desa</v>
      </c>
      <c r="F1472" s="797">
        <f>'Rekap Panjang Per Prog Per Prov'!AD148</f>
        <v>150000000</v>
      </c>
      <c r="G1472" s="778"/>
      <c r="H1472" s="753"/>
      <c r="I1472" s="781"/>
    </row>
    <row r="1473" spans="1:9" s="362" customFormat="1" ht="35.25" customHeight="1">
      <c r="A1473" s="777"/>
      <c r="B1473" s="830" t="s">
        <v>519</v>
      </c>
      <c r="C1473" s="1863" t="str">
        <f>'Rekap Panjang Per Prog Per Prov'!AH7</f>
        <v xml:space="preserve">PROGRAM PENGUATAN PENYELENGGARAAN PEMERINTAHAN UMUM </v>
      </c>
      <c r="D1473" s="1863"/>
      <c r="E1473" s="1863"/>
      <c r="F1473" s="793"/>
      <c r="G1473" s="803" t="str">
        <f>'Rekap Panjang Per Prog Per Prov'!AH11</f>
        <v>DITJEN PUM</v>
      </c>
      <c r="H1473" s="753"/>
      <c r="I1473" s="758"/>
    </row>
    <row r="1474" spans="1:9" ht="30" customHeight="1">
      <c r="A1474" s="777"/>
      <c r="B1474" s="831"/>
      <c r="C1474" s="393" t="s">
        <v>381</v>
      </c>
      <c r="D1474" s="1862" t="str">
        <f>'Rekap Panjang Per Prog Per Prov'!AH8</f>
        <v>Kegiatan Penyelenggaraan Hubungan Pusat dan Daerah Serta Kerjasama Daerah</v>
      </c>
      <c r="E1474" s="1862"/>
      <c r="F1474" s="794"/>
      <c r="G1474" s="777"/>
      <c r="H1474" s="753"/>
      <c r="I1474" s="758"/>
    </row>
    <row r="1475" spans="1:9" ht="31.5">
      <c r="A1475" s="777"/>
      <c r="B1475" s="834"/>
      <c r="C1475" s="394"/>
      <c r="D1475" s="394" t="s">
        <v>382</v>
      </c>
      <c r="E1475" s="841" t="str">
        <f>'Rekap Panjang Per Prog Per Prov'!AH10</f>
        <v>Pengembangan Kerjasama Daerah</v>
      </c>
      <c r="F1475" s="797">
        <f>'Rekap Panjang Per Prog Per Prov'!AH148</f>
        <v>400000000</v>
      </c>
      <c r="G1475" s="777"/>
      <c r="H1475" s="753" t="s">
        <v>706</v>
      </c>
      <c r="I1475" s="781"/>
    </row>
    <row r="1476" spans="1:9" ht="44.25" customHeight="1">
      <c r="A1476" s="777"/>
      <c r="B1476" s="833"/>
      <c r="C1476" s="364"/>
      <c r="D1476" s="364" t="s">
        <v>386</v>
      </c>
      <c r="E1476" s="846" t="str">
        <f>'Rekap Panjang Per Prog Per Prov'!AI10</f>
        <v>Peningkatan Peran Gubernur sebagai Wakil Pemerintah Pusat di Wilayah Provinsi</v>
      </c>
      <c r="F1476" s="796">
        <f>'Rekap Panjang Per Prog Per Prov'!AI148</f>
        <v>4306193000</v>
      </c>
      <c r="G1476" s="777"/>
      <c r="H1476" s="753" t="s">
        <v>706</v>
      </c>
      <c r="I1476" s="889" t="s">
        <v>595</v>
      </c>
    </row>
    <row r="1477" spans="1:9" ht="30" customHeight="1">
      <c r="A1477" s="777"/>
      <c r="B1477" s="831"/>
      <c r="C1477" s="393" t="s">
        <v>387</v>
      </c>
      <c r="D1477" s="1862" t="str">
        <f>'Rekap Panjang Per Prog Per Prov'!AJ8</f>
        <v>Kegiatan Pengembangan dan Penataan Wilayah Administrasi dan Perbatasan</v>
      </c>
      <c r="E1477" s="1862"/>
      <c r="F1477" s="794"/>
      <c r="G1477" s="803"/>
      <c r="H1477" s="753"/>
      <c r="I1477" s="952"/>
    </row>
    <row r="1478" spans="1:9" ht="40.5" customHeight="1">
      <c r="A1478" s="777"/>
      <c r="B1478" s="834"/>
      <c r="C1478" s="394"/>
      <c r="D1478" s="394" t="s">
        <v>382</v>
      </c>
      <c r="E1478" s="841" t="str">
        <f>'Rekap Panjang Per Prog Per Prov'!AK10</f>
        <v>Koordinasi dan Fasilitasi Penegasan Batas Daerah Secara Pasti di Lapangan antar Daerah Provinsi, Kab/Kota</v>
      </c>
      <c r="F1478" s="797">
        <f>'Rekap Panjang Per Prog Per Prov'!AK148</f>
        <v>350000000</v>
      </c>
      <c r="G1478" s="778"/>
      <c r="H1478" s="753" t="s">
        <v>718</v>
      </c>
      <c r="I1478" s="1114" t="s">
        <v>605</v>
      </c>
    </row>
    <row r="1479" spans="1:9" ht="44.25" customHeight="1">
      <c r="A1479" s="777"/>
      <c r="B1479" s="834"/>
      <c r="C1479" s="394"/>
      <c r="D1479" s="394" t="s">
        <v>386</v>
      </c>
      <c r="E1479" s="848" t="str">
        <f>'Rekap Panjang Per Prog Per Prov'!AM10</f>
        <v>Fasilitasi Penegasan Status Hukum Batas antar Negara, Peningkatan Kapasitas Aparat, dan Peningkatan Kegiatan Sosekbud dengan Negara Tetangga</v>
      </c>
      <c r="F1479" s="797">
        <f>'Rekap Panjang Per Prog Per Prov'!AM148</f>
        <v>400000000</v>
      </c>
      <c r="G1479" s="777"/>
      <c r="H1479" s="753" t="s">
        <v>718</v>
      </c>
      <c r="I1479" s="1114" t="s">
        <v>609</v>
      </c>
    </row>
    <row r="1480" spans="1:9" ht="32.25" customHeight="1">
      <c r="A1480" s="777"/>
      <c r="B1480" s="831"/>
      <c r="C1480" s="393" t="s">
        <v>388</v>
      </c>
      <c r="D1480" s="1862" t="str">
        <f>'Rekap Panjang Per Prog Per Prov'!AN8</f>
        <v>Kegiatan Pembinaan Ketenteraman, Ketertiban dan Perlindungan Masyarakat</v>
      </c>
      <c r="E1480" s="1862"/>
      <c r="F1480" s="794"/>
      <c r="G1480" s="777"/>
      <c r="H1480" s="753"/>
      <c r="I1480" s="758"/>
    </row>
    <row r="1481" spans="1:9" ht="39" customHeight="1">
      <c r="A1481" s="777"/>
      <c r="B1481" s="834"/>
      <c r="C1481" s="394"/>
      <c r="D1481" s="394" t="s">
        <v>382</v>
      </c>
      <c r="E1481" s="841" t="str">
        <f>'Rekap Panjang Per Prog Per Prov'!AO10</f>
        <v xml:space="preserve">Peningkatan Kapasitas SDM Polisi Pamong Praja  dalam Penyelenggaraan Ketertiban Umum dan Ketenteraman Masyarakat </v>
      </c>
      <c r="F1481" s="797">
        <f>'Rekap Panjang Per Prog Per Prov'!AO148</f>
        <v>596178000</v>
      </c>
      <c r="G1481" s="778"/>
      <c r="H1481" s="753" t="s">
        <v>732</v>
      </c>
      <c r="I1481" s="761" t="s">
        <v>597</v>
      </c>
    </row>
    <row r="1482" spans="1:9">
      <c r="A1482" s="777"/>
      <c r="B1482" s="834"/>
      <c r="C1482" s="394" t="s">
        <v>389</v>
      </c>
      <c r="D1482" s="1872" t="str">
        <f>'Rekap Panjang Per Prog Per Prov'!AP8</f>
        <v>Kegiatan Pembinaan dan Pengembangan Kawasan dan Pertanahan</v>
      </c>
      <c r="E1482" s="1872"/>
      <c r="F1482" s="797"/>
      <c r="G1482" s="777"/>
      <c r="H1482" s="753"/>
      <c r="I1482" s="781"/>
    </row>
    <row r="1483" spans="1:9" ht="41.25" customHeight="1">
      <c r="A1483" s="777"/>
      <c r="B1483" s="834"/>
      <c r="C1483" s="394"/>
      <c r="D1483" s="394" t="s">
        <v>382</v>
      </c>
      <c r="E1483" s="841" t="str">
        <f>'Rekap Panjang Per Prog Per Prov'!AP10</f>
        <v xml:space="preserve">Peningkatan Kapasitas Aparat Pemerintah Daerah dalam Pengelolaan Kawasan Sumber Daya Alam </v>
      </c>
      <c r="F1483" s="797">
        <f>'Rekap Panjang Per Prog Per Prov'!AP148</f>
        <v>400000000</v>
      </c>
      <c r="G1483" s="777"/>
      <c r="H1483" s="753" t="s">
        <v>733</v>
      </c>
      <c r="I1483" s="1114" t="s">
        <v>608</v>
      </c>
    </row>
    <row r="1484" spans="1:9" ht="41.25" customHeight="1">
      <c r="A1484" s="777"/>
      <c r="B1484" s="831"/>
      <c r="C1484" s="393"/>
      <c r="D1484" s="393" t="s">
        <v>386</v>
      </c>
      <c r="E1484" s="841" t="str">
        <f>'Rekap Panjang Per Prog Per Prov'!AQ10</f>
        <v>Fasilitasi Gubernur terhadap Kabupaten/Kota di Bidang Ekonomi, Industri dan Perdagangan Bebas</v>
      </c>
      <c r="F1484" s="794">
        <f>'Rekap Panjang Per Prog Per Prov'!AQ148</f>
        <v>300000000</v>
      </c>
      <c r="G1484" s="777"/>
      <c r="H1484" s="753" t="s">
        <v>734</v>
      </c>
      <c r="I1484" s="1114" t="s">
        <v>610</v>
      </c>
    </row>
    <row r="1485" spans="1:9">
      <c r="A1485" s="777"/>
      <c r="B1485" s="834"/>
      <c r="C1485" s="394" t="s">
        <v>391</v>
      </c>
      <c r="D1485" s="1872" t="str">
        <f>'Rekap Panjang Per Prog Per Prov'!AR8</f>
        <v>Kegiatan Fasilitasi Pencegahan dan Penanggulangan Bencana</v>
      </c>
      <c r="E1485" s="1872"/>
      <c r="F1485" s="797"/>
      <c r="G1485" s="777"/>
      <c r="H1485" s="753"/>
      <c r="I1485" s="781"/>
    </row>
    <row r="1486" spans="1:9" ht="57" customHeight="1">
      <c r="A1486" s="777"/>
      <c r="B1486" s="834"/>
      <c r="C1486" s="394"/>
      <c r="D1486" s="394" t="s">
        <v>382</v>
      </c>
      <c r="E1486" s="842" t="str">
        <f>'Rekap Panjang Per Prog Per Prov'!AR10</f>
        <v>Fasilitasi Peningkatan Kapasitas Pemerintahan Kabupaten/Kota dalam Penyelenggaraan Pencegahan dan Penanggulangan Kebakaran untuk Mendukung Pengurangan Resiko Kebakaran</v>
      </c>
      <c r="F1486" s="797">
        <f>'Rekap Panjang Per Prog Per Prov'!AR148</f>
        <v>350000000</v>
      </c>
      <c r="G1486" s="777"/>
      <c r="H1486" s="753" t="s">
        <v>720</v>
      </c>
      <c r="I1486" s="761" t="s">
        <v>607</v>
      </c>
    </row>
    <row r="1487" spans="1:9" ht="69.75" customHeight="1">
      <c r="A1487" s="777"/>
      <c r="B1487" s="834"/>
      <c r="C1487" s="394"/>
      <c r="D1487" s="394" t="s">
        <v>386</v>
      </c>
      <c r="E1487" s="841" t="str">
        <f>'Rekap Panjang Per Prog Per Prov'!AS10</f>
        <v>Fasilitasi dan Sosialisasi Pelaksanaan Perpres Nomor 30 Tahun 2011, Pembentukan Kelembagaan Komisi Provinsi Pengendalian Zoonosis dan Komisi Kabupaten/Kota Pengendalian Zoonosis, dan Percepatan Pengendalian Zoonosis</v>
      </c>
      <c r="F1487" s="797">
        <f>'Rekap Panjang Per Prog Per Prov'!AS148</f>
        <v>350000000</v>
      </c>
      <c r="G1487" s="777"/>
      <c r="H1487" s="753" t="s">
        <v>735</v>
      </c>
      <c r="I1487" s="761" t="s">
        <v>611</v>
      </c>
    </row>
    <row r="1488" spans="1:9" ht="47.25">
      <c r="A1488" s="777"/>
      <c r="B1488" s="834"/>
      <c r="C1488" s="394"/>
      <c r="D1488" s="394" t="s">
        <v>390</v>
      </c>
      <c r="E1488" s="841" t="str">
        <f>'Rekap Panjang Per Prog Per Prov'!AT10</f>
        <v>Peningkatan Kapasitas Aparat dalam Pengurangan Resiko Bencana di Daerah</v>
      </c>
      <c r="F1488" s="797">
        <f>'Rekap Panjang Per Prog Per Prov'!AT148</f>
        <v>400000000</v>
      </c>
      <c r="G1488" s="778"/>
      <c r="H1488" s="753" t="s">
        <v>720</v>
      </c>
      <c r="I1488" s="761" t="s">
        <v>607</v>
      </c>
    </row>
    <row r="1489" spans="1:10" s="355" customFormat="1" ht="16.5" thickBot="1">
      <c r="A1489" s="788"/>
      <c r="B1489" s="832"/>
      <c r="C1489" s="369"/>
      <c r="D1489" s="369"/>
      <c r="E1489" s="849"/>
      <c r="F1489" s="790"/>
      <c r="G1489" s="789"/>
      <c r="H1489" s="1101"/>
      <c r="I1489" s="768"/>
    </row>
    <row r="1490" spans="1:10" s="355" customFormat="1" ht="18">
      <c r="A1490" s="817" t="s">
        <v>821</v>
      </c>
      <c r="B1490" s="1927" t="s">
        <v>447</v>
      </c>
      <c r="C1490" s="1927"/>
      <c r="D1490" s="1927"/>
      <c r="E1490" s="1927"/>
      <c r="F1490" s="818">
        <f>SUM(F1491:F1539)</f>
        <v>33770321000</v>
      </c>
      <c r="G1490" s="819"/>
      <c r="H1490" s="1136"/>
      <c r="I1490" s="820"/>
      <c r="J1490" s="623">
        <f>'Rekap Panjang Per Prog Per Prov'!AV159</f>
        <v>34195321000</v>
      </c>
    </row>
    <row r="1491" spans="1:10">
      <c r="A1491" s="777"/>
      <c r="B1491" s="830" t="s">
        <v>380</v>
      </c>
      <c r="C1491" s="1863" t="str">
        <f>'Rekap Panjang Per Prog Per Prov'!C7</f>
        <v xml:space="preserve">PROGRAM PENATAAN ADMINISTRASI KEPENDUDUKAN </v>
      </c>
      <c r="D1491" s="1863"/>
      <c r="E1491" s="1863"/>
      <c r="F1491" s="776"/>
      <c r="G1491" s="803" t="str">
        <f>'Rekap Panjang Per Prog Per Prov'!C11</f>
        <v>DITJEN DUKCAPIL</v>
      </c>
      <c r="H1491" s="753"/>
      <c r="I1491" s="758"/>
    </row>
    <row r="1492" spans="1:10" ht="33.75" customHeight="1">
      <c r="A1492" s="777"/>
      <c r="B1492" s="830"/>
      <c r="C1492" s="393" t="s">
        <v>381</v>
      </c>
      <c r="D1492" s="1862" t="str">
        <f>'Rekap Panjang Per Prog Per Prov'!C8</f>
        <v>Kegiatan Dukungan Manajemen dan Dukungan Teknis Lainnya Ditjen Kependudukan dan Pencatatan Sipil</v>
      </c>
      <c r="E1492" s="1862"/>
      <c r="F1492" s="776"/>
      <c r="G1492" s="777"/>
      <c r="H1492" s="753"/>
      <c r="I1492" s="758"/>
    </row>
    <row r="1493" spans="1:10" ht="34.5" customHeight="1">
      <c r="A1493" s="777"/>
      <c r="B1493" s="830"/>
      <c r="C1493" s="365"/>
      <c r="D1493" s="393" t="s">
        <v>382</v>
      </c>
      <c r="E1493" s="841" t="str">
        <f>'Rekap Panjang Per Prog Per Prov'!C10</f>
        <v xml:space="preserve">Fasilitasi Koordinasi Penyelenggaraan Kependudukan dan Pencatatan Sipil </v>
      </c>
      <c r="F1493" s="776">
        <f>'Rekap Panjang Per Prog Per Prov'!C159</f>
        <v>306574000</v>
      </c>
      <c r="G1493" s="778"/>
      <c r="H1493" s="753" t="s">
        <v>801</v>
      </c>
      <c r="I1493" s="753" t="s">
        <v>600</v>
      </c>
    </row>
    <row r="1494" spans="1:10" ht="31.5" customHeight="1">
      <c r="A1494" s="801"/>
      <c r="B1494" s="830" t="s">
        <v>383</v>
      </c>
      <c r="C1494" s="1863" t="str">
        <f>'Rekap Panjang Per Prog Per Prov'!D7</f>
        <v xml:space="preserve">PROGRAM PENGAWASAN DAN PENINGKATAN AKUNTABILITAS APARATUR KEMENTERIAN DALAM NEGERI </v>
      </c>
      <c r="D1494" s="1863"/>
      <c r="E1494" s="1863"/>
      <c r="F1494" s="776"/>
      <c r="G1494" s="803" t="str">
        <f>'Rekap Panjang Per Prog Per Prov'!D11</f>
        <v>ITJEN</v>
      </c>
      <c r="H1494" s="753"/>
      <c r="I1494" s="758"/>
    </row>
    <row r="1495" spans="1:10" ht="30.75" customHeight="1">
      <c r="A1495" s="801"/>
      <c r="B1495" s="830"/>
      <c r="C1495" s="393" t="s">
        <v>381</v>
      </c>
      <c r="D1495" s="1862" t="str">
        <f>'Rekap Panjang Per Prog Per Prov'!D8</f>
        <v xml:space="preserve">Kegiatan Dukungan Manajemen dan Dukungan Teknis Lainnya  Inspektorat Jenderal </v>
      </c>
      <c r="E1495" s="1862"/>
      <c r="F1495" s="776"/>
      <c r="G1495" s="777"/>
      <c r="H1495" s="753"/>
      <c r="I1495" s="758"/>
    </row>
    <row r="1496" spans="1:10" ht="37.5" customHeight="1">
      <c r="A1496" s="801"/>
      <c r="B1496" s="830"/>
      <c r="C1496" s="365"/>
      <c r="D1496" s="393" t="s">
        <v>382</v>
      </c>
      <c r="E1496" s="841" t="str">
        <f>'Rekap Panjang Per Prog Per Prov'!D10</f>
        <v xml:space="preserve">Koordinasi Pembinaan dan Pengawasan Penyelenggaraan Pemerintahan Daerah </v>
      </c>
      <c r="F1496" s="776">
        <f>'Rekap Panjang Per Prog Per Prov'!D159</f>
        <v>300000000</v>
      </c>
      <c r="G1496" s="778"/>
      <c r="H1496" s="753" t="s">
        <v>755</v>
      </c>
      <c r="I1496" s="753" t="s">
        <v>603</v>
      </c>
    </row>
    <row r="1497" spans="1:10" ht="16.5">
      <c r="A1497" s="801"/>
      <c r="B1497" s="830" t="s">
        <v>384</v>
      </c>
      <c r="C1497" s="1875" t="str">
        <f>'Rekap Panjang Per Prog Per Prov'!E7</f>
        <v xml:space="preserve">PROGRAM PEMBINAAN KESATUAN BANGSA DAN POLITIK </v>
      </c>
      <c r="D1497" s="1875"/>
      <c r="E1497" s="1875"/>
      <c r="F1497" s="776"/>
      <c r="G1497" s="1860" t="str">
        <f>'Rekap Panjang Per Prog Per Prov'!E11</f>
        <v>DITJEN KESBANGPOL</v>
      </c>
      <c r="H1497" s="753"/>
      <c r="I1497" s="758"/>
    </row>
    <row r="1498" spans="1:10" s="355" customFormat="1">
      <c r="A1498" s="754"/>
      <c r="B1498" s="830"/>
      <c r="C1498" s="393" t="s">
        <v>381</v>
      </c>
      <c r="D1498" s="1862" t="str">
        <f>'Rekap Panjang Per Prog Per Prov'!E8</f>
        <v>Kegiatan Fasilitasi Kewaspadaan Nasional</v>
      </c>
      <c r="E1498" s="1862"/>
      <c r="F1498" s="776"/>
      <c r="G1498" s="1861"/>
      <c r="H1498" s="753"/>
      <c r="I1498" s="758"/>
    </row>
    <row r="1499" spans="1:10" s="344" customFormat="1" ht="39.75" customHeight="1">
      <c r="A1499" s="801"/>
      <c r="B1499" s="830"/>
      <c r="C1499" s="393"/>
      <c r="D1499" s="393" t="s">
        <v>382</v>
      </c>
      <c r="E1499" s="841" t="str">
        <f>'Rekap Panjang Per Prog Per Prov'!E10</f>
        <v xml:space="preserve">Penguatan dan Pemberdayaan Forum Kewaspadaan Dini Masyarakat (FKDM) </v>
      </c>
      <c r="F1499" s="776">
        <f>'Rekap Panjang Per Prog Per Prov'!E159</f>
        <v>1254432000</v>
      </c>
      <c r="G1499" s="778"/>
      <c r="H1499" s="753" t="s">
        <v>802</v>
      </c>
      <c r="I1499" s="753" t="s">
        <v>601</v>
      </c>
    </row>
    <row r="1500" spans="1:10" s="344" customFormat="1" ht="36" customHeight="1">
      <c r="A1500" s="801"/>
      <c r="B1500" s="830" t="s">
        <v>385</v>
      </c>
      <c r="C1500" s="1863" t="str">
        <f>'Rekap Panjang Per Prog Per Prov'!F7</f>
        <v xml:space="preserve">PROGRAM PENDIDIKAN DAN PELATIHAN APARATUR KEMENTERIAN DALAM NEGERI </v>
      </c>
      <c r="D1500" s="1863"/>
      <c r="E1500" s="1863"/>
      <c r="F1500" s="776"/>
      <c r="G1500" s="856" t="str">
        <f>'Rekap Panjang Per Prog Per Prov'!F11</f>
        <v>BADAN DIKLAT</v>
      </c>
      <c r="H1500" s="753"/>
      <c r="I1500" s="784"/>
    </row>
    <row r="1501" spans="1:10" s="344" customFormat="1" ht="32.25" customHeight="1">
      <c r="A1501" s="801"/>
      <c r="B1501" s="830"/>
      <c r="C1501" s="393" t="s">
        <v>381</v>
      </c>
      <c r="D1501" s="1862" t="str">
        <f>'Rekap Panjang Per Prog Per Prov'!F8</f>
        <v xml:space="preserve">Kegiatan Dukungan Manajemen Dan Pelayanan Teknis Lainnya Badan Pendidikan Dan Pelatihan </v>
      </c>
      <c r="E1501" s="1862"/>
      <c r="F1501" s="776"/>
      <c r="G1501" s="777"/>
      <c r="H1501" s="753"/>
      <c r="I1501" s="758"/>
    </row>
    <row r="1502" spans="1:10" s="344" customFormat="1" ht="29.25" customHeight="1">
      <c r="A1502" s="801"/>
      <c r="B1502" s="830"/>
      <c r="C1502" s="393"/>
      <c r="D1502" s="393" t="s">
        <v>382</v>
      </c>
      <c r="E1502" s="841" t="str">
        <f>'Rekap Panjang Per Prog Per Prov'!F10</f>
        <v>Koordinasi Pembinaan Program Kediklatan</v>
      </c>
      <c r="F1502" s="776">
        <f>'Rekap Panjang Per Prog Per Prov'!F159</f>
        <v>232700000</v>
      </c>
      <c r="G1502" s="778"/>
      <c r="H1502" s="753" t="s">
        <v>696</v>
      </c>
      <c r="I1502" s="753" t="s">
        <v>604</v>
      </c>
    </row>
    <row r="1503" spans="1:10" s="362" customFormat="1">
      <c r="A1503" s="777"/>
      <c r="B1503" s="830" t="s">
        <v>393</v>
      </c>
      <c r="C1503" s="1863" t="str">
        <f>'Rekap Panjang Per Prog Per Prov'!G7</f>
        <v xml:space="preserve">PROGRAM PENGELOLAAN DESENTRALISASI DAN OTONOMI DAERAH </v>
      </c>
      <c r="D1503" s="1863"/>
      <c r="E1503" s="1863"/>
      <c r="F1503" s="793"/>
      <c r="G1503" s="803" t="str">
        <f>'Rekap Panjang Per Prog Per Prov'!G11</f>
        <v>DITJEN OTDA</v>
      </c>
      <c r="H1503" s="753"/>
      <c r="I1503" s="758"/>
    </row>
    <row r="1504" spans="1:10">
      <c r="A1504" s="777"/>
      <c r="B1504" s="831"/>
      <c r="C1504" s="393" t="s">
        <v>381</v>
      </c>
      <c r="D1504" s="1862" t="str">
        <f>'Rekap Panjang Per Prog Per Prov'!G8</f>
        <v>Kegiatan Penataan Urusan Pemerintahan Daerah Lingkup I</v>
      </c>
      <c r="E1504" s="1862"/>
      <c r="F1504" s="794"/>
      <c r="G1504" s="777"/>
      <c r="H1504" s="753"/>
      <c r="I1504" s="758"/>
    </row>
    <row r="1505" spans="1:9" ht="38.25" customHeight="1">
      <c r="A1505" s="777"/>
      <c r="B1505" s="834"/>
      <c r="C1505" s="394"/>
      <c r="D1505" s="394" t="s">
        <v>382</v>
      </c>
      <c r="E1505" s="841" t="str">
        <f>'Rekap Panjang Per Prog Per Prov'!G10</f>
        <v xml:space="preserve">Fasilitasi Percepatan Penerapan Standar Pelayanan Minimal (SPM) di Daerah </v>
      </c>
      <c r="F1505" s="797">
        <f>'Rekap Panjang Per Prog Per Prov'!G159</f>
        <v>582950000</v>
      </c>
      <c r="G1505" s="778"/>
      <c r="H1505" s="753" t="s">
        <v>803</v>
      </c>
      <c r="I1505" s="889" t="s">
        <v>662</v>
      </c>
    </row>
    <row r="1506" spans="1:9" s="362" customFormat="1">
      <c r="A1506" s="777"/>
      <c r="B1506" s="829" t="s">
        <v>396</v>
      </c>
      <c r="C1506" s="1859" t="str">
        <f>'Rekap Panjang Per Prog Per Prov'!J7</f>
        <v xml:space="preserve">PROGRAM BINA PEMBANGUNAN DAERAH </v>
      </c>
      <c r="D1506" s="1859"/>
      <c r="E1506" s="1859"/>
      <c r="F1506" s="795"/>
      <c r="G1506" s="1866" t="str">
        <f>'Rekap Panjang Per Prog Per Prov'!J11</f>
        <v>DITJEN BINA BANGDA</v>
      </c>
      <c r="H1506" s="753"/>
      <c r="I1506" s="809"/>
    </row>
    <row r="1507" spans="1:9" ht="32.25" customHeight="1">
      <c r="A1507" s="777"/>
      <c r="B1507" s="831"/>
      <c r="C1507" s="393" t="s">
        <v>381</v>
      </c>
      <c r="D1507" s="1862" t="str">
        <f>'Rekap Panjang Per Prog Per Prov'!J8</f>
        <v>Kegiatan Dukungan Manajemen dan Pelaksanaan Tugas Teknis Lainnya Ditjen Bina Bangda</v>
      </c>
      <c r="E1507" s="1862"/>
      <c r="F1507" s="794"/>
      <c r="G1507" s="1866"/>
      <c r="H1507" s="753"/>
      <c r="I1507" s="758"/>
    </row>
    <row r="1508" spans="1:9" ht="31.5">
      <c r="A1508" s="821"/>
      <c r="B1508" s="1185"/>
      <c r="C1508" s="886"/>
      <c r="D1508" s="886" t="s">
        <v>382</v>
      </c>
      <c r="E1508" s="887" t="str">
        <f>'Rekap Panjang Per Prog Per Prov'!J10</f>
        <v>Penyusunan, Pengkajian dan Pengembangan Data dan Informasi SIPD di Daerah</v>
      </c>
      <c r="F1508" s="888">
        <f>'Rekap Panjang Per Prog Per Prov'!J159</f>
        <v>590000000</v>
      </c>
      <c r="G1508" s="821"/>
      <c r="H1508" s="884" t="s">
        <v>698</v>
      </c>
      <c r="I1508" s="1793" t="s">
        <v>594</v>
      </c>
    </row>
    <row r="1509" spans="1:9" s="344" customFormat="1" ht="36.75" customHeight="1">
      <c r="A1509" s="801"/>
      <c r="B1509" s="1184"/>
      <c r="C1509" s="372"/>
      <c r="D1509" s="394" t="s">
        <v>386</v>
      </c>
      <c r="E1509" s="848" t="str">
        <f>'Rekap Panjang Per Prog Per Prov'!K10</f>
        <v xml:space="preserve">Penguatan Peran Provinsi dalam Pengendalian, Pelaporan dan Evaluasi Pemanfaatan Program Dana Alokasi Khusus (DAK) </v>
      </c>
      <c r="F1509" s="779">
        <f>'Rekap Panjang Per Prog Per Prov'!K159</f>
        <v>700000000</v>
      </c>
      <c r="G1509" s="778"/>
      <c r="H1509" s="1136" t="s">
        <v>698</v>
      </c>
      <c r="I1509" s="1794"/>
    </row>
    <row r="1510" spans="1:9" s="344" customFormat="1" ht="16.5">
      <c r="A1510" s="801"/>
      <c r="B1510" s="829"/>
      <c r="C1510" s="394" t="s">
        <v>387</v>
      </c>
      <c r="D1510" s="1890" t="str">
        <f>'Rekap Panjang Per Prog Per Prov'!O8</f>
        <v>Kegiatan Fasilitasi Peningkatan Pertumbuhan Ekonomi Daerah</v>
      </c>
      <c r="E1510" s="1872"/>
      <c r="F1510" s="779"/>
      <c r="G1510" s="777"/>
      <c r="H1510" s="753"/>
      <c r="I1510" s="781"/>
    </row>
    <row r="1511" spans="1:9" s="344" customFormat="1" ht="20.25" customHeight="1">
      <c r="A1511" s="801"/>
      <c r="B1511" s="830"/>
      <c r="C1511" s="366"/>
      <c r="D1511" s="393" t="s">
        <v>382</v>
      </c>
      <c r="E1511" s="842" t="str">
        <f>'Rekap Panjang Per Prog Per Prov'!O10</f>
        <v xml:space="preserve">Dukungan Operasional  Penyelenggaraan PTSP  </v>
      </c>
      <c r="F1511" s="776">
        <f>'Rekap Panjang Per Prog Per Prov'!O159</f>
        <v>700000000</v>
      </c>
      <c r="G1511" s="778"/>
      <c r="H1511" s="753" t="s">
        <v>716</v>
      </c>
      <c r="I1511" s="753" t="s">
        <v>602</v>
      </c>
    </row>
    <row r="1512" spans="1:9" s="344" customFormat="1" ht="16.5">
      <c r="A1512" s="801"/>
      <c r="B1512" s="829"/>
      <c r="C1512" s="394" t="s">
        <v>388</v>
      </c>
      <c r="D1512" s="1872" t="str">
        <f>'Rekap Panjang Per Prog Per Prov'!Q8</f>
        <v>Kegiatan Fasilitasi Pengembangan Wilayah Terpadu</v>
      </c>
      <c r="E1512" s="1872"/>
      <c r="F1512" s="779"/>
      <c r="G1512" s="777"/>
      <c r="H1512" s="753"/>
      <c r="I1512" s="781"/>
    </row>
    <row r="1513" spans="1:9" s="344" customFormat="1" ht="37.5" customHeight="1">
      <c r="A1513" s="801"/>
      <c r="B1513" s="835"/>
      <c r="C1513" s="367"/>
      <c r="D1513" s="392" t="s">
        <v>382</v>
      </c>
      <c r="E1513" s="846" t="str">
        <f>'Rekap Panjang Per Prog Per Prov'!Q10</f>
        <v>Penguatan Kelembagaan dalam Pengelolaan dan Pengembangan Wilayah Pesisir, Laut dan Pulau-pulau kecil</v>
      </c>
      <c r="F1513" s="802">
        <f>'Rekap Panjang Per Prog Per Prov'!Q159</f>
        <v>500000000</v>
      </c>
      <c r="G1513" s="778"/>
      <c r="H1513" s="753" t="s">
        <v>698</v>
      </c>
      <c r="I1513" s="753" t="s">
        <v>594</v>
      </c>
    </row>
    <row r="1514" spans="1:9" s="362" customFormat="1" ht="15.75" hidden="1" customHeight="1">
      <c r="A1514" s="777"/>
      <c r="B1514" s="830" t="s">
        <v>519</v>
      </c>
      <c r="C1514" s="1863" t="str">
        <f>'Rekap Panjang Per Prog Per Prov'!U7</f>
        <v xml:space="preserve">PROGRAM PEMBERDAYAAN MASYARAKAT DAN PEMERINTAHAN DESA </v>
      </c>
      <c r="D1514" s="1863"/>
      <c r="E1514" s="1863"/>
      <c r="F1514" s="793"/>
      <c r="G1514" s="782" t="str">
        <f>'Rekap Panjang Per Prog Per Prov'!U11</f>
        <v>DITJEN PMD</v>
      </c>
      <c r="H1514" s="753"/>
      <c r="I1514" s="758"/>
    </row>
    <row r="1515" spans="1:9" ht="30" hidden="1" customHeight="1">
      <c r="A1515" s="777"/>
      <c r="B1515" s="831"/>
      <c r="C1515" s="393" t="s">
        <v>381</v>
      </c>
      <c r="D1515" s="1862" t="str">
        <f>'Rekap Panjang Per Prog Per Prov'!U8</f>
        <v>Kegiatan Dukungan Manajemen dan Dukungan Teknis Lainnya Ditjen PMD</v>
      </c>
      <c r="E1515" s="1862"/>
      <c r="F1515" s="794"/>
      <c r="G1515" s="782"/>
      <c r="H1515" s="753"/>
      <c r="I1515" s="758"/>
    </row>
    <row r="1516" spans="1:9" ht="31.5" hidden="1" customHeight="1">
      <c r="A1516" s="777"/>
      <c r="B1516" s="834"/>
      <c r="C1516" s="394"/>
      <c r="D1516" s="394" t="s">
        <v>382</v>
      </c>
      <c r="E1516" s="841" t="str">
        <f>'Rekap Panjang Per Prog Per Prov'!U10</f>
        <v>Penguatan Program dan Kelembagaan Pemberdayaan Masyarakat dan Pemerintahan Desa</v>
      </c>
      <c r="F1516" s="797">
        <f>'Rekap Panjang Per Prog Per Prov'!U159</f>
        <v>153110000</v>
      </c>
      <c r="G1516" s="778"/>
      <c r="H1516" s="753"/>
      <c r="I1516" s="781"/>
    </row>
    <row r="1517" spans="1:9" ht="30" hidden="1" customHeight="1">
      <c r="A1517" s="777"/>
      <c r="B1517" s="831"/>
      <c r="C1517" s="393" t="s">
        <v>387</v>
      </c>
      <c r="D1517" s="1862" t="str">
        <f>'Rekap Panjang Per Prog Per Prov'!V8</f>
        <v>Kegiatan Peningkatan Kapasitas Penyelenggaraan Pemerintahan Desa dan Kelurahan</v>
      </c>
      <c r="E1517" s="1862"/>
      <c r="F1517" s="794"/>
      <c r="G1517" s="782"/>
      <c r="H1517" s="753"/>
      <c r="I1517" s="758"/>
    </row>
    <row r="1518" spans="1:9" ht="15.75" hidden="1" customHeight="1">
      <c r="A1518" s="777"/>
      <c r="B1518" s="834"/>
      <c r="C1518" s="394"/>
      <c r="D1518" s="394" t="s">
        <v>382</v>
      </c>
      <c r="E1518" s="841" t="str">
        <f>'Rekap Panjang Per Prog Per Prov'!V10</f>
        <v>Pelatihan Manajemen Pemerintahan Desa bagi Kepala Desa</v>
      </c>
      <c r="F1518" s="797">
        <f>'Rekap Panjang Per Prog Per Prov'!V159</f>
        <v>185030000</v>
      </c>
      <c r="G1518" s="778"/>
      <c r="H1518" s="753"/>
      <c r="I1518" s="781"/>
    </row>
    <row r="1519" spans="1:9" ht="15.75" hidden="1" customHeight="1">
      <c r="A1519" s="777"/>
      <c r="B1519" s="831"/>
      <c r="C1519" s="393" t="s">
        <v>388</v>
      </c>
      <c r="D1519" s="1862" t="str">
        <f>'Rekap Panjang Per Prog Per Prov'!W8</f>
        <v>Kegiatan Peningkatan Kapasitas Kelembagaan dan Pelatihan Masyarakat</v>
      </c>
      <c r="E1519" s="1862"/>
      <c r="F1519" s="794"/>
      <c r="G1519" s="782"/>
      <c r="H1519" s="753"/>
      <c r="I1519" s="758"/>
    </row>
    <row r="1520" spans="1:9" ht="15.75" hidden="1" customHeight="1">
      <c r="A1520" s="777"/>
      <c r="B1520" s="834"/>
      <c r="C1520" s="394"/>
      <c r="D1520" s="394" t="s">
        <v>382</v>
      </c>
      <c r="E1520" s="841" t="str">
        <f>'Rekap Panjang Per Prog Per Prov'!W10</f>
        <v>Fasilitasi Penyusunan Profil Desa dan Kelurahan</v>
      </c>
      <c r="F1520" s="797">
        <f>'Rekap Panjang Per Prog Per Prov'!W159</f>
        <v>147629000</v>
      </c>
      <c r="G1520" s="778"/>
      <c r="H1520" s="753"/>
      <c r="I1520" s="781"/>
    </row>
    <row r="1521" spans="1:9" ht="15.75" hidden="1" customHeight="1">
      <c r="A1521" s="777"/>
      <c r="B1521" s="831"/>
      <c r="C1521" s="393" t="s">
        <v>389</v>
      </c>
      <c r="D1521" s="1862" t="str">
        <f>'Rekap Panjang Per Prog Per Prov'!X8</f>
        <v>Kegiatan Peningkatan Kemandirian Masyarakat Perdesaan</v>
      </c>
      <c r="E1521" s="1862"/>
      <c r="F1521" s="794"/>
      <c r="G1521" s="782"/>
      <c r="H1521" s="753"/>
      <c r="I1521" s="758"/>
    </row>
    <row r="1522" spans="1:9" ht="15.75" hidden="1" customHeight="1">
      <c r="A1522" s="777"/>
      <c r="B1522" s="834"/>
      <c r="C1522" s="394"/>
      <c r="D1522" s="394" t="s">
        <v>382</v>
      </c>
      <c r="E1522" s="841" t="str">
        <f>'Rekap Panjang Per Prog Per Prov'!X10</f>
        <v>PNPM-Mandiri Perdesaan</v>
      </c>
      <c r="F1522" s="797">
        <f>'Rekap Panjang Per Prog Per Prov'!X159</f>
        <v>19665500000</v>
      </c>
      <c r="G1522" s="778"/>
      <c r="H1522" s="753"/>
      <c r="I1522" s="781"/>
    </row>
    <row r="1523" spans="1:9" ht="15.75" hidden="1" customHeight="1">
      <c r="A1523" s="777"/>
      <c r="B1523" s="831"/>
      <c r="C1523" s="393" t="s">
        <v>391</v>
      </c>
      <c r="D1523" s="1862" t="str">
        <f>'Rekap Panjang Per Prog Per Prov'!Y8</f>
        <v>Kegiatan Fasilitasi Pemberdayaan Adat dan Sosial Budaya Masyarakat</v>
      </c>
      <c r="E1523" s="1862"/>
      <c r="F1523" s="794"/>
      <c r="G1523" s="782"/>
      <c r="H1523" s="753"/>
      <c r="I1523" s="758"/>
    </row>
    <row r="1524" spans="1:9" ht="31.5" hidden="1" customHeight="1">
      <c r="A1524" s="777"/>
      <c r="B1524" s="834"/>
      <c r="C1524" s="394"/>
      <c r="D1524" s="394" t="s">
        <v>382</v>
      </c>
      <c r="E1524" s="842" t="str">
        <f>'Rekap Panjang Per Prog Per Prov'!Y10</f>
        <v>Fasilitasi Penguatan Kelembagaan Komisi Penanggulangan HIV/AIDS di daerah</v>
      </c>
      <c r="F1524" s="797">
        <f>'Rekap Panjang Per Prog Per Prov'!Y159</f>
        <v>77870000</v>
      </c>
      <c r="G1524" s="778"/>
      <c r="H1524" s="753"/>
      <c r="I1524" s="781"/>
    </row>
    <row r="1525" spans="1:9" ht="15.75" hidden="1" customHeight="1">
      <c r="A1525" s="777"/>
      <c r="B1525" s="834"/>
      <c r="C1525" s="394"/>
      <c r="D1525" s="394" t="s">
        <v>386</v>
      </c>
      <c r="E1525" s="841" t="str">
        <f>'Rekap Panjang Per Prog Per Prov'!Z10</f>
        <v xml:space="preserve">Fasilitasi Pembinaan dan Pengendalian PNPM Generasi </v>
      </c>
      <c r="F1525" s="797">
        <f>'Rekap Panjang Per Prog Per Prov'!Z159</f>
        <v>3140450000</v>
      </c>
      <c r="G1525" s="778"/>
      <c r="H1525" s="753"/>
      <c r="I1525" s="781"/>
    </row>
    <row r="1526" spans="1:9" ht="31.5" hidden="1" customHeight="1">
      <c r="A1526" s="777"/>
      <c r="B1526" s="834"/>
      <c r="C1526" s="394"/>
      <c r="D1526" s="394" t="s">
        <v>390</v>
      </c>
      <c r="E1526" s="841" t="str">
        <f>'Rekap Panjang Per Prog Per Prov'!AA10</f>
        <v xml:space="preserve">Fasilitasi Penguatan Sistem Informasi Posyandu di Daerah melalui Koordinasi dan Pelatihan Ulang </v>
      </c>
      <c r="F1526" s="797">
        <f>'Rekap Panjang Per Prog Per Prov'!AA159</f>
        <v>78000000</v>
      </c>
      <c r="G1526" s="778"/>
      <c r="H1526" s="753"/>
      <c r="I1526" s="781"/>
    </row>
    <row r="1527" spans="1:9" ht="15.75" hidden="1" customHeight="1">
      <c r="A1527" s="777"/>
      <c r="B1527" s="831"/>
      <c r="C1527" s="393" t="s">
        <v>392</v>
      </c>
      <c r="D1527" s="1862" t="str">
        <f>'Rekap Panjang Per Prog Per Prov'!AB8</f>
        <v>Kegiatan Pengembangan Usaha Ekonomi Masyarakat</v>
      </c>
      <c r="E1527" s="1862"/>
      <c r="F1527" s="794"/>
      <c r="G1527" s="782"/>
      <c r="H1527" s="753"/>
      <c r="I1527" s="758"/>
    </row>
    <row r="1528" spans="1:9" ht="31.5" hidden="1" customHeight="1">
      <c r="A1528" s="777"/>
      <c r="B1528" s="834"/>
      <c r="C1528" s="394"/>
      <c r="D1528" s="394" t="s">
        <v>382</v>
      </c>
      <c r="E1528" s="841" t="str">
        <f>'Rekap Panjang Per Prog Per Prov'!AC10</f>
        <v xml:space="preserve">Penguatan Kelembagaan Tim Koordinasi Penanggulangan Kemiskinan Daerah (TKPKD) </v>
      </c>
      <c r="F1528" s="797">
        <f>'Rekap Panjang Per Prog Per Prov'!AC159</f>
        <v>51200000</v>
      </c>
      <c r="G1528" s="778"/>
      <c r="H1528" s="753"/>
      <c r="I1528" s="781"/>
    </row>
    <row r="1529" spans="1:9" ht="15.75" hidden="1" customHeight="1">
      <c r="A1529" s="777"/>
      <c r="B1529" s="834"/>
      <c r="C1529" s="394"/>
      <c r="D1529" s="394" t="s">
        <v>386</v>
      </c>
      <c r="E1529" s="841" t="str">
        <f>'Rekap Panjang Per Prog Per Prov'!AD10</f>
        <v>Fasilitasi Penguatan Kelembagaan Pasar Desa</v>
      </c>
      <c r="F1529" s="797">
        <f>'Rekap Panjang Per Prog Per Prov'!AD159</f>
        <v>150000000</v>
      </c>
      <c r="G1529" s="778"/>
      <c r="H1529" s="753"/>
      <c r="I1529" s="781"/>
    </row>
    <row r="1530" spans="1:9" s="362" customFormat="1" ht="35.25" customHeight="1">
      <c r="A1530" s="777"/>
      <c r="B1530" s="830" t="s">
        <v>519</v>
      </c>
      <c r="C1530" s="1863" t="str">
        <f>'Rekap Panjang Per Prog Per Prov'!AH7</f>
        <v xml:space="preserve">PROGRAM PENGUATAN PENYELENGGARAAN PEMERINTAHAN UMUM </v>
      </c>
      <c r="D1530" s="1863"/>
      <c r="E1530" s="1863"/>
      <c r="F1530" s="793"/>
      <c r="G1530" s="803" t="str">
        <f>'Rekap Panjang Per Prog Per Prov'!AH11</f>
        <v>DITJEN PUM</v>
      </c>
      <c r="H1530" s="753"/>
      <c r="I1530" s="758"/>
    </row>
    <row r="1531" spans="1:9" ht="30" customHeight="1">
      <c r="A1531" s="777"/>
      <c r="B1531" s="831"/>
      <c r="C1531" s="393" t="s">
        <v>381</v>
      </c>
      <c r="D1531" s="1862" t="str">
        <f>'Rekap Panjang Per Prog Per Prov'!AH8</f>
        <v>Kegiatan Penyelenggaraan Hubungan Pusat dan Daerah Serta Kerjasama Daerah</v>
      </c>
      <c r="E1531" s="1862"/>
      <c r="F1531" s="794"/>
      <c r="G1531" s="777"/>
      <c r="H1531" s="753"/>
      <c r="I1531" s="758"/>
    </row>
    <row r="1532" spans="1:9" ht="94.5">
      <c r="A1532" s="777"/>
      <c r="B1532" s="834"/>
      <c r="C1532" s="394"/>
      <c r="D1532" s="394" t="s">
        <v>382</v>
      </c>
      <c r="E1532" s="841" t="str">
        <f>'Rekap Panjang Per Prog Per Prov'!AI10</f>
        <v>Peningkatan Peran Gubernur sebagai Wakil Pemerintah Pusat di Wilayah Provinsi</v>
      </c>
      <c r="F1532" s="797">
        <f>'Rekap Panjang Per Prog Per Prov'!AI159</f>
        <v>3618646000</v>
      </c>
      <c r="G1532" s="777"/>
      <c r="H1532" s="753" t="s">
        <v>804</v>
      </c>
      <c r="I1532" s="761" t="s">
        <v>595</v>
      </c>
    </row>
    <row r="1533" spans="1:9" ht="30" customHeight="1">
      <c r="A1533" s="777"/>
      <c r="B1533" s="831"/>
      <c r="C1533" s="393" t="s">
        <v>387</v>
      </c>
      <c r="D1533" s="1862" t="str">
        <f>'Rekap Panjang Per Prog Per Prov'!AJ8</f>
        <v>Kegiatan Pengembangan dan Penataan Wilayah Administrasi dan Perbatasan</v>
      </c>
      <c r="E1533" s="1862"/>
      <c r="F1533" s="794"/>
      <c r="G1533" s="777"/>
      <c r="H1533" s="753"/>
      <c r="I1533" s="758"/>
    </row>
    <row r="1534" spans="1:9" ht="36" customHeight="1">
      <c r="A1534" s="777"/>
      <c r="B1534" s="834"/>
      <c r="C1534" s="394"/>
      <c r="D1534" s="394" t="s">
        <v>382</v>
      </c>
      <c r="E1534" s="841" t="str">
        <f>'Rekap Panjang Per Prog Per Prov'!AK10</f>
        <v>Koordinasi dan Fasilitasi Penegasan Batas Daerah Secara Pasti di Lapangan antar Daerah Provinsi, Kab/Kota</v>
      </c>
      <c r="F1534" s="797">
        <f>'Rekap Panjang Per Prog Per Prov'!AK159</f>
        <v>400000000</v>
      </c>
      <c r="G1534" s="777"/>
      <c r="H1534" s="753" t="s">
        <v>706</v>
      </c>
      <c r="I1534" s="1114" t="s">
        <v>605</v>
      </c>
    </row>
    <row r="1535" spans="1:9" ht="29.25" customHeight="1">
      <c r="A1535" s="777"/>
      <c r="B1535" s="831"/>
      <c r="C1535" s="393" t="s">
        <v>388</v>
      </c>
      <c r="D1535" s="1862" t="str">
        <f>'Rekap Panjang Per Prog Per Prov'!AN8</f>
        <v>Kegiatan Pembinaan Ketenteraman, Ketertiban dan Perlindungan Masyarakat</v>
      </c>
      <c r="E1535" s="1862"/>
      <c r="F1535" s="794"/>
      <c r="G1535" s="777"/>
      <c r="H1535" s="753"/>
      <c r="I1535" s="758"/>
    </row>
    <row r="1536" spans="1:9" ht="53.25" customHeight="1">
      <c r="A1536" s="777"/>
      <c r="B1536" s="834"/>
      <c r="C1536" s="394"/>
      <c r="D1536" s="394" t="s">
        <v>382</v>
      </c>
      <c r="E1536" s="841" t="str">
        <f>'Rekap Panjang Per Prog Per Prov'!AO10</f>
        <v xml:space="preserve">Peningkatan Kapasitas SDM Polisi Pamong Praja  dalam Penyelenggaraan Ketertiban Umum dan Ketenteraman Masyarakat </v>
      </c>
      <c r="F1536" s="797">
        <f>'Rekap Panjang Per Prog Per Prov'!AO159</f>
        <v>536230000</v>
      </c>
      <c r="G1536" s="777"/>
      <c r="H1536" s="753" t="s">
        <v>738</v>
      </c>
      <c r="I1536" s="761" t="s">
        <v>597</v>
      </c>
    </row>
    <row r="1537" spans="1:10">
      <c r="A1537" s="777"/>
      <c r="B1537" s="831"/>
      <c r="C1537" s="393" t="s">
        <v>389</v>
      </c>
      <c r="D1537" s="1862" t="str">
        <f>'Rekap Panjang Per Prog Per Prov'!AP8</f>
        <v>Kegiatan Pembinaan dan Pengembangan Kawasan dan Pertanahan</v>
      </c>
      <c r="E1537" s="1862"/>
      <c r="F1537" s="794"/>
      <c r="G1537" s="777"/>
      <c r="H1537" s="753"/>
      <c r="I1537" s="758"/>
    </row>
    <row r="1538" spans="1:10" ht="33" customHeight="1">
      <c r="A1538" s="777"/>
      <c r="B1538" s="834"/>
      <c r="C1538" s="394"/>
      <c r="D1538" s="394" t="s">
        <v>382</v>
      </c>
      <c r="E1538" s="841" t="str">
        <f>'Rekap Panjang Per Prog Per Prov'!AQ10</f>
        <v>Fasilitasi Gubernur terhadap Kabupaten/Kota di Bidang Ekonomi, Industri dan Perdagangan Bebas</v>
      </c>
      <c r="F1538" s="797">
        <f>'Rekap Panjang Per Prog Per Prov'!AQ159</f>
        <v>400000000</v>
      </c>
      <c r="G1538" s="778"/>
      <c r="H1538" s="753" t="s">
        <v>706</v>
      </c>
      <c r="I1538" s="1114" t="s">
        <v>610</v>
      </c>
    </row>
    <row r="1539" spans="1:10" s="355" customFormat="1" ht="16.5" thickBot="1">
      <c r="A1539" s="788"/>
      <c r="B1539" s="832"/>
      <c r="C1539" s="369"/>
      <c r="D1539" s="369"/>
      <c r="E1539" s="849"/>
      <c r="F1539" s="790"/>
      <c r="G1539" s="789"/>
      <c r="H1539" s="1135"/>
      <c r="I1539" s="768"/>
    </row>
    <row r="1540" spans="1:10" s="356" customFormat="1" ht="18">
      <c r="A1540" s="1174">
        <v>25</v>
      </c>
      <c r="B1540" s="1925" t="s">
        <v>448</v>
      </c>
      <c r="C1540" s="1925"/>
      <c r="D1540" s="1925"/>
      <c r="E1540" s="1925"/>
      <c r="F1540" s="818">
        <f>SUM(F1541:F1592)</f>
        <v>32177923000</v>
      </c>
      <c r="G1540" s="1156"/>
      <c r="H1540" s="1139"/>
      <c r="I1540" s="820"/>
      <c r="J1540" s="1175">
        <f>'Rekap Panjang Per Prog Per Prov'!AV163</f>
        <v>32177923000</v>
      </c>
    </row>
    <row r="1541" spans="1:10">
      <c r="A1541" s="777"/>
      <c r="B1541" s="830" t="s">
        <v>380</v>
      </c>
      <c r="C1541" s="1863" t="str">
        <f>'Rekap Panjang Per Prog Per Prov'!C7</f>
        <v xml:space="preserve">PROGRAM PENATAAN ADMINISTRASI KEPENDUDUKAN </v>
      </c>
      <c r="D1541" s="1863"/>
      <c r="E1541" s="1863"/>
      <c r="F1541" s="776"/>
      <c r="G1541" s="803" t="str">
        <f>'Rekap Panjang Per Prog Per Prov'!C11</f>
        <v>DITJEN DUKCAPIL</v>
      </c>
      <c r="H1541" s="753"/>
      <c r="I1541" s="758"/>
    </row>
    <row r="1542" spans="1:10" ht="36" customHeight="1">
      <c r="A1542" s="777"/>
      <c r="B1542" s="830"/>
      <c r="C1542" s="393" t="s">
        <v>381</v>
      </c>
      <c r="D1542" s="1862" t="str">
        <f>'Rekap Panjang Per Prog Per Prov'!C8</f>
        <v>Kegiatan Dukungan Manajemen dan Dukungan Teknis Lainnya Ditjen Kependudukan dan Pencatatan Sipil</v>
      </c>
      <c r="E1542" s="1862"/>
      <c r="F1542" s="776"/>
      <c r="G1542" s="777"/>
      <c r="H1542" s="753"/>
      <c r="I1542" s="758"/>
    </row>
    <row r="1543" spans="1:10" ht="37.5" customHeight="1">
      <c r="A1543" s="777"/>
      <c r="B1543" s="830"/>
      <c r="C1543" s="365"/>
      <c r="D1543" s="393" t="s">
        <v>382</v>
      </c>
      <c r="E1543" s="841" t="str">
        <f>'Rekap Panjang Per Prog Per Prov'!C10</f>
        <v xml:space="preserve">Fasilitasi Koordinasi Penyelenggaraan Kependudukan dan Pencatatan Sipil </v>
      </c>
      <c r="F1543" s="776">
        <f>'Rekap Panjang Per Prog Per Prov'!C163</f>
        <v>271791000</v>
      </c>
      <c r="G1543" s="778"/>
      <c r="H1543" s="753" t="s">
        <v>706</v>
      </c>
      <c r="I1543" s="753" t="s">
        <v>600</v>
      </c>
    </row>
    <row r="1544" spans="1:10" ht="34.5" customHeight="1">
      <c r="A1544" s="801"/>
      <c r="B1544" s="830" t="s">
        <v>383</v>
      </c>
      <c r="C1544" s="1863" t="str">
        <f>'Rekap Panjang Per Prog Per Prov'!D7</f>
        <v xml:space="preserve">PROGRAM PENGAWASAN DAN PENINGKATAN AKUNTABILITAS APARATUR KEMENTERIAN DALAM NEGERI </v>
      </c>
      <c r="D1544" s="1863"/>
      <c r="E1544" s="1863"/>
      <c r="F1544" s="776"/>
      <c r="G1544" s="803" t="str">
        <f>'Rekap Panjang Per Prog Per Prov'!D11</f>
        <v>ITJEN</v>
      </c>
      <c r="H1544" s="753"/>
      <c r="I1544" s="758"/>
    </row>
    <row r="1545" spans="1:10" ht="32.25" customHeight="1">
      <c r="A1545" s="801"/>
      <c r="B1545" s="830"/>
      <c r="C1545" s="393" t="s">
        <v>381</v>
      </c>
      <c r="D1545" s="1862" t="str">
        <f>'Rekap Panjang Per Prog Per Prov'!D8</f>
        <v xml:space="preserve">Kegiatan Dukungan Manajemen dan Dukungan Teknis Lainnya  Inspektorat Jenderal </v>
      </c>
      <c r="E1545" s="1862"/>
      <c r="F1545" s="776"/>
      <c r="G1545" s="777"/>
      <c r="H1545" s="753"/>
      <c r="I1545" s="758"/>
    </row>
    <row r="1546" spans="1:10" ht="43.5" customHeight="1">
      <c r="A1546" s="801"/>
      <c r="B1546" s="830"/>
      <c r="C1546" s="365"/>
      <c r="D1546" s="393" t="s">
        <v>382</v>
      </c>
      <c r="E1546" s="841" t="str">
        <f>'Rekap Panjang Per Prog Per Prov'!D10</f>
        <v xml:space="preserve">Koordinasi Pembinaan dan Pengawasan Penyelenggaraan Pemerintahan Daerah </v>
      </c>
      <c r="F1546" s="776">
        <f>'Rekap Panjang Per Prog Per Prov'!D163</f>
        <v>300000000</v>
      </c>
      <c r="G1546" s="778"/>
      <c r="H1546" s="753" t="s">
        <v>758</v>
      </c>
      <c r="I1546" s="753" t="s">
        <v>603</v>
      </c>
    </row>
    <row r="1547" spans="1:10" ht="16.5">
      <c r="A1547" s="801"/>
      <c r="B1547" s="830" t="s">
        <v>384</v>
      </c>
      <c r="C1547" s="1875" t="str">
        <f>'Rekap Panjang Per Prog Per Prov'!E7</f>
        <v xml:space="preserve">PROGRAM PEMBINAAN KESATUAN BANGSA DAN POLITIK </v>
      </c>
      <c r="D1547" s="1875"/>
      <c r="E1547" s="1875"/>
      <c r="F1547" s="776"/>
      <c r="G1547" s="1860" t="str">
        <f>'Rekap Panjang Per Prog Per Prov'!E11</f>
        <v>DITJEN KESBANGPOL</v>
      </c>
      <c r="H1547" s="753"/>
      <c r="I1547" s="758"/>
    </row>
    <row r="1548" spans="1:10" s="355" customFormat="1">
      <c r="A1548" s="754"/>
      <c r="B1548" s="830"/>
      <c r="C1548" s="393" t="s">
        <v>381</v>
      </c>
      <c r="D1548" s="1862" t="str">
        <f>'Rekap Panjang Per Prog Per Prov'!E8</f>
        <v>Kegiatan Fasilitasi Kewaspadaan Nasional</v>
      </c>
      <c r="E1548" s="1862"/>
      <c r="F1548" s="776"/>
      <c r="G1548" s="1861"/>
      <c r="H1548" s="753"/>
      <c r="I1548" s="758"/>
    </row>
    <row r="1549" spans="1:10" s="344" customFormat="1" ht="31.5" customHeight="1">
      <c r="A1549" s="801"/>
      <c r="B1549" s="830"/>
      <c r="C1549" s="393"/>
      <c r="D1549" s="393" t="s">
        <v>382</v>
      </c>
      <c r="E1549" s="841" t="str">
        <f>'Rekap Panjang Per Prog Per Prov'!E10</f>
        <v xml:space="preserve">Penguatan dan Pemberdayaan Forum Kewaspadaan Dini Masyarakat (FKDM) </v>
      </c>
      <c r="F1549" s="776">
        <f>'Rekap Panjang Per Prog Per Prov'!E163</f>
        <v>960646000</v>
      </c>
      <c r="G1549" s="778"/>
      <c r="H1549" s="753" t="s">
        <v>708</v>
      </c>
      <c r="I1549" s="753" t="s">
        <v>601</v>
      </c>
    </row>
    <row r="1550" spans="1:10" s="344" customFormat="1" ht="34.5" customHeight="1">
      <c r="A1550" s="801"/>
      <c r="B1550" s="830" t="s">
        <v>385</v>
      </c>
      <c r="C1550" s="1863" t="str">
        <f>'Rekap Panjang Per Prog Per Prov'!F7</f>
        <v xml:space="preserve">PROGRAM PENDIDIKAN DAN PELATIHAN APARATUR KEMENTERIAN DALAM NEGERI </v>
      </c>
      <c r="D1550" s="1863"/>
      <c r="E1550" s="1863"/>
      <c r="F1550" s="776"/>
      <c r="G1550" s="856" t="str">
        <f>'Rekap Panjang Per Prog Per Prov'!F11</f>
        <v>BADAN DIKLAT</v>
      </c>
      <c r="H1550" s="753"/>
      <c r="I1550" s="784"/>
    </row>
    <row r="1551" spans="1:10" s="344" customFormat="1" ht="34.5" customHeight="1">
      <c r="A1551" s="801"/>
      <c r="B1551" s="830"/>
      <c r="C1551" s="393" t="s">
        <v>381</v>
      </c>
      <c r="D1551" s="1862" t="str">
        <f>'Rekap Panjang Per Prog Per Prov'!F8</f>
        <v xml:space="preserve">Kegiatan Dukungan Manajemen Dan Pelayanan Teknis Lainnya Badan Pendidikan Dan Pelatihan </v>
      </c>
      <c r="E1551" s="1862"/>
      <c r="F1551" s="776"/>
      <c r="G1551" s="777"/>
      <c r="H1551" s="753"/>
      <c r="I1551" s="758"/>
    </row>
    <row r="1552" spans="1:10" s="344" customFormat="1" ht="26.25" customHeight="1">
      <c r="A1552" s="801"/>
      <c r="B1552" s="830"/>
      <c r="C1552" s="393"/>
      <c r="D1552" s="393" t="s">
        <v>382</v>
      </c>
      <c r="E1552" s="841" t="str">
        <f>'Rekap Panjang Per Prog Per Prov'!F10</f>
        <v>Koordinasi Pembinaan Program Kediklatan</v>
      </c>
      <c r="F1552" s="776">
        <f>'Rekap Panjang Per Prog Per Prov'!F163</f>
        <v>234300000</v>
      </c>
      <c r="G1552" s="778"/>
      <c r="H1552" s="753" t="s">
        <v>696</v>
      </c>
      <c r="I1552" s="753" t="s">
        <v>604</v>
      </c>
    </row>
    <row r="1553" spans="1:9" s="362" customFormat="1">
      <c r="A1553" s="777"/>
      <c r="B1553" s="830" t="s">
        <v>393</v>
      </c>
      <c r="C1553" s="1863" t="str">
        <f>'Rekap Panjang Per Prog Per Prov'!G7</f>
        <v xml:space="preserve">PROGRAM PENGELOLAAN DESENTRALISASI DAN OTONOMI DAERAH </v>
      </c>
      <c r="D1553" s="1863"/>
      <c r="E1553" s="1863"/>
      <c r="F1553" s="793"/>
      <c r="G1553" s="803" t="str">
        <f>'Rekap Panjang Per Prog Per Prov'!G11</f>
        <v>DITJEN OTDA</v>
      </c>
      <c r="H1553" s="753"/>
      <c r="I1553" s="758"/>
    </row>
    <row r="1554" spans="1:9">
      <c r="A1554" s="777"/>
      <c r="B1554" s="831"/>
      <c r="C1554" s="393" t="s">
        <v>381</v>
      </c>
      <c r="D1554" s="1862" t="str">
        <f>'Rekap Panjang Per Prog Per Prov'!G8</f>
        <v>Kegiatan Penataan Urusan Pemerintahan Daerah Lingkup I</v>
      </c>
      <c r="E1554" s="1862"/>
      <c r="F1554" s="794"/>
      <c r="G1554" s="777"/>
      <c r="H1554" s="753"/>
      <c r="I1554" s="758"/>
    </row>
    <row r="1555" spans="1:9" ht="36.75" customHeight="1">
      <c r="A1555" s="821"/>
      <c r="B1555" s="885"/>
      <c r="C1555" s="886"/>
      <c r="D1555" s="886" t="s">
        <v>382</v>
      </c>
      <c r="E1555" s="887" t="str">
        <f>'Rekap Panjang Per Prog Per Prov'!G10</f>
        <v xml:space="preserve">Fasilitasi Percepatan Penerapan Standar Pelayanan Minimal (SPM) di Daerah </v>
      </c>
      <c r="F1555" s="888">
        <f>'Rekap Panjang Per Prog Per Prov'!G163</f>
        <v>573050000</v>
      </c>
      <c r="G1555" s="821"/>
      <c r="H1555" s="753" t="s">
        <v>716</v>
      </c>
      <c r="I1555" s="889" t="s">
        <v>662</v>
      </c>
    </row>
    <row r="1556" spans="1:9" s="362" customFormat="1">
      <c r="A1556" s="777"/>
      <c r="B1556" s="829" t="s">
        <v>396</v>
      </c>
      <c r="C1556" s="1859" t="str">
        <f>'Rekap Panjang Per Prog Per Prov'!J7</f>
        <v xml:space="preserve">PROGRAM BINA PEMBANGUNAN DAERAH </v>
      </c>
      <c r="D1556" s="1859"/>
      <c r="E1556" s="1859"/>
      <c r="F1556" s="795"/>
      <c r="G1556" s="1926" t="str">
        <f>'Rekap Panjang Per Prog Per Prov'!J11</f>
        <v>DITJEN BINA BANGDA</v>
      </c>
      <c r="H1556" s="753"/>
      <c r="I1556" s="809"/>
    </row>
    <row r="1557" spans="1:9" ht="31.5" customHeight="1">
      <c r="A1557" s="777"/>
      <c r="B1557" s="831"/>
      <c r="C1557" s="393" t="s">
        <v>381</v>
      </c>
      <c r="D1557" s="1862" t="str">
        <f>'Rekap Panjang Per Prog Per Prov'!J8</f>
        <v>Kegiatan Dukungan Manajemen dan Pelaksanaan Tugas Teknis Lainnya Ditjen Bina Bangda</v>
      </c>
      <c r="E1557" s="1862"/>
      <c r="F1557" s="794"/>
      <c r="G1557" s="1866"/>
      <c r="H1557" s="753"/>
      <c r="I1557" s="758"/>
    </row>
    <row r="1558" spans="1:9" s="344" customFormat="1" ht="34.5" customHeight="1">
      <c r="A1558" s="801"/>
      <c r="B1558" s="951"/>
      <c r="C1558" s="367"/>
      <c r="D1558" s="392" t="s">
        <v>382</v>
      </c>
      <c r="E1558" s="846" t="str">
        <f>'Rekap Panjang Per Prog Per Prov'!K10</f>
        <v xml:space="preserve">Penguatan Peran Provinsi dalam Pengendalian, Pelaporan dan Evaluasi Pemanfaatan Program Dana Alokasi Khusus (DAK) </v>
      </c>
      <c r="F1558" s="802">
        <f>'Rekap Panjang Per Prog Per Prov'!K163</f>
        <v>450000000</v>
      </c>
      <c r="G1558" s="777"/>
      <c r="H1558" s="753" t="s">
        <v>698</v>
      </c>
      <c r="I1558" s="1113" t="s">
        <v>594</v>
      </c>
    </row>
    <row r="1559" spans="1:9" s="344" customFormat="1" ht="16.5" customHeight="1">
      <c r="A1559" s="801"/>
      <c r="B1559" s="861"/>
      <c r="C1559" s="393" t="s">
        <v>387</v>
      </c>
      <c r="D1559" s="1867" t="str">
        <f>'Rekap Panjang Per Prog Per Prov'!O8</f>
        <v>Kegiatan Fasilitasi Peningkatan Pertumbuhan Ekonomi Daerah</v>
      </c>
      <c r="E1559" s="1862"/>
      <c r="F1559" s="776"/>
      <c r="G1559" s="803"/>
      <c r="H1559" s="753"/>
      <c r="I1559" s="758"/>
    </row>
    <row r="1560" spans="1:9" s="344" customFormat="1" ht="23.25" customHeight="1">
      <c r="A1560" s="801"/>
      <c r="B1560" s="830"/>
      <c r="C1560" s="366"/>
      <c r="D1560" s="393" t="s">
        <v>382</v>
      </c>
      <c r="E1560" s="842" t="str">
        <f>'Rekap Panjang Per Prog Per Prov'!O10</f>
        <v xml:space="preserve">Dukungan Operasional  Penyelenggaraan PTSP  </v>
      </c>
      <c r="F1560" s="776">
        <f>'Rekap Panjang Per Prog Per Prov'!O163</f>
        <v>700000000</v>
      </c>
      <c r="G1560" s="777"/>
      <c r="H1560" s="753" t="s">
        <v>759</v>
      </c>
      <c r="I1560" s="753" t="s">
        <v>602</v>
      </c>
    </row>
    <row r="1561" spans="1:9" s="344" customFormat="1" ht="16.5">
      <c r="A1561" s="801"/>
      <c r="B1561" s="830"/>
      <c r="C1561" s="393" t="s">
        <v>388</v>
      </c>
      <c r="D1561" s="1862" t="str">
        <f>'Rekap Panjang Per Prog Per Prov'!P8</f>
        <v>Kegiatan Fasilitasi  Perencanaan Pembangunan Daerah</v>
      </c>
      <c r="E1561" s="1862"/>
      <c r="F1561" s="776"/>
      <c r="G1561" s="777"/>
      <c r="H1561" s="753"/>
      <c r="I1561" s="758"/>
    </row>
    <row r="1562" spans="1:9" s="344" customFormat="1" ht="35.25" customHeight="1">
      <c r="A1562" s="801"/>
      <c r="B1562" s="835"/>
      <c r="C1562" s="367"/>
      <c r="D1562" s="392" t="s">
        <v>382</v>
      </c>
      <c r="E1562" s="846" t="str">
        <f>'Rekap Panjang Per Prog Per Prov'!P10</f>
        <v>Pengendalian dan Evaluasi Rencana Pembangunan Tahunan Kabupaten/Kota TA. 2013</v>
      </c>
      <c r="F1562" s="802">
        <f>'Rekap Panjang Per Prog Per Prov'!P163</f>
        <v>1085434000</v>
      </c>
      <c r="G1562" s="777"/>
      <c r="H1562" s="753" t="s">
        <v>698</v>
      </c>
      <c r="I1562" s="753" t="s">
        <v>594</v>
      </c>
    </row>
    <row r="1563" spans="1:9" s="344" customFormat="1" ht="16.5">
      <c r="A1563" s="801"/>
      <c r="B1563" s="830"/>
      <c r="C1563" s="393" t="s">
        <v>389</v>
      </c>
      <c r="D1563" s="1862" t="str">
        <f>'Rekap Panjang Per Prog Per Prov'!Q8</f>
        <v>Kegiatan Fasilitasi Pengembangan Wilayah Terpadu</v>
      </c>
      <c r="E1563" s="1862"/>
      <c r="F1563" s="776"/>
      <c r="G1563" s="777"/>
      <c r="H1563" s="753"/>
      <c r="I1563" s="758"/>
    </row>
    <row r="1564" spans="1:9" s="344" customFormat="1" ht="40.5" customHeight="1">
      <c r="A1564" s="801"/>
      <c r="B1564" s="835"/>
      <c r="C1564" s="367"/>
      <c r="D1564" s="392" t="s">
        <v>382</v>
      </c>
      <c r="E1564" s="846" t="str">
        <f>'Rekap Panjang Per Prog Per Prov'!Q10</f>
        <v>Penguatan Kelembagaan dalam Pengelolaan dan Pengembangan Wilayah Pesisir, Laut dan Pulau-pulau kecil</v>
      </c>
      <c r="F1564" s="802">
        <f>'Rekap Panjang Per Prog Per Prov'!Q163</f>
        <v>500000000</v>
      </c>
      <c r="G1564" s="778"/>
      <c r="H1564" s="753" t="s">
        <v>698</v>
      </c>
      <c r="I1564" s="753" t="s">
        <v>594</v>
      </c>
    </row>
    <row r="1565" spans="1:9" s="362" customFormat="1" ht="15.75" hidden="1" customHeight="1">
      <c r="A1565" s="777"/>
      <c r="B1565" s="830" t="s">
        <v>519</v>
      </c>
      <c r="C1565" s="1863" t="str">
        <f>'Rekap Panjang Per Prog Per Prov'!U7</f>
        <v xml:space="preserve">PROGRAM PEMBERDAYAAN MASYARAKAT DAN PEMERINTAHAN DESA </v>
      </c>
      <c r="D1565" s="1863"/>
      <c r="E1565" s="1863"/>
      <c r="F1565" s="793"/>
      <c r="G1565" s="782" t="str">
        <f>'Rekap Panjang Per Prog Per Prov'!U11</f>
        <v>DITJEN PMD</v>
      </c>
      <c r="H1565" s="753"/>
      <c r="I1565" s="758"/>
    </row>
    <row r="1566" spans="1:9" ht="30" hidden="1" customHeight="1">
      <c r="A1566" s="777"/>
      <c r="B1566" s="831"/>
      <c r="C1566" s="393" t="s">
        <v>381</v>
      </c>
      <c r="D1566" s="1862" t="str">
        <f>'Rekap Panjang Per Prog Per Prov'!U8</f>
        <v>Kegiatan Dukungan Manajemen dan Dukungan Teknis Lainnya Ditjen PMD</v>
      </c>
      <c r="E1566" s="1862"/>
      <c r="F1566" s="794"/>
      <c r="G1566" s="782"/>
      <c r="H1566" s="753"/>
      <c r="I1566" s="758"/>
    </row>
    <row r="1567" spans="1:9" ht="31.5" hidden="1" customHeight="1">
      <c r="A1567" s="777"/>
      <c r="B1567" s="834"/>
      <c r="C1567" s="394"/>
      <c r="D1567" s="394" t="s">
        <v>382</v>
      </c>
      <c r="E1567" s="841" t="str">
        <f>'Rekap Panjang Per Prog Per Prov'!U10</f>
        <v>Penguatan Program dan Kelembagaan Pemberdayaan Masyarakat dan Pemerintahan Desa</v>
      </c>
      <c r="F1567" s="797">
        <f>'Rekap Panjang Per Prog Per Prov'!U163</f>
        <v>146830000</v>
      </c>
      <c r="G1567" s="778"/>
      <c r="H1567" s="753"/>
      <c r="I1567" s="781"/>
    </row>
    <row r="1568" spans="1:9" ht="30" hidden="1" customHeight="1">
      <c r="A1568" s="777"/>
      <c r="B1568" s="831"/>
      <c r="C1568" s="393" t="s">
        <v>387</v>
      </c>
      <c r="D1568" s="1862" t="str">
        <f>'Rekap Panjang Per Prog Per Prov'!V8</f>
        <v>Kegiatan Peningkatan Kapasitas Penyelenggaraan Pemerintahan Desa dan Kelurahan</v>
      </c>
      <c r="E1568" s="1862"/>
      <c r="F1568" s="794"/>
      <c r="G1568" s="782"/>
      <c r="H1568" s="753"/>
      <c r="I1568" s="758"/>
    </row>
    <row r="1569" spans="1:9" ht="15.75" hidden="1" customHeight="1">
      <c r="A1569" s="777"/>
      <c r="B1569" s="834"/>
      <c r="C1569" s="394"/>
      <c r="D1569" s="394" t="s">
        <v>382</v>
      </c>
      <c r="E1569" s="841" t="str">
        <f>'Rekap Panjang Per Prog Per Prov'!V10</f>
        <v>Pelatihan Manajemen Pemerintahan Desa bagi Kepala Desa</v>
      </c>
      <c r="F1569" s="797">
        <f>'Rekap Panjang Per Prog Per Prov'!V163</f>
        <v>257043000</v>
      </c>
      <c r="G1569" s="778"/>
      <c r="H1569" s="753"/>
      <c r="I1569" s="781"/>
    </row>
    <row r="1570" spans="1:9" ht="15.75" hidden="1" customHeight="1">
      <c r="A1570" s="777"/>
      <c r="B1570" s="831"/>
      <c r="C1570" s="393" t="s">
        <v>388</v>
      </c>
      <c r="D1570" s="1862" t="str">
        <f>'Rekap Panjang Per Prog Per Prov'!W8</f>
        <v>Kegiatan Peningkatan Kapasitas Kelembagaan dan Pelatihan Masyarakat</v>
      </c>
      <c r="E1570" s="1862"/>
      <c r="F1570" s="794"/>
      <c r="G1570" s="782"/>
      <c r="H1570" s="753"/>
      <c r="I1570" s="758"/>
    </row>
    <row r="1571" spans="1:9" ht="15.75" hidden="1" customHeight="1">
      <c r="A1571" s="777"/>
      <c r="B1571" s="834"/>
      <c r="C1571" s="394"/>
      <c r="D1571" s="394" t="s">
        <v>382</v>
      </c>
      <c r="E1571" s="841" t="str">
        <f>'Rekap Panjang Per Prog Per Prov'!W10</f>
        <v>Fasilitasi Penyusunan Profil Desa dan Kelurahan</v>
      </c>
      <c r="F1571" s="797">
        <f>'Rekap Panjang Per Prog Per Prov'!W163</f>
        <v>296680000</v>
      </c>
      <c r="G1571" s="778"/>
      <c r="H1571" s="753"/>
      <c r="I1571" s="781"/>
    </row>
    <row r="1572" spans="1:9" ht="15.75" hidden="1" customHeight="1">
      <c r="A1572" s="777"/>
      <c r="B1572" s="831"/>
      <c r="C1572" s="393" t="s">
        <v>389</v>
      </c>
      <c r="D1572" s="1862" t="str">
        <f>'Rekap Panjang Per Prog Per Prov'!X8</f>
        <v>Kegiatan Peningkatan Kemandirian Masyarakat Perdesaan</v>
      </c>
      <c r="E1572" s="1862"/>
      <c r="F1572" s="794"/>
      <c r="G1572" s="782"/>
      <c r="H1572" s="753"/>
      <c r="I1572" s="758"/>
    </row>
    <row r="1573" spans="1:9" ht="15.75" hidden="1" customHeight="1">
      <c r="A1573" s="777"/>
      <c r="B1573" s="834"/>
      <c r="C1573" s="394"/>
      <c r="D1573" s="394" t="s">
        <v>382</v>
      </c>
      <c r="E1573" s="841" t="str">
        <f>'Rekap Panjang Per Prog Per Prov'!X10</f>
        <v>PNPM-Mandiri Perdesaan</v>
      </c>
      <c r="F1573" s="797">
        <f>'Rekap Panjang Per Prog Per Prov'!X163</f>
        <v>19098437000</v>
      </c>
      <c r="G1573" s="778"/>
      <c r="H1573" s="753"/>
      <c r="I1573" s="781"/>
    </row>
    <row r="1574" spans="1:9" ht="15.75" hidden="1" customHeight="1">
      <c r="A1574" s="777"/>
      <c r="B1574" s="831"/>
      <c r="C1574" s="393" t="s">
        <v>391</v>
      </c>
      <c r="D1574" s="1862" t="str">
        <f>'Rekap Panjang Per Prog Per Prov'!Y8</f>
        <v>Kegiatan Fasilitasi Pemberdayaan Adat dan Sosial Budaya Masyarakat</v>
      </c>
      <c r="E1574" s="1862"/>
      <c r="F1574" s="794"/>
      <c r="G1574" s="782"/>
      <c r="H1574" s="753"/>
      <c r="I1574" s="758"/>
    </row>
    <row r="1575" spans="1:9" ht="31.5" hidden="1" customHeight="1">
      <c r="A1575" s="777"/>
      <c r="B1575" s="834"/>
      <c r="C1575" s="394"/>
      <c r="D1575" s="394" t="s">
        <v>382</v>
      </c>
      <c r="E1575" s="842" t="str">
        <f>'Rekap Panjang Per Prog Per Prov'!Y10</f>
        <v>Fasilitasi Penguatan Kelembagaan Komisi Penanggulangan HIV/AIDS di daerah</v>
      </c>
      <c r="F1575" s="797">
        <f>'Rekap Panjang Per Prog Per Prov'!Y163</f>
        <v>74250000</v>
      </c>
      <c r="G1575" s="778"/>
      <c r="H1575" s="753"/>
      <c r="I1575" s="781"/>
    </row>
    <row r="1576" spans="1:9" ht="31.5" hidden="1" customHeight="1">
      <c r="A1576" s="777"/>
      <c r="B1576" s="834"/>
      <c r="C1576" s="394"/>
      <c r="D1576" s="394" t="s">
        <v>386</v>
      </c>
      <c r="E1576" s="841" t="str">
        <f>'Rekap Panjang Per Prog Per Prov'!AA10</f>
        <v xml:space="preserve">Fasilitasi Penguatan Sistem Informasi Posyandu di Daerah melalui Koordinasi dan Pelatihan Ulang </v>
      </c>
      <c r="F1576" s="797">
        <f>'Rekap Panjang Per Prog Per Prov'!AA163</f>
        <v>75930000</v>
      </c>
      <c r="G1576" s="778"/>
      <c r="H1576" s="753"/>
      <c r="I1576" s="781"/>
    </row>
    <row r="1577" spans="1:9" ht="15.75" hidden="1" customHeight="1">
      <c r="A1577" s="777"/>
      <c r="B1577" s="831"/>
      <c r="C1577" s="393" t="s">
        <v>392</v>
      </c>
      <c r="D1577" s="1862" t="str">
        <f>'Rekap Panjang Per Prog Per Prov'!AB8</f>
        <v>Kegiatan Pengembangan Usaha Ekonomi Masyarakat</v>
      </c>
      <c r="E1577" s="1862"/>
      <c r="F1577" s="794"/>
      <c r="G1577" s="782"/>
      <c r="H1577" s="753"/>
      <c r="I1577" s="758"/>
    </row>
    <row r="1578" spans="1:9" ht="15.75" hidden="1" customHeight="1">
      <c r="A1578" s="777"/>
      <c r="B1578" s="834"/>
      <c r="C1578" s="394"/>
      <c r="D1578" s="394" t="s">
        <v>382</v>
      </c>
      <c r="E1578" s="841" t="str">
        <f>'Rekap Panjang Per Prog Per Prov'!AB10</f>
        <v xml:space="preserve">Pelatihan Kapasitas Kelembagaan UED SP/BUMDesa </v>
      </c>
      <c r="F1578" s="797">
        <f>'Rekap Panjang Per Prog Per Prov'!AB163</f>
        <v>587125000</v>
      </c>
      <c r="G1578" s="778"/>
      <c r="H1578" s="753"/>
      <c r="I1578" s="781"/>
    </row>
    <row r="1579" spans="1:9" ht="31.5" hidden="1" customHeight="1">
      <c r="A1579" s="777"/>
      <c r="B1579" s="834"/>
      <c r="C1579" s="394"/>
      <c r="D1579" s="394" t="s">
        <v>386</v>
      </c>
      <c r="E1579" s="841" t="str">
        <f>'Rekap Panjang Per Prog Per Prov'!AC10</f>
        <v xml:space="preserve">Penguatan Kelembagaan Tim Koordinasi Penanggulangan Kemiskinan Daerah (TKPKD) </v>
      </c>
      <c r="F1579" s="797">
        <f>'Rekap Panjang Per Prog Per Prov'!AC163</f>
        <v>97545000</v>
      </c>
      <c r="G1579" s="778"/>
      <c r="H1579" s="753"/>
      <c r="I1579" s="781"/>
    </row>
    <row r="1580" spans="1:9" ht="15.75" hidden="1" customHeight="1">
      <c r="A1580" s="777"/>
      <c r="B1580" s="834"/>
      <c r="C1580" s="394"/>
      <c r="D1580" s="394" t="s">
        <v>390</v>
      </c>
      <c r="E1580" s="841" t="str">
        <f>'Rekap Panjang Per Prog Per Prov'!AD10</f>
        <v>Fasilitasi Penguatan Kelembagaan Pasar Desa</v>
      </c>
      <c r="F1580" s="797">
        <f>'Rekap Panjang Per Prog Per Prov'!AD163</f>
        <v>150000000</v>
      </c>
      <c r="G1580" s="778"/>
      <c r="H1580" s="753"/>
      <c r="I1580" s="781"/>
    </row>
    <row r="1581" spans="1:9" s="362" customFormat="1" ht="31.5" customHeight="1">
      <c r="A1581" s="777"/>
      <c r="B1581" s="830" t="s">
        <v>519</v>
      </c>
      <c r="C1581" s="1863" t="str">
        <f>'Rekap Panjang Per Prog Per Prov'!AH7</f>
        <v xml:space="preserve">PROGRAM PENGUATAN PENYELENGGARAAN PEMERINTAHAN UMUM </v>
      </c>
      <c r="D1581" s="1863"/>
      <c r="E1581" s="1863"/>
      <c r="F1581" s="793"/>
      <c r="G1581" s="803" t="str">
        <f>'Rekap Panjang Per Prog Per Prov'!AH11</f>
        <v>DITJEN PUM</v>
      </c>
      <c r="H1581" s="753"/>
      <c r="I1581" s="758"/>
    </row>
    <row r="1582" spans="1:9" ht="30" customHeight="1">
      <c r="A1582" s="777"/>
      <c r="B1582" s="831"/>
      <c r="C1582" s="393" t="s">
        <v>381</v>
      </c>
      <c r="D1582" s="1862" t="str">
        <f>'Rekap Panjang Per Prog Per Prov'!AH8</f>
        <v>Kegiatan Penyelenggaraan Hubungan Pusat dan Daerah Serta Kerjasama Daerah</v>
      </c>
      <c r="E1582" s="1862"/>
      <c r="F1582" s="794"/>
      <c r="G1582" s="777"/>
      <c r="H1582" s="753"/>
      <c r="I1582" s="758"/>
    </row>
    <row r="1583" spans="1:9" ht="32.25" customHeight="1">
      <c r="A1583" s="777"/>
      <c r="B1583" s="834"/>
      <c r="C1583" s="394"/>
      <c r="D1583" s="394" t="s">
        <v>382</v>
      </c>
      <c r="E1583" s="841" t="str">
        <f>'Rekap Panjang Per Prog Per Prov'!AH10</f>
        <v>Pengembangan Kerjasama Daerah</v>
      </c>
      <c r="F1583" s="797">
        <f>'Rekap Panjang Per Prog Per Prov'!AH163</f>
        <v>400000000</v>
      </c>
      <c r="G1583" s="777"/>
      <c r="H1583" s="753" t="s">
        <v>706</v>
      </c>
      <c r="I1583" s="781"/>
    </row>
    <row r="1584" spans="1:9" ht="38.25" customHeight="1">
      <c r="A1584" s="821"/>
      <c r="B1584" s="885"/>
      <c r="C1584" s="886"/>
      <c r="D1584" s="886" t="s">
        <v>386</v>
      </c>
      <c r="E1584" s="887" t="str">
        <f>'Rekap Panjang Per Prog Per Prov'!AI10</f>
        <v>Peningkatan Peran Gubernur sebagai Wakil Pemerintah Pusat di Wilayah Provinsi</v>
      </c>
      <c r="F1584" s="888">
        <f>'Rekap Panjang Per Prog Per Prov'!AI163</f>
        <v>4270492000</v>
      </c>
      <c r="G1584" s="821"/>
      <c r="H1584" s="884" t="s">
        <v>706</v>
      </c>
      <c r="I1584" s="761" t="s">
        <v>595</v>
      </c>
    </row>
    <row r="1585" spans="1:10" ht="30" customHeight="1">
      <c r="A1585" s="777"/>
      <c r="B1585" s="834"/>
      <c r="C1585" s="394" t="s">
        <v>387</v>
      </c>
      <c r="D1585" s="1872" t="str">
        <f>'Rekap Panjang Per Prog Per Prov'!AJ8</f>
        <v>Kegiatan Pengembangan dan Penataan Wilayah Administrasi dan Perbatasan</v>
      </c>
      <c r="E1585" s="1872"/>
      <c r="F1585" s="797"/>
      <c r="G1585" s="777"/>
      <c r="H1585" s="1136"/>
      <c r="I1585" s="758"/>
    </row>
    <row r="1586" spans="1:10" ht="41.25" customHeight="1">
      <c r="A1586" s="777"/>
      <c r="B1586" s="834"/>
      <c r="C1586" s="394"/>
      <c r="D1586" s="394" t="s">
        <v>382</v>
      </c>
      <c r="E1586" s="841" t="str">
        <f>'Rekap Panjang Per Prog Per Prov'!AK10</f>
        <v>Koordinasi dan Fasilitasi Penegasan Batas Daerah Secara Pasti di Lapangan antar Daerah Provinsi, Kab/Kota</v>
      </c>
      <c r="F1586" s="797">
        <f>'Rekap Panjang Per Prog Per Prov'!AK163</f>
        <v>350000000</v>
      </c>
      <c r="G1586" s="777"/>
      <c r="H1586" s="753" t="s">
        <v>706</v>
      </c>
      <c r="I1586" s="1114" t="s">
        <v>605</v>
      </c>
    </row>
    <row r="1587" spans="1:10" ht="36.75" customHeight="1">
      <c r="A1587" s="777"/>
      <c r="B1587" s="834"/>
      <c r="C1587" s="394"/>
      <c r="D1587" s="394" t="s">
        <v>386</v>
      </c>
      <c r="E1587" s="841" t="str">
        <f>'Rekap Panjang Per Prog Per Prov'!AL10</f>
        <v>Pembakuan dan Pembinaan Nama Rupabumi Unsur Alami</v>
      </c>
      <c r="F1587" s="797">
        <f>'Rekap Panjang Per Prog Per Prov'!AL163</f>
        <v>449470000</v>
      </c>
      <c r="G1587" s="777"/>
      <c r="H1587" s="753" t="s">
        <v>706</v>
      </c>
      <c r="I1587" s="1114" t="s">
        <v>612</v>
      </c>
    </row>
    <row r="1588" spans="1:10" ht="33.75" customHeight="1">
      <c r="A1588" s="777"/>
      <c r="B1588" s="831"/>
      <c r="C1588" s="393" t="s">
        <v>388</v>
      </c>
      <c r="D1588" s="1862" t="str">
        <f>'Rekap Panjang Per Prog Per Prov'!AN8</f>
        <v>Kegiatan Pembinaan Ketenteraman, Ketertiban dan Perlindungan Masyarakat</v>
      </c>
      <c r="E1588" s="1862"/>
      <c r="F1588" s="794"/>
      <c r="G1588" s="777"/>
      <c r="H1588" s="753"/>
      <c r="I1588" s="758"/>
    </row>
    <row r="1589" spans="1:10" ht="47.25" customHeight="1">
      <c r="A1589" s="777"/>
      <c r="B1589" s="834"/>
      <c r="C1589" s="394"/>
      <c r="D1589" s="394" t="s">
        <v>382</v>
      </c>
      <c r="E1589" s="841" t="str">
        <f>'Rekap Panjang Per Prog Per Prov'!AO10</f>
        <v xml:space="preserve">Peningkatan Kapasitas SDM Polisi Pamong Praja  dalam Penyelenggaraan Ketertiban Umum dan Ketenteraman Masyarakat </v>
      </c>
      <c r="F1589" s="797">
        <f>'Rekap Panjang Per Prog Per Prov'!AO163</f>
        <v>448900000</v>
      </c>
      <c r="G1589" s="777"/>
      <c r="H1589" s="753" t="s">
        <v>732</v>
      </c>
      <c r="I1589" s="761" t="s">
        <v>597</v>
      </c>
    </row>
    <row r="1590" spans="1:10">
      <c r="A1590" s="777"/>
      <c r="B1590" s="831"/>
      <c r="C1590" s="393" t="s">
        <v>389</v>
      </c>
      <c r="D1590" s="1862" t="str">
        <f>'Rekap Panjang Per Prog Per Prov'!AR8</f>
        <v>Kegiatan Fasilitasi Pencegahan dan Penanggulangan Bencana</v>
      </c>
      <c r="E1590" s="1862"/>
      <c r="F1590" s="794"/>
      <c r="G1590" s="777"/>
      <c r="H1590" s="753"/>
      <c r="I1590" s="758"/>
    </row>
    <row r="1591" spans="1:10" ht="35.25" customHeight="1">
      <c r="A1591" s="777"/>
      <c r="B1591" s="834"/>
      <c r="C1591" s="394"/>
      <c r="D1591" s="394" t="s">
        <v>382</v>
      </c>
      <c r="E1591" s="841" t="str">
        <f>'Rekap Panjang Per Prog Per Prov'!AT10</f>
        <v>Peningkatan Kapasitas Aparat dalam Pengurangan Resiko Bencana di Daerah</v>
      </c>
      <c r="F1591" s="797">
        <f>'Rekap Panjang Per Prog Per Prov'!AT163</f>
        <v>400000000</v>
      </c>
      <c r="G1591" s="778"/>
      <c r="H1591" s="753" t="s">
        <v>760</v>
      </c>
      <c r="I1591" s="761" t="s">
        <v>607</v>
      </c>
    </row>
    <row r="1592" spans="1:10" s="355" customFormat="1" ht="16.5" thickBot="1">
      <c r="A1592" s="788"/>
      <c r="B1592" s="832"/>
      <c r="C1592" s="369"/>
      <c r="D1592" s="369"/>
      <c r="E1592" s="849"/>
      <c r="F1592" s="790"/>
      <c r="G1592" s="789"/>
      <c r="H1592" s="1101"/>
      <c r="I1592" s="768"/>
    </row>
    <row r="1593" spans="1:10" s="356" customFormat="1" ht="18">
      <c r="A1593" s="1178" t="s">
        <v>440</v>
      </c>
      <c r="B1593" s="1925" t="s">
        <v>450</v>
      </c>
      <c r="C1593" s="1925"/>
      <c r="D1593" s="1925"/>
      <c r="E1593" s="1925"/>
      <c r="F1593" s="818">
        <f>SUM(F1594:F1648)</f>
        <v>156286333000</v>
      </c>
      <c r="G1593" s="1156"/>
      <c r="H1593" s="1136"/>
      <c r="I1593" s="820"/>
      <c r="J1593" s="1175">
        <f>'Rekap Panjang Per Prog Per Prov'!AV165</f>
        <v>156286333000</v>
      </c>
    </row>
    <row r="1594" spans="1:10">
      <c r="A1594" s="777"/>
      <c r="B1594" s="830" t="s">
        <v>380</v>
      </c>
      <c r="C1594" s="1863" t="str">
        <f>'Rekap Panjang Per Prog Per Prov'!C7</f>
        <v xml:space="preserve">PROGRAM PENATAAN ADMINISTRASI KEPENDUDUKAN </v>
      </c>
      <c r="D1594" s="1863"/>
      <c r="E1594" s="1863"/>
      <c r="F1594" s="776"/>
      <c r="G1594" s="803" t="str">
        <f>'Rekap Panjang Per Prog Per Prov'!C11</f>
        <v>DITJEN DUKCAPIL</v>
      </c>
      <c r="H1594" s="753"/>
      <c r="I1594" s="758"/>
    </row>
    <row r="1595" spans="1:10" ht="35.25" customHeight="1">
      <c r="A1595" s="777"/>
      <c r="B1595" s="830"/>
      <c r="C1595" s="393" t="s">
        <v>381</v>
      </c>
      <c r="D1595" s="1862" t="str">
        <f>'Rekap Panjang Per Prog Per Prov'!C8</f>
        <v>Kegiatan Dukungan Manajemen dan Dukungan Teknis Lainnya Ditjen Kependudukan dan Pencatatan Sipil</v>
      </c>
      <c r="E1595" s="1862"/>
      <c r="F1595" s="776"/>
      <c r="G1595" s="777"/>
      <c r="H1595" s="753"/>
      <c r="I1595" s="758"/>
    </row>
    <row r="1596" spans="1:10" ht="40.5" customHeight="1">
      <c r="A1596" s="777"/>
      <c r="B1596" s="830"/>
      <c r="C1596" s="365"/>
      <c r="D1596" s="393" t="s">
        <v>382</v>
      </c>
      <c r="E1596" s="841" t="str">
        <f>'Rekap Panjang Per Prog Per Prov'!C10</f>
        <v xml:space="preserve">Fasilitasi Koordinasi Penyelenggaraan Kependudukan dan Pencatatan Sipil </v>
      </c>
      <c r="F1596" s="776">
        <f>'Rekap Panjang Per Prog Per Prov'!C165</f>
        <v>763280000</v>
      </c>
      <c r="G1596" s="778"/>
      <c r="H1596" s="753" t="s">
        <v>776</v>
      </c>
      <c r="I1596" s="753" t="s">
        <v>600</v>
      </c>
    </row>
    <row r="1597" spans="1:10" ht="34.5" customHeight="1">
      <c r="A1597" s="801"/>
      <c r="B1597" s="830" t="s">
        <v>383</v>
      </c>
      <c r="C1597" s="1863" t="str">
        <f>'Rekap Panjang Per Prog Per Prov'!D7</f>
        <v xml:space="preserve">PROGRAM PENGAWASAN DAN PENINGKATAN AKUNTABILITAS APARATUR KEMENTERIAN DALAM NEGERI </v>
      </c>
      <c r="D1597" s="1863"/>
      <c r="E1597" s="1874"/>
      <c r="F1597" s="776"/>
      <c r="G1597" s="803" t="str">
        <f>'Rekap Panjang Per Prog Per Prov'!D11</f>
        <v>ITJEN</v>
      </c>
      <c r="H1597" s="753"/>
      <c r="I1597" s="758"/>
    </row>
    <row r="1598" spans="1:10" ht="33" customHeight="1">
      <c r="A1598" s="801"/>
      <c r="B1598" s="830"/>
      <c r="C1598" s="393" t="s">
        <v>381</v>
      </c>
      <c r="D1598" s="1862" t="str">
        <f>'Rekap Panjang Per Prog Per Prov'!D8</f>
        <v xml:space="preserve">Kegiatan Dukungan Manajemen dan Dukungan Teknis Lainnya  Inspektorat Jenderal </v>
      </c>
      <c r="E1598" s="1862"/>
      <c r="F1598" s="776"/>
      <c r="G1598" s="777"/>
      <c r="H1598" s="753"/>
      <c r="I1598" s="758"/>
    </row>
    <row r="1599" spans="1:10" ht="36.75" customHeight="1">
      <c r="A1599" s="801"/>
      <c r="B1599" s="830"/>
      <c r="C1599" s="365"/>
      <c r="D1599" s="393" t="s">
        <v>382</v>
      </c>
      <c r="E1599" s="841" t="str">
        <f>'Rekap Panjang Per Prog Per Prov'!D10</f>
        <v xml:space="preserve">Koordinasi Pembinaan dan Pengawasan Penyelenggaraan Pemerintahan Daerah </v>
      </c>
      <c r="F1599" s="776">
        <f>'Rekap Panjang Per Prog Per Prov'!D165</f>
        <v>380000000</v>
      </c>
      <c r="G1599" s="778"/>
      <c r="H1599" s="753" t="s">
        <v>777</v>
      </c>
      <c r="I1599" s="753" t="s">
        <v>603</v>
      </c>
    </row>
    <row r="1600" spans="1:10" ht="16.5">
      <c r="A1600" s="801"/>
      <c r="B1600" s="830" t="s">
        <v>384</v>
      </c>
      <c r="C1600" s="1875" t="str">
        <f>'Rekap Panjang Per Prog Per Prov'!E7</f>
        <v xml:space="preserve">PROGRAM PEMBINAAN KESATUAN BANGSA DAN POLITIK </v>
      </c>
      <c r="D1600" s="1875"/>
      <c r="E1600" s="1875"/>
      <c r="F1600" s="776"/>
      <c r="G1600" s="1860" t="str">
        <f>'Rekap Panjang Per Prog Per Prov'!E11</f>
        <v>DITJEN KESBANGPOL</v>
      </c>
      <c r="H1600" s="753"/>
      <c r="I1600" s="758"/>
    </row>
    <row r="1601" spans="1:9" ht="16.5">
      <c r="A1601" s="801"/>
      <c r="B1601" s="830"/>
      <c r="C1601" s="393" t="s">
        <v>381</v>
      </c>
      <c r="D1601" s="1862" t="str">
        <f>'Rekap Panjang Per Prog Per Prov'!E8</f>
        <v>Kegiatan Fasilitasi Kewaspadaan Nasional</v>
      </c>
      <c r="E1601" s="1862"/>
      <c r="F1601" s="776"/>
      <c r="G1601" s="1861"/>
      <c r="H1601" s="753"/>
      <c r="I1601" s="758"/>
    </row>
    <row r="1602" spans="1:9" ht="43.5" customHeight="1">
      <c r="A1602" s="801"/>
      <c r="B1602" s="830"/>
      <c r="C1602" s="365"/>
      <c r="D1602" s="393" t="s">
        <v>382</v>
      </c>
      <c r="E1602" s="841" t="str">
        <f>'Rekap Panjang Per Prog Per Prov'!E10</f>
        <v xml:space="preserve">Penguatan dan Pemberdayaan Forum Kewaspadaan Dini Masyarakat (FKDM) </v>
      </c>
      <c r="F1602" s="776">
        <f>'Rekap Panjang Per Prog Per Prov'!E165</f>
        <v>3844610000</v>
      </c>
      <c r="G1602" s="778"/>
      <c r="H1602" s="753" t="s">
        <v>714</v>
      </c>
      <c r="I1602" s="753" t="s">
        <v>601</v>
      </c>
    </row>
    <row r="1603" spans="1:9" ht="32.25" customHeight="1">
      <c r="A1603" s="801"/>
      <c r="B1603" s="955" t="s">
        <v>385</v>
      </c>
      <c r="C1603" s="1863" t="str">
        <f>'Rekap Panjang Per Prog Per Prov'!F7</f>
        <v xml:space="preserve">PROGRAM PENDIDIKAN DAN PELATIHAN APARATUR KEMENTERIAN DALAM NEGERI </v>
      </c>
      <c r="D1603" s="1863"/>
      <c r="E1603" s="1863"/>
      <c r="F1603" s="776"/>
      <c r="G1603" s="803" t="str">
        <f>'Rekap Panjang Per Prog Per Prov'!F11</f>
        <v>BADAN DIKLAT</v>
      </c>
      <c r="H1603" s="753"/>
      <c r="I1603" s="758"/>
    </row>
    <row r="1604" spans="1:9" s="355" customFormat="1" ht="33" customHeight="1">
      <c r="A1604" s="754"/>
      <c r="B1604" s="830"/>
      <c r="C1604" s="393" t="s">
        <v>381</v>
      </c>
      <c r="D1604" s="1862" t="str">
        <f>'Rekap Panjang Per Prog Per Prov'!F8</f>
        <v xml:space="preserve">Kegiatan Dukungan Manajemen Dan Pelayanan Teknis Lainnya Badan Pendidikan Dan Pelatihan </v>
      </c>
      <c r="E1604" s="1862"/>
      <c r="F1604" s="776"/>
      <c r="G1604" s="777"/>
      <c r="H1604" s="753"/>
      <c r="I1604" s="758"/>
    </row>
    <row r="1605" spans="1:9" s="344" customFormat="1" ht="37.5" customHeight="1">
      <c r="A1605" s="890"/>
      <c r="B1605" s="879"/>
      <c r="C1605" s="883"/>
      <c r="D1605" s="883" t="s">
        <v>382</v>
      </c>
      <c r="E1605" s="887" t="str">
        <f>'Rekap Panjang Per Prog Per Prov'!F10</f>
        <v>Koordinasi Pembinaan Program Kediklatan</v>
      </c>
      <c r="F1605" s="880">
        <f>'Rekap Panjang Per Prog Per Prov'!F165</f>
        <v>275200000</v>
      </c>
      <c r="G1605" s="821"/>
      <c r="H1605" s="753" t="s">
        <v>772</v>
      </c>
      <c r="I1605" s="884" t="s">
        <v>604</v>
      </c>
    </row>
    <row r="1606" spans="1:9" s="344" customFormat="1" ht="16.5" customHeight="1">
      <c r="A1606" s="954"/>
      <c r="B1606" s="861" t="s">
        <v>393</v>
      </c>
      <c r="C1606" s="1924" t="str">
        <f>'Rekap Panjang Per Prog Per Prov'!G7</f>
        <v xml:space="preserve">PROGRAM PENGELOLAAN DESENTRALISASI DAN OTONOMI DAERAH </v>
      </c>
      <c r="D1606" s="1924"/>
      <c r="E1606" s="1924"/>
      <c r="F1606" s="956"/>
      <c r="G1606" s="957" t="str">
        <f>'Rekap Panjang Per Prog Per Prov'!G11</f>
        <v>DITJEN OTDA</v>
      </c>
      <c r="H1606" s="753"/>
      <c r="I1606" s="958"/>
    </row>
    <row r="1607" spans="1:9" s="344" customFormat="1" ht="16.5">
      <c r="A1607" s="801"/>
      <c r="B1607" s="830"/>
      <c r="C1607" s="393" t="s">
        <v>381</v>
      </c>
      <c r="D1607" s="1862" t="str">
        <f>'Rekap Panjang Per Prog Per Prov'!G8</f>
        <v>Kegiatan Penataan Urusan Pemerintahan Daerah Lingkup I</v>
      </c>
      <c r="E1607" s="1862"/>
      <c r="F1607" s="776"/>
      <c r="G1607" s="777"/>
      <c r="H1607" s="753"/>
      <c r="I1607" s="758"/>
    </row>
    <row r="1608" spans="1:9" s="344" customFormat="1" ht="53.25" customHeight="1">
      <c r="A1608" s="801"/>
      <c r="B1608" s="951"/>
      <c r="C1608" s="392"/>
      <c r="D1608" s="392" t="s">
        <v>382</v>
      </c>
      <c r="E1608" s="846" t="str">
        <f>'Rekap Panjang Per Prog Per Prov'!G10</f>
        <v xml:space="preserve">Fasilitasi Percepatan Penerapan Standar Pelayanan Minimal (SPM) di Daerah </v>
      </c>
      <c r="F1608" s="802">
        <f>'Rekap Panjang Per Prog Per Prov'!G165</f>
        <v>1117380000</v>
      </c>
      <c r="G1608" s="777"/>
      <c r="H1608" s="753" t="s">
        <v>778</v>
      </c>
      <c r="I1608" s="1115" t="s">
        <v>662</v>
      </c>
    </row>
    <row r="1609" spans="1:9" s="362" customFormat="1">
      <c r="A1609" s="777"/>
      <c r="B1609" s="830" t="s">
        <v>396</v>
      </c>
      <c r="C1609" s="1863" t="str">
        <f>'Rekap Panjang Per Prog Per Prov'!J7</f>
        <v xml:space="preserve">PROGRAM BINA PEMBANGUNAN DAERAH </v>
      </c>
      <c r="D1609" s="1863"/>
      <c r="E1609" s="1863"/>
      <c r="F1609" s="793"/>
      <c r="G1609" s="1865" t="str">
        <f>'Rekap Panjang Per Prog Per Prov'!J11</f>
        <v>DITJEN BINA BANGDA</v>
      </c>
      <c r="H1609" s="753"/>
      <c r="I1609" s="784"/>
    </row>
    <row r="1610" spans="1:9" ht="31.5" customHeight="1">
      <c r="A1610" s="777"/>
      <c r="B1610" s="831"/>
      <c r="C1610" s="393" t="s">
        <v>381</v>
      </c>
      <c r="D1610" s="1862" t="str">
        <f>'Rekap Panjang Per Prog Per Prov'!J8</f>
        <v>Kegiatan Dukungan Manajemen dan Pelaksanaan Tugas Teknis Lainnya Ditjen Bina Bangda</v>
      </c>
      <c r="E1610" s="1862"/>
      <c r="F1610" s="794"/>
      <c r="G1610" s="1866"/>
      <c r="H1610" s="753"/>
      <c r="I1610" s="758"/>
    </row>
    <row r="1611" spans="1:9" ht="31.5" hidden="1" customHeight="1">
      <c r="A1611" s="777"/>
      <c r="B1611" s="834"/>
      <c r="C1611" s="394"/>
      <c r="D1611" s="394" t="s">
        <v>382</v>
      </c>
      <c r="E1611" s="841" t="str">
        <f>'Rekap Panjang Per Prog Per Prov'!J10</f>
        <v>Penyusunan, Pengkajian dan Pengembangan Data dan Informasi SIPD di Daerah</v>
      </c>
      <c r="F1611" s="797">
        <f>'Rekap Panjang Per Prog Per Prov'!J165</f>
        <v>0</v>
      </c>
      <c r="G1611" s="777"/>
      <c r="H1611" s="753"/>
      <c r="I1611" s="1103" t="s">
        <v>594</v>
      </c>
    </row>
    <row r="1612" spans="1:9" s="344" customFormat="1" ht="40.5" customHeight="1">
      <c r="A1612" s="859"/>
      <c r="B1612" s="830"/>
      <c r="C1612" s="366"/>
      <c r="D1612" s="393" t="s">
        <v>382</v>
      </c>
      <c r="E1612" s="841" t="str">
        <f>'Rekap Panjang Per Prog Per Prov'!K10</f>
        <v xml:space="preserve">Penguatan Peran Provinsi dalam Pengendalian, Pelaporan dan Evaluasi Pemanfaatan Program Dana Alokasi Khusus (DAK) </v>
      </c>
      <c r="F1612" s="776">
        <f>'Rekap Panjang Per Prog Per Prov'!K165</f>
        <v>1400000000</v>
      </c>
      <c r="G1612" s="778"/>
      <c r="H1612" s="753" t="s">
        <v>698</v>
      </c>
      <c r="I1612" s="1103" t="s">
        <v>594</v>
      </c>
    </row>
    <row r="1613" spans="1:9" s="344" customFormat="1" ht="32.25" customHeight="1">
      <c r="A1613" s="801"/>
      <c r="B1613" s="829"/>
      <c r="C1613" s="394" t="s">
        <v>387</v>
      </c>
      <c r="D1613" s="1890" t="str">
        <f>'Rekap Panjang Per Prog Per Prov'!L8</f>
        <v>Kegiatan Fasilitasi Penataan Ruang Daerah dan Lingkungan Hidup di Daerah</v>
      </c>
      <c r="E1613" s="1872"/>
      <c r="F1613" s="779"/>
      <c r="G1613" s="777"/>
      <c r="H1613" s="753"/>
      <c r="I1613" s="781"/>
    </row>
    <row r="1614" spans="1:9" s="344" customFormat="1" ht="47.25" customHeight="1">
      <c r="A1614" s="801"/>
      <c r="B1614" s="830"/>
      <c r="C1614" s="366"/>
      <c r="D1614" s="393" t="s">
        <v>382</v>
      </c>
      <c r="E1614" s="842" t="str">
        <f>'Rekap Panjang Per Prog Per Prov'!L10</f>
        <v xml:space="preserve">Koordinasi , Fasilitasi dan Evaluasi terhadap Implementasi Kegiatan Penanganan Lahan Kritis dan Sumber Daya Air Berbasis Masyarakat (PLKSDA-BM) </v>
      </c>
      <c r="F1614" s="776">
        <f>'Rekap Panjang Per Prog Per Prov'!L165</f>
        <v>300000000</v>
      </c>
      <c r="G1614" s="777"/>
      <c r="H1614" s="753" t="s">
        <v>698</v>
      </c>
      <c r="I1614" s="1793" t="s">
        <v>594</v>
      </c>
    </row>
    <row r="1615" spans="1:9" s="344" customFormat="1" ht="36" customHeight="1">
      <c r="A1615" s="801"/>
      <c r="B1615" s="830"/>
      <c r="C1615" s="366"/>
      <c r="D1615" s="393" t="s">
        <v>386</v>
      </c>
      <c r="E1615" s="842" t="str">
        <f>'Rekap Panjang Per Prog Per Prov'!N10</f>
        <v xml:space="preserve">Fasilitasi Pengelolaan dan Pengembangan Kawasan Ekowisata Berbasis Masyarakat </v>
      </c>
      <c r="F1615" s="776">
        <f>'Rekap Panjang Per Prog Per Prov'!N165</f>
        <v>600000000</v>
      </c>
      <c r="G1615" s="777"/>
      <c r="H1615" s="753" t="s">
        <v>698</v>
      </c>
      <c r="I1615" s="1794"/>
    </row>
    <row r="1616" spans="1:9" s="344" customFormat="1" ht="16.5">
      <c r="A1616" s="801"/>
      <c r="B1616" s="830"/>
      <c r="C1616" s="393" t="s">
        <v>388</v>
      </c>
      <c r="D1616" s="1862" t="str">
        <f>'Rekap Panjang Per Prog Per Prov'!O8</f>
        <v>Kegiatan Fasilitasi Peningkatan Pertumbuhan Ekonomi Daerah</v>
      </c>
      <c r="E1616" s="1862"/>
      <c r="F1616" s="776"/>
      <c r="G1616" s="777"/>
      <c r="H1616" s="753"/>
      <c r="I1616" s="758"/>
    </row>
    <row r="1617" spans="1:9" s="344" customFormat="1" ht="49.5" customHeight="1">
      <c r="A1617" s="801"/>
      <c r="B1617" s="835"/>
      <c r="C1617" s="367"/>
      <c r="D1617" s="392" t="s">
        <v>382</v>
      </c>
      <c r="E1617" s="846" t="str">
        <f>'Rekap Panjang Per Prog Per Prov'!O10</f>
        <v xml:space="preserve">Dukungan Operasional  Penyelenggaraan PTSP  </v>
      </c>
      <c r="F1617" s="802">
        <f>'Rekap Panjang Per Prog Per Prov'!O165</f>
        <v>1200000000</v>
      </c>
      <c r="G1617" s="777"/>
      <c r="H1617" s="753" t="s">
        <v>779</v>
      </c>
      <c r="I1617" s="753" t="s">
        <v>602</v>
      </c>
    </row>
    <row r="1618" spans="1:9" s="344" customFormat="1" ht="16.5">
      <c r="A1618" s="801"/>
      <c r="B1618" s="830"/>
      <c r="C1618" s="393" t="s">
        <v>389</v>
      </c>
      <c r="D1618" s="1862" t="str">
        <f>'Rekap Panjang Per Prog Per Prov'!P8</f>
        <v>Kegiatan Fasilitasi  Perencanaan Pembangunan Daerah</v>
      </c>
      <c r="E1618" s="1862"/>
      <c r="F1618" s="776"/>
      <c r="G1618" s="777"/>
      <c r="H1618" s="753"/>
      <c r="I1618" s="758"/>
    </row>
    <row r="1619" spans="1:9" s="344" customFormat="1" ht="51.75" customHeight="1">
      <c r="A1619" s="801"/>
      <c r="B1619" s="835"/>
      <c r="C1619" s="367"/>
      <c r="D1619" s="392" t="s">
        <v>382</v>
      </c>
      <c r="E1619" s="846" t="str">
        <f>'Rekap Panjang Per Prog Per Prov'!P10</f>
        <v>Pengendalian dan Evaluasi Rencana Pembangunan Tahunan Kabupaten/Kota TA. 2013</v>
      </c>
      <c r="F1619" s="802">
        <f>'Rekap Panjang Per Prog Per Prov'!P165</f>
        <v>1556767000</v>
      </c>
      <c r="G1619" s="778"/>
      <c r="H1619" s="753" t="s">
        <v>698</v>
      </c>
      <c r="I1619" s="753" t="s">
        <v>594</v>
      </c>
    </row>
    <row r="1620" spans="1:9" s="362" customFormat="1" ht="15.75" hidden="1" customHeight="1">
      <c r="A1620" s="777"/>
      <c r="B1620" s="830" t="s">
        <v>396</v>
      </c>
      <c r="C1620" s="1863" t="str">
        <f>'Rekap Panjang Per Prog Per Prov'!U7</f>
        <v xml:space="preserve">PROGRAM PEMBERDAYAAN MASYARAKAT DAN PEMERINTAHAN DESA </v>
      </c>
      <c r="D1620" s="1863"/>
      <c r="E1620" s="1863"/>
      <c r="F1620" s="793"/>
      <c r="G1620" s="782" t="str">
        <f>'Rekap Panjang Per Prog Per Prov'!U11</f>
        <v>DITJEN PMD</v>
      </c>
      <c r="H1620" s="753"/>
      <c r="I1620" s="758"/>
    </row>
    <row r="1621" spans="1:9" ht="30" hidden="1" customHeight="1">
      <c r="A1621" s="777"/>
      <c r="B1621" s="831"/>
      <c r="C1621" s="393" t="s">
        <v>381</v>
      </c>
      <c r="D1621" s="1862" t="str">
        <f>'Rekap Panjang Per Prog Per Prov'!U8</f>
        <v>Kegiatan Dukungan Manajemen dan Dukungan Teknis Lainnya Ditjen PMD</v>
      </c>
      <c r="E1621" s="1862"/>
      <c r="F1621" s="794"/>
      <c r="G1621" s="782"/>
      <c r="H1621" s="753"/>
      <c r="I1621" s="758"/>
    </row>
    <row r="1622" spans="1:9" ht="31.5" hidden="1" customHeight="1">
      <c r="A1622" s="777"/>
      <c r="B1622" s="834"/>
      <c r="C1622" s="394"/>
      <c r="D1622" s="394" t="s">
        <v>382</v>
      </c>
      <c r="E1622" s="841" t="str">
        <f>'Rekap Panjang Per Prog Per Prov'!U8</f>
        <v>Kegiatan Dukungan Manajemen dan Dukungan Teknis Lainnya Ditjen PMD</v>
      </c>
      <c r="F1622" s="797">
        <f>'Rekap Panjang Per Prog Per Prov'!U165</f>
        <v>143830000</v>
      </c>
      <c r="G1622" s="778"/>
      <c r="H1622" s="753"/>
      <c r="I1622" s="781"/>
    </row>
    <row r="1623" spans="1:9" ht="30" hidden="1" customHeight="1">
      <c r="A1623" s="777"/>
      <c r="B1623" s="831"/>
      <c r="C1623" s="393" t="s">
        <v>387</v>
      </c>
      <c r="D1623" s="1862" t="str">
        <f>'Rekap Panjang Per Prog Per Prov'!V8</f>
        <v>Kegiatan Peningkatan Kapasitas Penyelenggaraan Pemerintahan Desa dan Kelurahan</v>
      </c>
      <c r="E1623" s="1862"/>
      <c r="F1623" s="794"/>
      <c r="G1623" s="782"/>
      <c r="H1623" s="753"/>
      <c r="I1623" s="758"/>
    </row>
    <row r="1624" spans="1:9" ht="15.75" hidden="1" customHeight="1">
      <c r="A1624" s="777"/>
      <c r="B1624" s="834"/>
      <c r="C1624" s="394"/>
      <c r="D1624" s="394" t="s">
        <v>382</v>
      </c>
      <c r="E1624" s="841" t="str">
        <f>'Rekap Panjang Per Prog Per Prov'!V10</f>
        <v>Pelatihan Manajemen Pemerintahan Desa bagi Kepala Desa</v>
      </c>
      <c r="F1624" s="797">
        <f>'Rekap Panjang Per Prog Per Prov'!V165</f>
        <v>338231000</v>
      </c>
      <c r="G1624" s="778"/>
      <c r="H1624" s="753"/>
      <c r="I1624" s="781"/>
    </row>
    <row r="1625" spans="1:9" ht="15.75" hidden="1" customHeight="1">
      <c r="A1625" s="777"/>
      <c r="B1625" s="831"/>
      <c r="C1625" s="393" t="s">
        <v>388</v>
      </c>
      <c r="D1625" s="1862" t="str">
        <f>'Rekap Panjang Per Prog Per Prov'!W8</f>
        <v>Kegiatan Peningkatan Kapasitas Kelembagaan dan Pelatihan Masyarakat</v>
      </c>
      <c r="E1625" s="1862"/>
      <c r="F1625" s="794"/>
      <c r="G1625" s="782"/>
      <c r="H1625" s="753"/>
      <c r="I1625" s="758"/>
    </row>
    <row r="1626" spans="1:9" ht="15.75" hidden="1" customHeight="1">
      <c r="A1626" s="777"/>
      <c r="B1626" s="834"/>
      <c r="C1626" s="394"/>
      <c r="D1626" s="394" t="s">
        <v>382</v>
      </c>
      <c r="E1626" s="841" t="str">
        <f>'Rekap Panjang Per Prog Per Prov'!W10</f>
        <v>Fasilitasi Penyusunan Profil Desa dan Kelurahan</v>
      </c>
      <c r="F1626" s="797">
        <f>'Rekap Panjang Per Prog Per Prov'!W165</f>
        <v>156250000</v>
      </c>
      <c r="G1626" s="778"/>
      <c r="H1626" s="753"/>
      <c r="I1626" s="781"/>
    </row>
    <row r="1627" spans="1:9" ht="15.75" hidden="1" customHeight="1">
      <c r="A1627" s="777"/>
      <c r="B1627" s="831"/>
      <c r="C1627" s="393" t="s">
        <v>389</v>
      </c>
      <c r="D1627" s="1862" t="str">
        <f>'Rekap Panjang Per Prog Per Prov'!X8</f>
        <v>Kegiatan Peningkatan Kemandirian Masyarakat Perdesaan</v>
      </c>
      <c r="E1627" s="1862"/>
      <c r="F1627" s="794"/>
      <c r="G1627" s="782"/>
      <c r="H1627" s="753"/>
      <c r="I1627" s="758"/>
    </row>
    <row r="1628" spans="1:9" ht="15.75" hidden="1" customHeight="1">
      <c r="A1628" s="777"/>
      <c r="B1628" s="834"/>
      <c r="C1628" s="394"/>
      <c r="D1628" s="394" t="s">
        <v>382</v>
      </c>
      <c r="E1628" s="841" t="str">
        <f>'Rekap Panjang Per Prog Per Prov'!X10</f>
        <v>PNPM-Mandiri Perdesaan</v>
      </c>
      <c r="F1628" s="797">
        <f>'Rekap Panjang Per Prog Per Prov'!X165</f>
        <v>138248633000</v>
      </c>
      <c r="G1628" s="778"/>
      <c r="H1628" s="753"/>
      <c r="I1628" s="781"/>
    </row>
    <row r="1629" spans="1:9" ht="15.75" hidden="1" customHeight="1">
      <c r="A1629" s="777"/>
      <c r="B1629" s="831"/>
      <c r="C1629" s="393" t="s">
        <v>391</v>
      </c>
      <c r="D1629" s="1862" t="str">
        <f>'Rekap Panjang Per Prog Per Prov'!Y8</f>
        <v>Kegiatan Fasilitasi Pemberdayaan Adat dan Sosial Budaya Masyarakat</v>
      </c>
      <c r="E1629" s="1862"/>
      <c r="F1629" s="794"/>
      <c r="G1629" s="782"/>
      <c r="H1629" s="753"/>
      <c r="I1629" s="758"/>
    </row>
    <row r="1630" spans="1:9" ht="31.5" hidden="1" customHeight="1">
      <c r="A1630" s="777"/>
      <c r="B1630" s="834"/>
      <c r="C1630" s="394"/>
      <c r="D1630" s="394" t="s">
        <v>382</v>
      </c>
      <c r="E1630" s="842" t="str">
        <f>'Rekap Panjang Per Prog Per Prov'!Y10</f>
        <v>Fasilitasi Penguatan Kelembagaan Komisi Penanggulangan HIV/AIDS di daerah</v>
      </c>
      <c r="F1630" s="797">
        <f>'Rekap Panjang Per Prog Per Prov'!Y165</f>
        <v>97400000</v>
      </c>
      <c r="G1630" s="778"/>
      <c r="H1630" s="753"/>
      <c r="I1630" s="781"/>
    </row>
    <row r="1631" spans="1:9" ht="31.5" hidden="1" customHeight="1">
      <c r="A1631" s="777"/>
      <c r="B1631" s="834"/>
      <c r="C1631" s="394"/>
      <c r="D1631" s="394" t="s">
        <v>386</v>
      </c>
      <c r="E1631" s="841" t="str">
        <f>'Rekap Panjang Per Prog Per Prov'!AA10</f>
        <v xml:space="preserve">Fasilitasi Penguatan Sistem Informasi Posyandu di Daerah melalui Koordinasi dan Pelatihan Ulang </v>
      </c>
      <c r="F1631" s="797">
        <f>'Rekap Panjang Per Prog Per Prov'!AA165</f>
        <v>154290000</v>
      </c>
      <c r="G1631" s="778"/>
      <c r="H1631" s="753"/>
      <c r="I1631" s="781"/>
    </row>
    <row r="1632" spans="1:9" ht="15.75" hidden="1" customHeight="1">
      <c r="A1632" s="777"/>
      <c r="B1632" s="831"/>
      <c r="C1632" s="393" t="s">
        <v>392</v>
      </c>
      <c r="D1632" s="1862" t="str">
        <f>'Rekap Panjang Per Prog Per Prov'!AB8</f>
        <v>Kegiatan Pengembangan Usaha Ekonomi Masyarakat</v>
      </c>
      <c r="E1632" s="1862"/>
      <c r="F1632" s="794"/>
      <c r="G1632" s="782"/>
      <c r="H1632" s="753"/>
      <c r="I1632" s="758"/>
    </row>
    <row r="1633" spans="1:9" ht="15.75" hidden="1" customHeight="1">
      <c r="A1633" s="777"/>
      <c r="B1633" s="834"/>
      <c r="C1633" s="394"/>
      <c r="D1633" s="394" t="s">
        <v>382</v>
      </c>
      <c r="E1633" s="841" t="str">
        <f>'Rekap Panjang Per Prog Per Prov'!AB10</f>
        <v xml:space="preserve">Pelatihan Kapasitas Kelembagaan UED SP/BUMDesa </v>
      </c>
      <c r="F1633" s="797">
        <f>'Rekap Panjang Per Prog Per Prov'!AB165</f>
        <v>0</v>
      </c>
      <c r="G1633" s="778"/>
      <c r="H1633" s="753"/>
      <c r="I1633" s="781"/>
    </row>
    <row r="1634" spans="1:9" ht="31.5" hidden="1" customHeight="1">
      <c r="A1634" s="777"/>
      <c r="B1634" s="834"/>
      <c r="C1634" s="394"/>
      <c r="D1634" s="394" t="s">
        <v>386</v>
      </c>
      <c r="E1634" s="841" t="str">
        <f>'Rekap Panjang Per Prog Per Prov'!AC10</f>
        <v xml:space="preserve">Penguatan Kelembagaan Tim Koordinasi Penanggulangan Kemiskinan Daerah (TKPKD) </v>
      </c>
      <c r="F1634" s="797">
        <f>'Rekap Panjang Per Prog Per Prov'!AC165</f>
        <v>56000000</v>
      </c>
      <c r="G1634" s="778"/>
      <c r="H1634" s="753"/>
      <c r="I1634" s="781"/>
    </row>
    <row r="1635" spans="1:9" s="362" customFormat="1" ht="31.5" customHeight="1">
      <c r="A1635" s="777"/>
      <c r="B1635" s="830" t="s">
        <v>519</v>
      </c>
      <c r="C1635" s="1863" t="str">
        <f>'Rekap Panjang Per Prog Per Prov'!AH7</f>
        <v xml:space="preserve">PROGRAM PENGUATAN PENYELENGGARAAN PEMERINTAHAN UMUM </v>
      </c>
      <c r="D1635" s="1863"/>
      <c r="E1635" s="1863"/>
      <c r="F1635" s="793"/>
      <c r="G1635" s="803" t="str">
        <f>'Rekap Panjang Per Prog Per Prov'!AH11</f>
        <v>DITJEN PUM</v>
      </c>
      <c r="H1635" s="753"/>
      <c r="I1635" s="758"/>
    </row>
    <row r="1636" spans="1:9" ht="30" customHeight="1">
      <c r="A1636" s="777"/>
      <c r="B1636" s="831"/>
      <c r="C1636" s="393" t="s">
        <v>381</v>
      </c>
      <c r="D1636" s="1862" t="str">
        <f>'Rekap Panjang Per Prog Per Prov'!AH8</f>
        <v>Kegiatan Penyelenggaraan Hubungan Pusat dan Daerah Serta Kerjasama Daerah</v>
      </c>
      <c r="E1636" s="1862"/>
      <c r="F1636" s="794"/>
      <c r="G1636" s="777"/>
      <c r="H1636" s="753"/>
      <c r="I1636" s="758"/>
    </row>
    <row r="1637" spans="1:9" ht="55.5" customHeight="1">
      <c r="A1637" s="777"/>
      <c r="B1637" s="834"/>
      <c r="C1637" s="394"/>
      <c r="D1637" s="394" t="s">
        <v>382</v>
      </c>
      <c r="E1637" s="841" t="str">
        <f>'Rekap Panjang Per Prog Per Prov'!AI10</f>
        <v>Peningkatan Peran Gubernur sebagai Wakil Pemerintah Pusat di Wilayah Provinsi</v>
      </c>
      <c r="F1637" s="797">
        <f>'Rekap Panjang Per Prog Per Prov'!AI165</f>
        <v>3619487000</v>
      </c>
      <c r="G1637" s="777"/>
      <c r="H1637" s="753" t="s">
        <v>780</v>
      </c>
      <c r="I1637" s="761" t="s">
        <v>595</v>
      </c>
    </row>
    <row r="1638" spans="1:9" ht="30" customHeight="1">
      <c r="A1638" s="777"/>
      <c r="B1638" s="831"/>
      <c r="C1638" s="393" t="s">
        <v>387</v>
      </c>
      <c r="D1638" s="1862" t="str">
        <f>'Rekap Panjang Per Prog Per Prov'!AJ8</f>
        <v>Kegiatan Pengembangan dan Penataan Wilayah Administrasi dan Perbatasan</v>
      </c>
      <c r="E1638" s="1862"/>
      <c r="F1638" s="794"/>
      <c r="G1638" s="777"/>
      <c r="H1638" s="753"/>
      <c r="I1638" s="758"/>
    </row>
    <row r="1639" spans="1:9" ht="36.75" customHeight="1">
      <c r="A1639" s="777"/>
      <c r="B1639" s="834"/>
      <c r="C1639" s="394"/>
      <c r="D1639" s="394" t="s">
        <v>382</v>
      </c>
      <c r="E1639" s="841" t="str">
        <f>'Rekap Panjang Per Prog Per Prov'!AK10</f>
        <v>Koordinasi dan Fasilitasi Penegasan Batas Daerah Secara Pasti di Lapangan antar Daerah Provinsi, Kab/Kota</v>
      </c>
      <c r="F1639" s="797">
        <f>'Rekap Panjang Per Prog Per Prov'!AK165</f>
        <v>450000000</v>
      </c>
      <c r="G1639" s="777"/>
      <c r="H1639" s="753" t="s">
        <v>780</v>
      </c>
      <c r="I1639" s="1114" t="s">
        <v>605</v>
      </c>
    </row>
    <row r="1640" spans="1:9" ht="54.75" customHeight="1">
      <c r="A1640" s="821"/>
      <c r="B1640" s="885"/>
      <c r="C1640" s="886"/>
      <c r="D1640" s="886" t="s">
        <v>386</v>
      </c>
      <c r="E1640" s="887" t="str">
        <f>'Rekap Panjang Per Prog Per Prov'!AM10</f>
        <v>Fasilitasi Penegasan Status Hukum Batas antar Negara, Peningkatan Kapasitas Aparat, dan Peningkatan Kegiatan Sosekbud dengan Negara Tetangga</v>
      </c>
      <c r="F1640" s="888">
        <f>'Rekap Panjang Per Prog Per Prov'!AM165</f>
        <v>400000000</v>
      </c>
      <c r="G1640" s="821"/>
      <c r="H1640" s="884" t="s">
        <v>781</v>
      </c>
      <c r="I1640" s="1114" t="s">
        <v>609</v>
      </c>
    </row>
    <row r="1641" spans="1:9" ht="33" customHeight="1">
      <c r="A1641" s="777"/>
      <c r="B1641" s="834"/>
      <c r="C1641" s="394" t="s">
        <v>388</v>
      </c>
      <c r="D1641" s="1872" t="str">
        <f>'Rekap Panjang Per Prog Per Prov'!AN8</f>
        <v>Kegiatan Pembinaan Ketenteraman, Ketertiban dan Perlindungan Masyarakat</v>
      </c>
      <c r="E1641" s="1872"/>
      <c r="F1641" s="797"/>
      <c r="G1641" s="777"/>
      <c r="H1641" s="1136"/>
      <c r="I1641" s="758"/>
    </row>
    <row r="1642" spans="1:9" ht="53.25" customHeight="1">
      <c r="A1642" s="777"/>
      <c r="B1642" s="834"/>
      <c r="C1642" s="394"/>
      <c r="D1642" s="394" t="s">
        <v>382</v>
      </c>
      <c r="E1642" s="841" t="str">
        <f>'Rekap Panjang Per Prog Per Prov'!AO10</f>
        <v xml:space="preserve">Peningkatan Kapasitas SDM Polisi Pamong Praja  dalam Penyelenggaraan Ketertiban Umum dan Ketenteraman Masyarakat </v>
      </c>
      <c r="F1642" s="797">
        <f>'Rekap Panjang Per Prog Per Prov'!AO165</f>
        <v>434975000</v>
      </c>
      <c r="G1642" s="777"/>
      <c r="H1642" s="753" t="s">
        <v>738</v>
      </c>
      <c r="I1642" s="761" t="s">
        <v>597</v>
      </c>
    </row>
    <row r="1643" spans="1:9">
      <c r="A1643" s="777"/>
      <c r="B1643" s="831"/>
      <c r="C1643" s="393" t="s">
        <v>389</v>
      </c>
      <c r="D1643" s="1862" t="str">
        <f>'Rekap Panjang Per Prog Per Prov'!AP8</f>
        <v>Kegiatan Pembinaan dan Pengembangan Kawasan dan Pertanahan</v>
      </c>
      <c r="E1643" s="1862"/>
      <c r="F1643" s="794"/>
      <c r="G1643" s="777"/>
      <c r="H1643" s="753"/>
      <c r="I1643" s="758"/>
    </row>
    <row r="1644" spans="1:9" ht="38.25" customHeight="1">
      <c r="A1644" s="777"/>
      <c r="B1644" s="834"/>
      <c r="C1644" s="394"/>
      <c r="D1644" s="394" t="s">
        <v>382</v>
      </c>
      <c r="E1644" s="841" t="str">
        <f>'Rekap Panjang Per Prog Per Prov'!AQ10</f>
        <v>Fasilitasi Gubernur terhadap Kabupaten/Kota di Bidang Ekonomi, Industri dan Perdagangan Bebas</v>
      </c>
      <c r="F1644" s="797">
        <f>'Rekap Panjang Per Prog Per Prov'!AQ165</f>
        <v>0</v>
      </c>
      <c r="G1644" s="777"/>
      <c r="H1644" s="753" t="s">
        <v>698</v>
      </c>
      <c r="I1644" s="1114" t="s">
        <v>610</v>
      </c>
    </row>
    <row r="1645" spans="1:9">
      <c r="A1645" s="777"/>
      <c r="B1645" s="831"/>
      <c r="C1645" s="393" t="s">
        <v>391</v>
      </c>
      <c r="D1645" s="1862" t="str">
        <f>'Rekap Panjang Per Prog Per Prov'!AR8</f>
        <v>Kegiatan Fasilitasi Pencegahan dan Penanggulangan Bencana</v>
      </c>
      <c r="E1645" s="1862"/>
      <c r="F1645" s="794"/>
      <c r="G1645" s="777"/>
      <c r="H1645" s="753"/>
      <c r="I1645" s="758"/>
    </row>
    <row r="1646" spans="1:9" ht="54.75" customHeight="1">
      <c r="A1646" s="777"/>
      <c r="B1646" s="834"/>
      <c r="C1646" s="394"/>
      <c r="D1646" s="394" t="s">
        <v>382</v>
      </c>
      <c r="E1646" s="842" t="str">
        <f>'Rekap Panjang Per Prog Per Prov'!AR10</f>
        <v>Fasilitasi Peningkatan Kapasitas Pemerintahan Kabupaten/Kota dalam Penyelenggaraan Pencegahan dan Penanggulangan Kebakaran untuk Mendukung Pengurangan Resiko Kebakaran</v>
      </c>
      <c r="F1646" s="797">
        <f>'Rekap Panjang Per Prog Per Prov'!AR165</f>
        <v>400000000</v>
      </c>
      <c r="G1646" s="777"/>
      <c r="H1646" s="753" t="s">
        <v>720</v>
      </c>
      <c r="I1646" s="761" t="s">
        <v>607</v>
      </c>
    </row>
    <row r="1647" spans="1:9" ht="73.5" customHeight="1">
      <c r="A1647" s="777"/>
      <c r="B1647" s="834"/>
      <c r="C1647" s="394"/>
      <c r="D1647" s="394" t="s">
        <v>386</v>
      </c>
      <c r="E1647" s="841" t="str">
        <f>'Rekap Panjang Per Prog Per Prov'!AS10</f>
        <v>Fasilitasi dan Sosialisasi Pelaksanaan Perpres Nomor 30 Tahun 2011, Pembentukan Kelembagaan Komisi Provinsi Pengendalian Zoonosis dan Komisi Kabupaten/Kota Pengendalian Zoonosis, dan Percepatan Pengendalian Zoonosis</v>
      </c>
      <c r="F1647" s="797">
        <f>'Rekap Panjang Per Prog Per Prov'!AS165</f>
        <v>350000000</v>
      </c>
      <c r="G1647" s="778"/>
      <c r="H1647" s="753" t="s">
        <v>720</v>
      </c>
      <c r="I1647" s="761" t="s">
        <v>611</v>
      </c>
    </row>
    <row r="1648" spans="1:9" s="355" customFormat="1" ht="16.5" thickBot="1">
      <c r="A1648" s="821"/>
      <c r="B1648" s="879"/>
      <c r="C1648" s="891"/>
      <c r="D1648" s="891"/>
      <c r="E1648" s="887"/>
      <c r="F1648" s="880"/>
      <c r="G1648" s="881"/>
      <c r="H1648" s="884"/>
      <c r="I1648" s="768"/>
    </row>
    <row r="1649" spans="1:10" s="355" customFormat="1" ht="18" hidden="1">
      <c r="A1649" s="1182" t="s">
        <v>451</v>
      </c>
      <c r="B1649" s="1873" t="s">
        <v>452</v>
      </c>
      <c r="C1649" s="1873"/>
      <c r="D1649" s="1873"/>
      <c r="E1649" s="1873"/>
      <c r="F1649" s="1176">
        <f>SUM(F1650:F1690)</f>
        <v>51010590000</v>
      </c>
      <c r="G1649" s="778"/>
      <c r="H1649" s="1114"/>
      <c r="I1649" s="820"/>
      <c r="J1649" s="623">
        <f>'Rekap Panjang Per Prog Per Prov'!AV171</f>
        <v>51310590000</v>
      </c>
    </row>
    <row r="1650" spans="1:10" hidden="1">
      <c r="A1650" s="777"/>
      <c r="B1650" s="830" t="s">
        <v>380</v>
      </c>
      <c r="C1650" s="1863" t="str">
        <f>'Rekap Panjang Per Prog Per Prov'!C7</f>
        <v xml:space="preserve">PROGRAM PENATAAN ADMINISTRASI KEPENDUDUKAN </v>
      </c>
      <c r="D1650" s="1863"/>
      <c r="E1650" s="1863"/>
      <c r="F1650" s="776"/>
      <c r="G1650" s="803" t="str">
        <f>'Rekap Panjang Per Prog Per Prov'!C11</f>
        <v>DITJEN DUKCAPIL</v>
      </c>
      <c r="H1650" s="753"/>
      <c r="I1650" s="758"/>
    </row>
    <row r="1651" spans="1:10" ht="33.75" hidden="1" customHeight="1">
      <c r="A1651" s="777"/>
      <c r="B1651" s="830"/>
      <c r="C1651" s="393" t="s">
        <v>381</v>
      </c>
      <c r="D1651" s="1862" t="str">
        <f>'Rekap Panjang Per Prog Per Prov'!C8</f>
        <v>Kegiatan Dukungan Manajemen dan Dukungan Teknis Lainnya Ditjen Kependudukan dan Pencatatan Sipil</v>
      </c>
      <c r="E1651" s="1862"/>
      <c r="F1651" s="776"/>
      <c r="G1651" s="777"/>
      <c r="H1651" s="753"/>
      <c r="I1651" s="758"/>
    </row>
    <row r="1652" spans="1:10" ht="94.5" hidden="1">
      <c r="A1652" s="821"/>
      <c r="B1652" s="879"/>
      <c r="C1652" s="893"/>
      <c r="D1652" s="883" t="s">
        <v>382</v>
      </c>
      <c r="E1652" s="887" t="str">
        <f>'Rekap Panjang Per Prog Per Prov'!C10</f>
        <v xml:space="preserve">Fasilitasi Koordinasi Penyelenggaraan Kependudukan dan Pencatatan Sipil </v>
      </c>
      <c r="F1652" s="880">
        <f>'Rekap Panjang Per Prog Per Prov'!C171</f>
        <v>340170000</v>
      </c>
      <c r="G1652" s="821"/>
      <c r="H1652" s="753"/>
      <c r="I1652" s="884" t="s">
        <v>600</v>
      </c>
    </row>
    <row r="1653" spans="1:10" ht="16.5" hidden="1">
      <c r="A1653" s="954"/>
      <c r="B1653" s="955" t="s">
        <v>383</v>
      </c>
      <c r="C1653" s="1883" t="str">
        <f>'Rekap Panjang Per Prog Per Prov'!E7</f>
        <v xml:space="preserve">PROGRAM PEMBINAAN KESATUAN BANGSA DAN POLITIK </v>
      </c>
      <c r="D1653" s="1883"/>
      <c r="E1653" s="1883"/>
      <c r="F1653" s="956"/>
      <c r="G1653" s="1893" t="str">
        <f>'Rekap Panjang Per Prog Per Prov'!E11</f>
        <v>DITJEN KESBANGPOL</v>
      </c>
      <c r="H1653" s="753"/>
      <c r="I1653" s="952"/>
    </row>
    <row r="1654" spans="1:10" ht="16.5" hidden="1">
      <c r="A1654" s="801"/>
      <c r="B1654" s="830"/>
      <c r="C1654" s="393" t="s">
        <v>381</v>
      </c>
      <c r="D1654" s="1862" t="str">
        <f>'Rekap Panjang Per Prog Per Prov'!E8</f>
        <v>Kegiatan Fasilitasi Kewaspadaan Nasional</v>
      </c>
      <c r="E1654" s="1862"/>
      <c r="F1654" s="776"/>
      <c r="G1654" s="1861"/>
      <c r="H1654" s="753"/>
      <c r="I1654" s="758"/>
    </row>
    <row r="1655" spans="1:10" ht="73.5" hidden="1" customHeight="1">
      <c r="A1655" s="801"/>
      <c r="B1655" s="830"/>
      <c r="C1655" s="365"/>
      <c r="D1655" s="393" t="s">
        <v>382</v>
      </c>
      <c r="E1655" s="841" t="str">
        <f>'Rekap Panjang Per Prog Per Prov'!E10</f>
        <v xml:space="preserve">Penguatan dan Pemberdayaan Forum Kewaspadaan Dini Masyarakat (FKDM) </v>
      </c>
      <c r="F1655" s="776">
        <f>'Rekap Panjang Per Prog Per Prov'!E171</f>
        <v>1710840000</v>
      </c>
      <c r="G1655" s="778"/>
      <c r="H1655" s="753"/>
      <c r="I1655" s="753" t="s">
        <v>601</v>
      </c>
    </row>
    <row r="1656" spans="1:10" ht="36.75" hidden="1" customHeight="1">
      <c r="A1656" s="801"/>
      <c r="B1656" s="829" t="s">
        <v>384</v>
      </c>
      <c r="C1656" s="1863" t="str">
        <f>'Rekap Panjang Per Prog Per Prov'!F7</f>
        <v xml:space="preserve">PROGRAM PENDIDIKAN DAN PELATIHAN APARATUR KEMENTERIAN DALAM NEGERI </v>
      </c>
      <c r="D1656" s="1863"/>
      <c r="E1656" s="1874"/>
      <c r="F1656" s="779"/>
      <c r="G1656" s="777" t="str">
        <f>'Rekap Panjang Per Prog Per Prov'!F11</f>
        <v>BADAN DIKLAT</v>
      </c>
      <c r="H1656" s="753"/>
      <c r="I1656" s="781"/>
    </row>
    <row r="1657" spans="1:10" s="355" customFormat="1" ht="33" hidden="1" customHeight="1">
      <c r="A1657" s="754"/>
      <c r="B1657" s="830"/>
      <c r="C1657" s="393" t="s">
        <v>381</v>
      </c>
      <c r="D1657" s="1862" t="str">
        <f>'Rekap Panjang Per Prog Per Prov'!F8</f>
        <v xml:space="preserve">Kegiatan Dukungan Manajemen Dan Pelayanan Teknis Lainnya Badan Pendidikan Dan Pelatihan </v>
      </c>
      <c r="E1657" s="1862"/>
      <c r="F1657" s="776"/>
      <c r="G1657" s="777"/>
      <c r="H1657" s="753"/>
      <c r="I1657" s="758"/>
    </row>
    <row r="1658" spans="1:10" s="344" customFormat="1" ht="78.75" hidden="1">
      <c r="A1658" s="801"/>
      <c r="B1658" s="830"/>
      <c r="C1658" s="393"/>
      <c r="D1658" s="393" t="s">
        <v>382</v>
      </c>
      <c r="E1658" s="841" t="str">
        <f>'Rekap Panjang Per Prog Per Prov'!F10</f>
        <v>Koordinasi Pembinaan Program Kediklatan</v>
      </c>
      <c r="F1658" s="776">
        <f>'Rekap Panjang Per Prog Per Prov'!F171</f>
        <v>272300000</v>
      </c>
      <c r="G1658" s="778"/>
      <c r="H1658" s="753"/>
      <c r="I1658" s="753" t="s">
        <v>604</v>
      </c>
    </row>
    <row r="1659" spans="1:10" s="344" customFormat="1" ht="32.25" hidden="1" customHeight="1">
      <c r="A1659" s="801"/>
      <c r="B1659" s="830" t="s">
        <v>385</v>
      </c>
      <c r="C1659" s="1863" t="str">
        <f>'Rekap Panjang Per Prog Per Prov'!G7</f>
        <v xml:space="preserve">PROGRAM PENGELOLAAN DESENTRALISASI DAN OTONOMI DAERAH </v>
      </c>
      <c r="D1659" s="1863"/>
      <c r="E1659" s="1863"/>
      <c r="F1659" s="776"/>
      <c r="G1659" s="856" t="str">
        <f>'Rekap Panjang Per Prog Per Prov'!G11</f>
        <v>DITJEN OTDA</v>
      </c>
      <c r="H1659" s="753"/>
      <c r="I1659" s="784"/>
    </row>
    <row r="1660" spans="1:10" s="344" customFormat="1" ht="16.5" hidden="1">
      <c r="A1660" s="801"/>
      <c r="B1660" s="830"/>
      <c r="C1660" s="393" t="s">
        <v>381</v>
      </c>
      <c r="D1660" s="1862" t="str">
        <f>'Rekap Panjang Per Prog Per Prov'!G8</f>
        <v>Kegiatan Penataan Urusan Pemerintahan Daerah Lingkup I</v>
      </c>
      <c r="E1660" s="1862"/>
      <c r="F1660" s="776"/>
      <c r="G1660" s="777"/>
      <c r="H1660" s="753"/>
      <c r="I1660" s="758"/>
    </row>
    <row r="1661" spans="1:10" s="344" customFormat="1" ht="63" hidden="1">
      <c r="A1661" s="801"/>
      <c r="B1661" s="861"/>
      <c r="C1661" s="393"/>
      <c r="D1661" s="393" t="s">
        <v>382</v>
      </c>
      <c r="E1661" s="841" t="str">
        <f>'Rekap Panjang Per Prog Per Prov'!G10</f>
        <v xml:space="preserve">Fasilitasi Percepatan Penerapan Standar Pelayanan Minimal (SPM) di Daerah </v>
      </c>
      <c r="F1661" s="776">
        <f>'Rekap Panjang Per Prog Per Prov'!G171</f>
        <v>567775000</v>
      </c>
      <c r="G1661" s="778"/>
      <c r="H1661" s="753"/>
      <c r="I1661" s="761" t="s">
        <v>662</v>
      </c>
    </row>
    <row r="1662" spans="1:10" s="344" customFormat="1" ht="16.5" hidden="1" customHeight="1">
      <c r="A1662" s="801"/>
      <c r="B1662" s="829" t="s">
        <v>393</v>
      </c>
      <c r="C1662" s="1859" t="str">
        <f>'Rekap Panjang Per Prog Per Prov'!J7</f>
        <v xml:space="preserve">PROGRAM BINA PEMBANGUNAN DAERAH </v>
      </c>
      <c r="D1662" s="1859"/>
      <c r="E1662" s="1859"/>
      <c r="F1662" s="779"/>
      <c r="G1662" s="1865" t="str">
        <f>'Rekap Panjang Per Prog Per Prov'!J11</f>
        <v>DITJEN BINA BANGDA</v>
      </c>
      <c r="H1662" s="753"/>
      <c r="I1662" s="809"/>
    </row>
    <row r="1663" spans="1:10" s="344" customFormat="1" ht="32.25" hidden="1" customHeight="1">
      <c r="A1663" s="801"/>
      <c r="B1663" s="830"/>
      <c r="C1663" s="393" t="s">
        <v>381</v>
      </c>
      <c r="D1663" s="1862" t="str">
        <f>'Rekap Panjang Per Prog Per Prov'!J8</f>
        <v>Kegiatan Dukungan Manajemen dan Pelaksanaan Tugas Teknis Lainnya Ditjen Bina Bangda</v>
      </c>
      <c r="E1663" s="1862"/>
      <c r="F1663" s="776"/>
      <c r="G1663" s="1866"/>
      <c r="H1663" s="753"/>
      <c r="I1663" s="758"/>
    </row>
    <row r="1664" spans="1:10" s="344" customFormat="1" ht="63" hidden="1">
      <c r="A1664" s="801"/>
      <c r="B1664" s="830"/>
      <c r="C1664" s="366"/>
      <c r="D1664" s="393" t="s">
        <v>382</v>
      </c>
      <c r="E1664" s="841" t="str">
        <f>'Rekap Panjang Per Prog Per Prov'!K10</f>
        <v xml:space="preserve">Penguatan Peran Provinsi dalam Pengendalian, Pelaporan dan Evaluasi Pemanfaatan Program Dana Alokasi Khusus (DAK) </v>
      </c>
      <c r="F1664" s="776">
        <f>'Rekap Panjang Per Prog Per Prov'!K171</f>
        <v>650000000</v>
      </c>
      <c r="G1664" s="777"/>
      <c r="H1664" s="753"/>
      <c r="I1664" s="1113" t="s">
        <v>594</v>
      </c>
    </row>
    <row r="1665" spans="1:9" s="344" customFormat="1" ht="16.5" hidden="1">
      <c r="A1665" s="801"/>
      <c r="B1665" s="830"/>
      <c r="C1665" s="393" t="s">
        <v>387</v>
      </c>
      <c r="D1665" s="1867" t="str">
        <f>'Rekap Panjang Per Prog Per Prov'!O8</f>
        <v>Kegiatan Fasilitasi Peningkatan Pertumbuhan Ekonomi Daerah</v>
      </c>
      <c r="E1665" s="1862"/>
      <c r="F1665" s="776"/>
      <c r="G1665" s="777"/>
      <c r="H1665" s="753"/>
      <c r="I1665" s="758"/>
    </row>
    <row r="1666" spans="1:9" s="344" customFormat="1" ht="66" hidden="1" customHeight="1">
      <c r="A1666" s="801"/>
      <c r="B1666" s="830"/>
      <c r="C1666" s="366"/>
      <c r="D1666" s="393" t="s">
        <v>382</v>
      </c>
      <c r="E1666" s="842" t="str">
        <f>'Rekap Panjang Per Prog Per Prov'!O10</f>
        <v xml:space="preserve">Dukungan Operasional  Penyelenggaraan PTSP  </v>
      </c>
      <c r="F1666" s="776">
        <f>'Rekap Panjang Per Prog Per Prov'!O171</f>
        <v>700000000</v>
      </c>
      <c r="G1666" s="778"/>
      <c r="H1666" s="753"/>
      <c r="I1666" s="753" t="s">
        <v>602</v>
      </c>
    </row>
    <row r="1667" spans="1:9" s="362" customFormat="1" ht="15.75" hidden="1" customHeight="1">
      <c r="A1667" s="777"/>
      <c r="B1667" s="830" t="s">
        <v>396</v>
      </c>
      <c r="C1667" s="1863" t="str">
        <f>'Rekap Panjang Per Prog Per Prov'!U7</f>
        <v xml:space="preserve">PROGRAM PEMBERDAYAAN MASYARAKAT DAN PEMERINTAHAN DESA </v>
      </c>
      <c r="D1667" s="1863"/>
      <c r="E1667" s="1863"/>
      <c r="F1667" s="793"/>
      <c r="G1667" s="782" t="str">
        <f>'Rekap Panjang Per Prog Per Prov'!U11</f>
        <v>DITJEN PMD</v>
      </c>
      <c r="H1667" s="753"/>
      <c r="I1667" s="758"/>
    </row>
    <row r="1668" spans="1:9" ht="30" hidden="1" customHeight="1">
      <c r="A1668" s="777"/>
      <c r="B1668" s="831"/>
      <c r="C1668" s="393" t="s">
        <v>381</v>
      </c>
      <c r="D1668" s="1862" t="str">
        <f>'Rekap Panjang Per Prog Per Prov'!U8</f>
        <v>Kegiatan Dukungan Manajemen dan Dukungan Teknis Lainnya Ditjen PMD</v>
      </c>
      <c r="E1668" s="1862"/>
      <c r="F1668" s="794"/>
      <c r="G1668" s="782"/>
      <c r="H1668" s="753"/>
      <c r="I1668" s="758"/>
    </row>
    <row r="1669" spans="1:9" ht="31.5" hidden="1" customHeight="1">
      <c r="A1669" s="777"/>
      <c r="B1669" s="834"/>
      <c r="C1669" s="394"/>
      <c r="D1669" s="394" t="s">
        <v>382</v>
      </c>
      <c r="E1669" s="841" t="str">
        <f>'Rekap Panjang Per Prog Per Prov'!U10</f>
        <v>Penguatan Program dan Kelembagaan Pemberdayaan Masyarakat dan Pemerintahan Desa</v>
      </c>
      <c r="F1669" s="797">
        <f>'Rekap Panjang Per Prog Per Prov'!U171</f>
        <v>138910000</v>
      </c>
      <c r="G1669" s="778"/>
      <c r="H1669" s="753"/>
      <c r="I1669" s="781"/>
    </row>
    <row r="1670" spans="1:9" ht="30" hidden="1" customHeight="1">
      <c r="A1670" s="777"/>
      <c r="B1670" s="831"/>
      <c r="C1670" s="393" t="s">
        <v>387</v>
      </c>
      <c r="D1670" s="1862" t="str">
        <f>'Rekap Panjang Per Prog Per Prov'!V8</f>
        <v>Kegiatan Peningkatan Kapasitas Penyelenggaraan Pemerintahan Desa dan Kelurahan</v>
      </c>
      <c r="E1670" s="1862"/>
      <c r="F1670" s="794"/>
      <c r="G1670" s="782"/>
      <c r="H1670" s="753"/>
      <c r="I1670" s="758"/>
    </row>
    <row r="1671" spans="1:9" ht="15.75" hidden="1" customHeight="1">
      <c r="A1671" s="777"/>
      <c r="B1671" s="834"/>
      <c r="C1671" s="394"/>
      <c r="D1671" s="394" t="s">
        <v>382</v>
      </c>
      <c r="E1671" s="841" t="str">
        <f>'Rekap Panjang Per Prog Per Prov'!V10</f>
        <v>Pelatihan Manajemen Pemerintahan Desa bagi Kepala Desa</v>
      </c>
      <c r="F1671" s="797">
        <f>'Rekap Panjang Per Prog Per Prov'!V171</f>
        <v>227743000</v>
      </c>
      <c r="G1671" s="778"/>
      <c r="H1671" s="753"/>
      <c r="I1671" s="781"/>
    </row>
    <row r="1672" spans="1:9" ht="15.75" hidden="1" customHeight="1">
      <c r="A1672" s="777"/>
      <c r="B1672" s="831"/>
      <c r="C1672" s="393" t="s">
        <v>388</v>
      </c>
      <c r="D1672" s="1862" t="str">
        <f>'Rekap Panjang Per Prog Per Prov'!W8</f>
        <v>Kegiatan Peningkatan Kapasitas Kelembagaan dan Pelatihan Masyarakat</v>
      </c>
      <c r="E1672" s="1862"/>
      <c r="F1672" s="794"/>
      <c r="G1672" s="782"/>
      <c r="H1672" s="753"/>
      <c r="I1672" s="758"/>
    </row>
    <row r="1673" spans="1:9" ht="15.75" hidden="1" customHeight="1">
      <c r="A1673" s="777"/>
      <c r="B1673" s="834"/>
      <c r="C1673" s="394"/>
      <c r="D1673" s="394" t="s">
        <v>382</v>
      </c>
      <c r="E1673" s="841" t="str">
        <f>'Rekap Panjang Per Prog Per Prov'!W10</f>
        <v>Fasilitasi Penyusunan Profil Desa dan Kelurahan</v>
      </c>
      <c r="F1673" s="797">
        <f>'Rekap Panjang Per Prog Per Prov'!W171</f>
        <v>96250000</v>
      </c>
      <c r="G1673" s="778"/>
      <c r="H1673" s="753"/>
      <c r="I1673" s="781"/>
    </row>
    <row r="1674" spans="1:9" ht="15.75" hidden="1" customHeight="1">
      <c r="A1674" s="777"/>
      <c r="B1674" s="831"/>
      <c r="C1674" s="393" t="s">
        <v>389</v>
      </c>
      <c r="D1674" s="1862" t="str">
        <f>'Rekap Panjang Per Prog Per Prov'!X8</f>
        <v>Kegiatan Peningkatan Kemandirian Masyarakat Perdesaan</v>
      </c>
      <c r="E1674" s="1862"/>
      <c r="F1674" s="794"/>
      <c r="G1674" s="782"/>
      <c r="H1674" s="753"/>
      <c r="I1674" s="758"/>
    </row>
    <row r="1675" spans="1:9" ht="15.75" hidden="1" customHeight="1">
      <c r="A1675" s="777"/>
      <c r="B1675" s="834"/>
      <c r="C1675" s="394"/>
      <c r="D1675" s="394" t="s">
        <v>382</v>
      </c>
      <c r="E1675" s="841" t="str">
        <f>'Rekap Panjang Per Prog Per Prov'!X10</f>
        <v>PNPM-Mandiri Perdesaan</v>
      </c>
      <c r="F1675" s="797">
        <f>'Rekap Panjang Per Prog Per Prov'!X171</f>
        <v>41509549000</v>
      </c>
      <c r="G1675" s="778"/>
      <c r="H1675" s="753"/>
      <c r="I1675" s="781"/>
    </row>
    <row r="1676" spans="1:9" ht="15.75" hidden="1" customHeight="1">
      <c r="A1676" s="777"/>
      <c r="B1676" s="831"/>
      <c r="C1676" s="393" t="s">
        <v>391</v>
      </c>
      <c r="D1676" s="1862" t="str">
        <f>'Rekap Panjang Per Prog Per Prov'!Y8</f>
        <v>Kegiatan Fasilitasi Pemberdayaan Adat dan Sosial Budaya Masyarakat</v>
      </c>
      <c r="E1676" s="1862"/>
      <c r="F1676" s="794"/>
      <c r="G1676" s="782"/>
      <c r="H1676" s="753"/>
      <c r="I1676" s="758"/>
    </row>
    <row r="1677" spans="1:9" ht="31.5" hidden="1" customHeight="1">
      <c r="A1677" s="777"/>
      <c r="B1677" s="834"/>
      <c r="C1677" s="394"/>
      <c r="D1677" s="394" t="s">
        <v>382</v>
      </c>
      <c r="E1677" s="842" t="str">
        <f>'Rekap Panjang Per Prog Per Prov'!Y10</f>
        <v>Fasilitasi Penguatan Kelembagaan Komisi Penanggulangan HIV/AIDS di daerah</v>
      </c>
      <c r="F1677" s="797">
        <f>'Rekap Panjang Per Prog Per Prov'!Y171</f>
        <v>94000000</v>
      </c>
      <c r="G1677" s="778"/>
      <c r="H1677" s="753"/>
      <c r="I1677" s="781"/>
    </row>
    <row r="1678" spans="1:9" ht="31.5" hidden="1" customHeight="1">
      <c r="A1678" s="777"/>
      <c r="B1678" s="834"/>
      <c r="C1678" s="394"/>
      <c r="D1678" s="394" t="s">
        <v>386</v>
      </c>
      <c r="E1678" s="841" t="str">
        <f>'Rekap Panjang Per Prog Per Prov'!AA10</f>
        <v xml:space="preserve">Fasilitasi Penguatan Sistem Informasi Posyandu di Daerah melalui Koordinasi dan Pelatihan Ulang </v>
      </c>
      <c r="F1678" s="797">
        <f>'Rekap Panjang Per Prog Per Prov'!AA171</f>
        <v>104757000</v>
      </c>
      <c r="G1678" s="778"/>
      <c r="H1678" s="753"/>
      <c r="I1678" s="781"/>
    </row>
    <row r="1679" spans="1:9" ht="15.75" hidden="1" customHeight="1">
      <c r="A1679" s="777"/>
      <c r="B1679" s="831"/>
      <c r="C1679" s="393" t="s">
        <v>392</v>
      </c>
      <c r="D1679" s="1862" t="str">
        <f>'Rekap Panjang Per Prog Per Prov'!AB8</f>
        <v>Kegiatan Pengembangan Usaha Ekonomi Masyarakat</v>
      </c>
      <c r="E1679" s="1862"/>
      <c r="F1679" s="794"/>
      <c r="G1679" s="782"/>
      <c r="H1679" s="753"/>
      <c r="I1679" s="758"/>
    </row>
    <row r="1680" spans="1:9" ht="15.75" hidden="1" customHeight="1">
      <c r="A1680" s="777"/>
      <c r="B1680" s="834"/>
      <c r="C1680" s="394"/>
      <c r="D1680" s="394" t="s">
        <v>382</v>
      </c>
      <c r="E1680" s="841" t="str">
        <f>'Rekap Panjang Per Prog Per Prov'!AB10</f>
        <v xml:space="preserve">Pelatihan Kapasitas Kelembagaan UED SP/BUMDesa </v>
      </c>
      <c r="F1680" s="797">
        <f>'Rekap Panjang Per Prog Per Prov'!AB171</f>
        <v>0</v>
      </c>
      <c r="G1680" s="778"/>
      <c r="H1680" s="753"/>
      <c r="I1680" s="781"/>
    </row>
    <row r="1681" spans="1:10" ht="31.5" hidden="1" customHeight="1">
      <c r="A1681" s="777"/>
      <c r="B1681" s="834"/>
      <c r="C1681" s="394"/>
      <c r="D1681" s="394" t="s">
        <v>386</v>
      </c>
      <c r="E1681" s="841" t="str">
        <f>'Rekap Panjang Per Prog Per Prov'!AC10</f>
        <v xml:space="preserve">Penguatan Kelembagaan Tim Koordinasi Penanggulangan Kemiskinan Daerah (TKPKD) </v>
      </c>
      <c r="F1681" s="797">
        <f>'Rekap Panjang Per Prog Per Prov'!AC171</f>
        <v>53000000</v>
      </c>
      <c r="G1681" s="778"/>
      <c r="H1681" s="753"/>
      <c r="I1681" s="781"/>
    </row>
    <row r="1682" spans="1:10" s="362" customFormat="1" ht="32.25" hidden="1" customHeight="1">
      <c r="A1682" s="777"/>
      <c r="B1682" s="830" t="s">
        <v>396</v>
      </c>
      <c r="C1682" s="1863" t="str">
        <f>'Rekap Panjang Per Prog Per Prov'!AH7</f>
        <v xml:space="preserve">PROGRAM PENGUATAN PENYELENGGARAAN PEMERINTAHAN UMUM </v>
      </c>
      <c r="D1682" s="1863"/>
      <c r="E1682" s="1863"/>
      <c r="F1682" s="793"/>
      <c r="G1682" s="803" t="str">
        <f>'Rekap Panjang Per Prog Per Prov'!AH11</f>
        <v>DITJEN PUM</v>
      </c>
      <c r="H1682" s="753"/>
      <c r="I1682" s="758"/>
    </row>
    <row r="1683" spans="1:10" ht="30" hidden="1" customHeight="1">
      <c r="A1683" s="777"/>
      <c r="B1683" s="831"/>
      <c r="C1683" s="393" t="s">
        <v>381</v>
      </c>
      <c r="D1683" s="1862" t="str">
        <f>'Rekap Panjang Per Prog Per Prov'!AH8</f>
        <v>Kegiatan Penyelenggaraan Hubungan Pusat dan Daerah Serta Kerjasama Daerah</v>
      </c>
      <c r="E1683" s="1862"/>
      <c r="F1683" s="794"/>
      <c r="G1683" s="777"/>
      <c r="H1683" s="753"/>
      <c r="I1683" s="758"/>
    </row>
    <row r="1684" spans="1:10" hidden="1">
      <c r="A1684" s="777"/>
      <c r="B1684" s="834"/>
      <c r="C1684" s="394"/>
      <c r="D1684" s="394" t="s">
        <v>382</v>
      </c>
      <c r="E1684" s="841" t="str">
        <f>'Rekap Panjang Per Prog Per Prov'!AH10</f>
        <v>Pengembangan Kerjasama Daerah</v>
      </c>
      <c r="F1684" s="797">
        <f>'Rekap Panjang Per Prog Per Prov'!AH171</f>
        <v>425000000</v>
      </c>
      <c r="G1684" s="777"/>
      <c r="H1684" s="753"/>
      <c r="I1684" s="781"/>
    </row>
    <row r="1685" spans="1:10" ht="46.5" hidden="1" customHeight="1">
      <c r="A1685" s="777"/>
      <c r="B1685" s="834"/>
      <c r="C1685" s="394"/>
      <c r="D1685" s="394" t="s">
        <v>386</v>
      </c>
      <c r="E1685" s="841" t="str">
        <f>'Rekap Panjang Per Prog Per Prov'!AI10</f>
        <v>Peningkatan Peran Gubernur sebagai Wakil Pemerintah Pusat di Wilayah Provinsi</v>
      </c>
      <c r="F1685" s="797">
        <f>'Rekap Panjang Per Prog Per Prov'!AI171</f>
        <v>3320296000</v>
      </c>
      <c r="G1685" s="777"/>
      <c r="H1685" s="753"/>
      <c r="I1685" s="761" t="s">
        <v>595</v>
      </c>
    </row>
    <row r="1686" spans="1:10" ht="30" hidden="1" customHeight="1">
      <c r="A1686" s="777"/>
      <c r="B1686" s="831"/>
      <c r="C1686" s="393" t="s">
        <v>387</v>
      </c>
      <c r="D1686" s="1862" t="str">
        <f>'Rekap Panjang Per Prog Per Prov'!AJ8</f>
        <v>Kegiatan Pengembangan dan Penataan Wilayah Administrasi dan Perbatasan</v>
      </c>
      <c r="E1686" s="1862"/>
      <c r="F1686" s="794"/>
      <c r="G1686" s="777"/>
      <c r="H1686" s="753"/>
      <c r="I1686" s="758"/>
    </row>
    <row r="1687" spans="1:10" ht="63" hidden="1" customHeight="1">
      <c r="A1687" s="777"/>
      <c r="B1687" s="834"/>
      <c r="C1687" s="394"/>
      <c r="D1687" s="394" t="s">
        <v>382</v>
      </c>
      <c r="E1687" s="841" t="str">
        <f>'Rekap Panjang Per Prog Per Prov'!AK10</f>
        <v>Koordinasi dan Fasilitasi Penegasan Batas Daerah Secara Pasti di Lapangan antar Daerah Provinsi, Kab/Kota</v>
      </c>
      <c r="F1687" s="797">
        <f>'Rekap Panjang Per Prog Per Prov'!AK171</f>
        <v>450000000</v>
      </c>
      <c r="G1687" s="777"/>
      <c r="H1687" s="753"/>
      <c r="I1687" s="1114" t="s">
        <v>605</v>
      </c>
    </row>
    <row r="1688" spans="1:10" hidden="1">
      <c r="A1688" s="777"/>
      <c r="B1688" s="831"/>
      <c r="C1688" s="393" t="s">
        <v>388</v>
      </c>
      <c r="D1688" s="1862" t="str">
        <f>'Rekap Panjang Per Prog Per Prov'!AN8</f>
        <v>Kegiatan Pembinaan Ketenteraman, Ketertiban dan Perlindungan Masyarakat</v>
      </c>
      <c r="E1688" s="1862"/>
      <c r="F1688" s="794"/>
      <c r="G1688" s="777"/>
      <c r="H1688" s="753"/>
      <c r="I1688" s="758"/>
    </row>
    <row r="1689" spans="1:10" ht="48.75" hidden="1" customHeight="1">
      <c r="A1689" s="777"/>
      <c r="B1689" s="834"/>
      <c r="C1689" s="394"/>
      <c r="D1689" s="394" t="s">
        <v>382</v>
      </c>
      <c r="E1689" s="841" t="str">
        <f>'Rekap Panjang Per Prog Per Prov'!AN10</f>
        <v>Fasilitasi Pencitraan Satpol PP di Daerah</v>
      </c>
      <c r="F1689" s="797">
        <f>'Rekap Panjang Per Prog Per Prov'!AN171</f>
        <v>350000000</v>
      </c>
      <c r="G1689" s="778"/>
      <c r="H1689" s="753"/>
      <c r="I1689" s="761" t="s">
        <v>597</v>
      </c>
    </row>
    <row r="1690" spans="1:10" ht="16.5">
      <c r="A1690" s="821"/>
      <c r="B1690" s="853"/>
      <c r="C1690" s="854"/>
      <c r="D1690" s="854"/>
      <c r="E1690" s="855"/>
      <c r="F1690" s="822"/>
      <c r="G1690" s="821"/>
      <c r="H1690" s="884"/>
      <c r="I1690" s="823"/>
    </row>
    <row r="1691" spans="1:10">
      <c r="F1691" s="990"/>
    </row>
    <row r="1693" spans="1:10">
      <c r="F1693" s="989">
        <f>F12+F58+F106+F162+F213+F263+F312+F365+F415+F468+F521+F569+F583+F636+F694+F747+F800+F848+F907+F960+F1011+F1059+F1114+F1167+F1222+F1270+F1322+F1378+F1430+F1490+F1540+F1593+F1649</f>
        <v>1464167825000</v>
      </c>
      <c r="J1693" s="682">
        <f>F12+F58+F106+F162+F213+F263++F312+F365+F415+F468+F521+F569+F583+F636+F694+F747+F800+F848+F907+F960+F1011+F1059+F1114+F1167+F1222+F1270+F1322+F1378+F1430+F1490+F1540+F1593+F1649</f>
        <v>1464167825000</v>
      </c>
    </row>
    <row r="1706" spans="6:6">
      <c r="F1706" s="377">
        <f>F12+F58+F106+F162+F213+F263+F312+F365+F415+F468+F521+F569+F583+F636+F694+F747+F800+F848+F907+F960+F1011+F1059+F1114+F1167+F1222+F1270+F1322+F1378+F1430+F1490+F1540+F1593+F1649</f>
        <v>1464167825000</v>
      </c>
    </row>
  </sheetData>
  <mergeCells count="985">
    <mergeCell ref="B10:E10"/>
    <mergeCell ref="B11:E11"/>
    <mergeCell ref="B12:E12"/>
    <mergeCell ref="A5:H5"/>
    <mergeCell ref="A6:H6"/>
    <mergeCell ref="A8:H8"/>
    <mergeCell ref="D20:E20"/>
    <mergeCell ref="C22:E22"/>
    <mergeCell ref="D23:E23"/>
    <mergeCell ref="I23:I25"/>
    <mergeCell ref="D26:E26"/>
    <mergeCell ref="C28:E28"/>
    <mergeCell ref="C13:E13"/>
    <mergeCell ref="D14:E14"/>
    <mergeCell ref="C16:E16"/>
    <mergeCell ref="G16:G17"/>
    <mergeCell ref="D17:E17"/>
    <mergeCell ref="C19:E19"/>
    <mergeCell ref="C44:E44"/>
    <mergeCell ref="D45:E45"/>
    <mergeCell ref="D47:E47"/>
    <mergeCell ref="D49:E49"/>
    <mergeCell ref="D51:E51"/>
    <mergeCell ref="I52:I53"/>
    <mergeCell ref="D29:E29"/>
    <mergeCell ref="D31:E31"/>
    <mergeCell ref="D33:E33"/>
    <mergeCell ref="D35:E35"/>
    <mergeCell ref="D37:E37"/>
    <mergeCell ref="D40:E40"/>
    <mergeCell ref="G71:G72"/>
    <mergeCell ref="D72:E72"/>
    <mergeCell ref="D54:E54"/>
    <mergeCell ref="I55:I56"/>
    <mergeCell ref="B58:E58"/>
    <mergeCell ref="C59:E59"/>
    <mergeCell ref="D60:E60"/>
    <mergeCell ref="C62:E62"/>
    <mergeCell ref="G62:G63"/>
    <mergeCell ref="D63:E63"/>
    <mergeCell ref="D74:E74"/>
    <mergeCell ref="D76:E76"/>
    <mergeCell ref="D78:E78"/>
    <mergeCell ref="C80:E80"/>
    <mergeCell ref="D81:E81"/>
    <mergeCell ref="D83:E83"/>
    <mergeCell ref="C65:E65"/>
    <mergeCell ref="D66:E66"/>
    <mergeCell ref="C68:E68"/>
    <mergeCell ref="D69:E69"/>
    <mergeCell ref="C71:E71"/>
    <mergeCell ref="D98:E98"/>
    <mergeCell ref="D100:E100"/>
    <mergeCell ref="D102:E102"/>
    <mergeCell ref="B106:E106"/>
    <mergeCell ref="C107:E107"/>
    <mergeCell ref="D108:E108"/>
    <mergeCell ref="D85:E85"/>
    <mergeCell ref="D87:E87"/>
    <mergeCell ref="D89:E89"/>
    <mergeCell ref="D92:E92"/>
    <mergeCell ref="C95:E95"/>
    <mergeCell ref="D96:E96"/>
    <mergeCell ref="D117:E117"/>
    <mergeCell ref="C119:E119"/>
    <mergeCell ref="D120:E120"/>
    <mergeCell ref="C122:E122"/>
    <mergeCell ref="G122:G123"/>
    <mergeCell ref="D123:E123"/>
    <mergeCell ref="C110:E110"/>
    <mergeCell ref="D111:E111"/>
    <mergeCell ref="C113:E113"/>
    <mergeCell ref="G113:G114"/>
    <mergeCell ref="D114:E114"/>
    <mergeCell ref="C116:E116"/>
    <mergeCell ref="D136:E136"/>
    <mergeCell ref="D138:E138"/>
    <mergeCell ref="D140:E140"/>
    <mergeCell ref="D142:E142"/>
    <mergeCell ref="D145:E145"/>
    <mergeCell ref="C149:E149"/>
    <mergeCell ref="I124:I125"/>
    <mergeCell ref="D126:E126"/>
    <mergeCell ref="D129:E129"/>
    <mergeCell ref="D131:E131"/>
    <mergeCell ref="C133:E133"/>
    <mergeCell ref="D134:E134"/>
    <mergeCell ref="C163:E163"/>
    <mergeCell ref="D164:E164"/>
    <mergeCell ref="C166:E166"/>
    <mergeCell ref="D167:E167"/>
    <mergeCell ref="C169:E169"/>
    <mergeCell ref="G169:G170"/>
    <mergeCell ref="D170:E170"/>
    <mergeCell ref="D150:E150"/>
    <mergeCell ref="I151:I152"/>
    <mergeCell ref="D153:E153"/>
    <mergeCell ref="D156:E156"/>
    <mergeCell ref="D158:E158"/>
    <mergeCell ref="B162:E162"/>
    <mergeCell ref="I180:I181"/>
    <mergeCell ref="D182:E182"/>
    <mergeCell ref="C184:E184"/>
    <mergeCell ref="D185:E185"/>
    <mergeCell ref="D187:E187"/>
    <mergeCell ref="D189:E189"/>
    <mergeCell ref="C172:E172"/>
    <mergeCell ref="D173:E173"/>
    <mergeCell ref="C175:E175"/>
    <mergeCell ref="D176:E176"/>
    <mergeCell ref="C178:E178"/>
    <mergeCell ref="G178:G179"/>
    <mergeCell ref="D179:E179"/>
    <mergeCell ref="D206:E206"/>
    <mergeCell ref="D208:E208"/>
    <mergeCell ref="D210:E210"/>
    <mergeCell ref="C214:E214"/>
    <mergeCell ref="D215:E215"/>
    <mergeCell ref="C217:E217"/>
    <mergeCell ref="D191:E191"/>
    <mergeCell ref="D193:E193"/>
    <mergeCell ref="D196:E196"/>
    <mergeCell ref="C200:E200"/>
    <mergeCell ref="D201:E201"/>
    <mergeCell ref="D203:E203"/>
    <mergeCell ref="C226:E226"/>
    <mergeCell ref="D227:E227"/>
    <mergeCell ref="C229:E229"/>
    <mergeCell ref="G229:G230"/>
    <mergeCell ref="D230:E230"/>
    <mergeCell ref="D232:E232"/>
    <mergeCell ref="D218:E218"/>
    <mergeCell ref="C220:E220"/>
    <mergeCell ref="G220:G221"/>
    <mergeCell ref="D221:E221"/>
    <mergeCell ref="C223:E223"/>
    <mergeCell ref="D224:E224"/>
    <mergeCell ref="D245:E245"/>
    <mergeCell ref="D248:E248"/>
    <mergeCell ref="C251:E251"/>
    <mergeCell ref="D252:E252"/>
    <mergeCell ref="D254:E254"/>
    <mergeCell ref="D258:E258"/>
    <mergeCell ref="D234:E234"/>
    <mergeCell ref="C236:E236"/>
    <mergeCell ref="D237:E237"/>
    <mergeCell ref="D239:E239"/>
    <mergeCell ref="D241:E241"/>
    <mergeCell ref="D243:E243"/>
    <mergeCell ref="C270:E270"/>
    <mergeCell ref="G270:G271"/>
    <mergeCell ref="D271:E271"/>
    <mergeCell ref="C273:E273"/>
    <mergeCell ref="D274:E274"/>
    <mergeCell ref="C276:E276"/>
    <mergeCell ref="D260:E260"/>
    <mergeCell ref="B263:E263"/>
    <mergeCell ref="C264:E264"/>
    <mergeCell ref="D265:E265"/>
    <mergeCell ref="C267:E267"/>
    <mergeCell ref="D268:E268"/>
    <mergeCell ref="I305:I306"/>
    <mergeCell ref="D307:E307"/>
    <mergeCell ref="D285:E285"/>
    <mergeCell ref="C287:E287"/>
    <mergeCell ref="D288:E288"/>
    <mergeCell ref="D290:E290"/>
    <mergeCell ref="D292:E292"/>
    <mergeCell ref="D294:E294"/>
    <mergeCell ref="D277:E277"/>
    <mergeCell ref="C279:E279"/>
    <mergeCell ref="G279:G280"/>
    <mergeCell ref="D280:E280"/>
    <mergeCell ref="I281:I282"/>
    <mergeCell ref="D283:E283"/>
    <mergeCell ref="D309:E309"/>
    <mergeCell ref="B312:E312"/>
    <mergeCell ref="C313:E313"/>
    <mergeCell ref="D314:E314"/>
    <mergeCell ref="C316:E316"/>
    <mergeCell ref="D317:E317"/>
    <mergeCell ref="D296:E296"/>
    <mergeCell ref="D299:E299"/>
    <mergeCell ref="C303:E303"/>
    <mergeCell ref="D304:E304"/>
    <mergeCell ref="I327:I328"/>
    <mergeCell ref="D329:E329"/>
    <mergeCell ref="D331:E331"/>
    <mergeCell ref="C333:E333"/>
    <mergeCell ref="D334:E334"/>
    <mergeCell ref="D336:E336"/>
    <mergeCell ref="C319:E319"/>
    <mergeCell ref="G319:G320"/>
    <mergeCell ref="D320:E320"/>
    <mergeCell ref="C322:E322"/>
    <mergeCell ref="D323:E323"/>
    <mergeCell ref="C325:E325"/>
    <mergeCell ref="G325:G326"/>
    <mergeCell ref="D326:E326"/>
    <mergeCell ref="I351:I352"/>
    <mergeCell ref="D353:E353"/>
    <mergeCell ref="D356:E356"/>
    <mergeCell ref="D358:E358"/>
    <mergeCell ref="D360:E360"/>
    <mergeCell ref="B365:E365"/>
    <mergeCell ref="D338:E338"/>
    <mergeCell ref="D340:E340"/>
    <mergeCell ref="D342:E342"/>
    <mergeCell ref="D345:E345"/>
    <mergeCell ref="C349:E349"/>
    <mergeCell ref="D350:E350"/>
    <mergeCell ref="C375:E375"/>
    <mergeCell ref="D376:E376"/>
    <mergeCell ref="C378:E378"/>
    <mergeCell ref="D379:E379"/>
    <mergeCell ref="C381:E381"/>
    <mergeCell ref="G381:G382"/>
    <mergeCell ref="D382:E382"/>
    <mergeCell ref="C366:E366"/>
    <mergeCell ref="D367:E367"/>
    <mergeCell ref="C369:E369"/>
    <mergeCell ref="D370:E370"/>
    <mergeCell ref="C372:E372"/>
    <mergeCell ref="G372:G373"/>
    <mergeCell ref="D373:E373"/>
    <mergeCell ref="D394:E394"/>
    <mergeCell ref="D396:E396"/>
    <mergeCell ref="D398:E398"/>
    <mergeCell ref="D401:E401"/>
    <mergeCell ref="C404:E404"/>
    <mergeCell ref="D405:E405"/>
    <mergeCell ref="I383:I384"/>
    <mergeCell ref="D385:E385"/>
    <mergeCell ref="D387:E387"/>
    <mergeCell ref="C389:E389"/>
    <mergeCell ref="D390:E390"/>
    <mergeCell ref="D392:E392"/>
    <mergeCell ref="C419:E419"/>
    <mergeCell ref="D420:E420"/>
    <mergeCell ref="C422:E422"/>
    <mergeCell ref="G422:G423"/>
    <mergeCell ref="D423:E423"/>
    <mergeCell ref="C425:E425"/>
    <mergeCell ref="D407:E407"/>
    <mergeCell ref="D410:E410"/>
    <mergeCell ref="D412:E412"/>
    <mergeCell ref="B415:E415"/>
    <mergeCell ref="C416:E416"/>
    <mergeCell ref="D417:E417"/>
    <mergeCell ref="I454:I455"/>
    <mergeCell ref="C456:E456"/>
    <mergeCell ref="I433:I434"/>
    <mergeCell ref="D435:E435"/>
    <mergeCell ref="C437:E437"/>
    <mergeCell ref="D438:E438"/>
    <mergeCell ref="D440:E440"/>
    <mergeCell ref="D442:E442"/>
    <mergeCell ref="D426:E426"/>
    <mergeCell ref="C428:E428"/>
    <mergeCell ref="D429:E429"/>
    <mergeCell ref="C431:E431"/>
    <mergeCell ref="G431:G432"/>
    <mergeCell ref="D432:E432"/>
    <mergeCell ref="D457:E457"/>
    <mergeCell ref="D460:E460"/>
    <mergeCell ref="D462:E462"/>
    <mergeCell ref="D464:E464"/>
    <mergeCell ref="B468:E468"/>
    <mergeCell ref="C469:E469"/>
    <mergeCell ref="D444:E444"/>
    <mergeCell ref="D446:E446"/>
    <mergeCell ref="D449:E449"/>
    <mergeCell ref="D453:E453"/>
    <mergeCell ref="C478:E478"/>
    <mergeCell ref="D479:E479"/>
    <mergeCell ref="C481:E481"/>
    <mergeCell ref="D482:E482"/>
    <mergeCell ref="C484:E484"/>
    <mergeCell ref="G484:G485"/>
    <mergeCell ref="D485:E485"/>
    <mergeCell ref="D470:E470"/>
    <mergeCell ref="C472:E472"/>
    <mergeCell ref="D473:E473"/>
    <mergeCell ref="C475:E475"/>
    <mergeCell ref="G475:G476"/>
    <mergeCell ref="D476:E476"/>
    <mergeCell ref="D497:E497"/>
    <mergeCell ref="D499:E499"/>
    <mergeCell ref="D501:E501"/>
    <mergeCell ref="D503:E503"/>
    <mergeCell ref="D506:E506"/>
    <mergeCell ref="C510:E510"/>
    <mergeCell ref="I486:I487"/>
    <mergeCell ref="D488:E488"/>
    <mergeCell ref="D490:E490"/>
    <mergeCell ref="D492:E492"/>
    <mergeCell ref="C494:E494"/>
    <mergeCell ref="D495:E495"/>
    <mergeCell ref="D523:E523"/>
    <mergeCell ref="C525:E525"/>
    <mergeCell ref="D526:E526"/>
    <mergeCell ref="C528:E528"/>
    <mergeCell ref="G528:G529"/>
    <mergeCell ref="D529:E529"/>
    <mergeCell ref="D511:E511"/>
    <mergeCell ref="D513:E513"/>
    <mergeCell ref="D515:E515"/>
    <mergeCell ref="D517:E517"/>
    <mergeCell ref="B521:E521"/>
    <mergeCell ref="C522:E522"/>
    <mergeCell ref="I539:I540"/>
    <mergeCell ref="D541:E541"/>
    <mergeCell ref="D543:E543"/>
    <mergeCell ref="C545:E545"/>
    <mergeCell ref="D546:E546"/>
    <mergeCell ref="D548:E548"/>
    <mergeCell ref="C531:E531"/>
    <mergeCell ref="D532:E532"/>
    <mergeCell ref="C534:E534"/>
    <mergeCell ref="D535:E535"/>
    <mergeCell ref="C537:E537"/>
    <mergeCell ref="G537:G538"/>
    <mergeCell ref="D538:E538"/>
    <mergeCell ref="D563:E563"/>
    <mergeCell ref="D566:E566"/>
    <mergeCell ref="B569:E569"/>
    <mergeCell ref="C570:E570"/>
    <mergeCell ref="G570:G571"/>
    <mergeCell ref="D571:E571"/>
    <mergeCell ref="D550:E550"/>
    <mergeCell ref="D552:E552"/>
    <mergeCell ref="D554:E554"/>
    <mergeCell ref="D557:E557"/>
    <mergeCell ref="C560:E560"/>
    <mergeCell ref="D561:E561"/>
    <mergeCell ref="B583:E583"/>
    <mergeCell ref="C584:E584"/>
    <mergeCell ref="D585:E585"/>
    <mergeCell ref="C587:E587"/>
    <mergeCell ref="D588:E588"/>
    <mergeCell ref="C590:E590"/>
    <mergeCell ref="C573:E573"/>
    <mergeCell ref="D574:E574"/>
    <mergeCell ref="C576:E576"/>
    <mergeCell ref="D577:E577"/>
    <mergeCell ref="C579:E579"/>
    <mergeCell ref="D580:E580"/>
    <mergeCell ref="I601:I602"/>
    <mergeCell ref="D603:E603"/>
    <mergeCell ref="I604:I605"/>
    <mergeCell ref="G590:G591"/>
    <mergeCell ref="D591:E591"/>
    <mergeCell ref="C593:E593"/>
    <mergeCell ref="D594:E594"/>
    <mergeCell ref="C596:E596"/>
    <mergeCell ref="D597:E597"/>
    <mergeCell ref="D606:E606"/>
    <mergeCell ref="C608:E608"/>
    <mergeCell ref="D609:E609"/>
    <mergeCell ref="D611:E611"/>
    <mergeCell ref="D613:E613"/>
    <mergeCell ref="D615:E615"/>
    <mergeCell ref="C599:E599"/>
    <mergeCell ref="G599:G600"/>
    <mergeCell ref="D600:E600"/>
    <mergeCell ref="D632:E632"/>
    <mergeCell ref="B636:E636"/>
    <mergeCell ref="C637:E637"/>
    <mergeCell ref="D638:E638"/>
    <mergeCell ref="C640:E640"/>
    <mergeCell ref="G640:G641"/>
    <mergeCell ref="D641:E641"/>
    <mergeCell ref="D617:E617"/>
    <mergeCell ref="D621:E621"/>
    <mergeCell ref="C625:E625"/>
    <mergeCell ref="D626:E626"/>
    <mergeCell ref="D628:E628"/>
    <mergeCell ref="D630:E630"/>
    <mergeCell ref="I651:I652"/>
    <mergeCell ref="D653:E653"/>
    <mergeCell ref="I655:I656"/>
    <mergeCell ref="D657:E657"/>
    <mergeCell ref="D659:E659"/>
    <mergeCell ref="D661:E661"/>
    <mergeCell ref="C643:E643"/>
    <mergeCell ref="D644:E644"/>
    <mergeCell ref="C646:E646"/>
    <mergeCell ref="D647:E647"/>
    <mergeCell ref="C649:E649"/>
    <mergeCell ref="G649:G650"/>
    <mergeCell ref="D650:E650"/>
    <mergeCell ref="D675:E675"/>
    <mergeCell ref="C679:E679"/>
    <mergeCell ref="D680:E680"/>
    <mergeCell ref="D682:E682"/>
    <mergeCell ref="D685:E685"/>
    <mergeCell ref="D687:E687"/>
    <mergeCell ref="C663:E663"/>
    <mergeCell ref="D664:E664"/>
    <mergeCell ref="D666:E666"/>
    <mergeCell ref="D668:E668"/>
    <mergeCell ref="D670:E670"/>
    <mergeCell ref="D672:E672"/>
    <mergeCell ref="I712:I713"/>
    <mergeCell ref="D714:E714"/>
    <mergeCell ref="C701:E701"/>
    <mergeCell ref="G701:G702"/>
    <mergeCell ref="D702:E702"/>
    <mergeCell ref="C704:E704"/>
    <mergeCell ref="D705:E705"/>
    <mergeCell ref="C707:E707"/>
    <mergeCell ref="D689:E689"/>
    <mergeCell ref="B694:E694"/>
    <mergeCell ref="C695:E695"/>
    <mergeCell ref="D696:E696"/>
    <mergeCell ref="C698:E698"/>
    <mergeCell ref="D699:E699"/>
    <mergeCell ref="D716:E716"/>
    <mergeCell ref="C718:E718"/>
    <mergeCell ref="D719:E719"/>
    <mergeCell ref="D721:E721"/>
    <mergeCell ref="D723:E723"/>
    <mergeCell ref="D725:E725"/>
    <mergeCell ref="D708:E708"/>
    <mergeCell ref="C710:E710"/>
    <mergeCell ref="G710:G711"/>
    <mergeCell ref="D711:E711"/>
    <mergeCell ref="D741:E741"/>
    <mergeCell ref="D743:E743"/>
    <mergeCell ref="B747:E747"/>
    <mergeCell ref="C748:E748"/>
    <mergeCell ref="D749:E749"/>
    <mergeCell ref="C751:E751"/>
    <mergeCell ref="D727:E727"/>
    <mergeCell ref="D730:E730"/>
    <mergeCell ref="C733:E733"/>
    <mergeCell ref="D734:E734"/>
    <mergeCell ref="D736:E736"/>
    <mergeCell ref="D739:E739"/>
    <mergeCell ref="C760:E760"/>
    <mergeCell ref="G760:G761"/>
    <mergeCell ref="D761:E761"/>
    <mergeCell ref="I762:I763"/>
    <mergeCell ref="D764:E764"/>
    <mergeCell ref="I765:I767"/>
    <mergeCell ref="G751:G752"/>
    <mergeCell ref="D752:E752"/>
    <mergeCell ref="C754:E754"/>
    <mergeCell ref="D755:E755"/>
    <mergeCell ref="C757:E757"/>
    <mergeCell ref="D758:E758"/>
    <mergeCell ref="D779:E779"/>
    <mergeCell ref="D783:E783"/>
    <mergeCell ref="C787:E787"/>
    <mergeCell ref="D788:E788"/>
    <mergeCell ref="D790:E790"/>
    <mergeCell ref="D792:E792"/>
    <mergeCell ref="D768:E768"/>
    <mergeCell ref="D770:E770"/>
    <mergeCell ref="C772:E772"/>
    <mergeCell ref="D773:E773"/>
    <mergeCell ref="D775:E775"/>
    <mergeCell ref="D777:E777"/>
    <mergeCell ref="C804:E804"/>
    <mergeCell ref="D805:E805"/>
    <mergeCell ref="C807:E807"/>
    <mergeCell ref="G807:G808"/>
    <mergeCell ref="D808:E808"/>
    <mergeCell ref="C810:E810"/>
    <mergeCell ref="D794:E794"/>
    <mergeCell ref="D796:E796"/>
    <mergeCell ref="I797:I798"/>
    <mergeCell ref="B800:E800"/>
    <mergeCell ref="C801:E801"/>
    <mergeCell ref="D802:E802"/>
    <mergeCell ref="I838:I839"/>
    <mergeCell ref="D840:E840"/>
    <mergeCell ref="D819:E819"/>
    <mergeCell ref="C821:E821"/>
    <mergeCell ref="D822:E822"/>
    <mergeCell ref="D824:E824"/>
    <mergeCell ref="D826:E826"/>
    <mergeCell ref="D828:E828"/>
    <mergeCell ref="D811:E811"/>
    <mergeCell ref="C813:E813"/>
    <mergeCell ref="D814:E814"/>
    <mergeCell ref="C816:E816"/>
    <mergeCell ref="G816:G817"/>
    <mergeCell ref="D817:E817"/>
    <mergeCell ref="D842:E842"/>
    <mergeCell ref="D844:E844"/>
    <mergeCell ref="B848:E848"/>
    <mergeCell ref="C849:E849"/>
    <mergeCell ref="D850:E850"/>
    <mergeCell ref="C852:E852"/>
    <mergeCell ref="D830:E830"/>
    <mergeCell ref="D833:E833"/>
    <mergeCell ref="C836:E836"/>
    <mergeCell ref="D837:E837"/>
    <mergeCell ref="G864:G865"/>
    <mergeCell ref="D865:E865"/>
    <mergeCell ref="I866:I867"/>
    <mergeCell ref="D853:E853"/>
    <mergeCell ref="C855:E855"/>
    <mergeCell ref="G855:G856"/>
    <mergeCell ref="D856:E856"/>
    <mergeCell ref="C858:E858"/>
    <mergeCell ref="D859:E859"/>
    <mergeCell ref="D868:E868"/>
    <mergeCell ref="D870:E870"/>
    <mergeCell ref="D872:E872"/>
    <mergeCell ref="C874:E874"/>
    <mergeCell ref="D875:E875"/>
    <mergeCell ref="D877:E877"/>
    <mergeCell ref="C861:E861"/>
    <mergeCell ref="D862:E862"/>
    <mergeCell ref="C864:E864"/>
    <mergeCell ref="D894:E894"/>
    <mergeCell ref="D898:E898"/>
    <mergeCell ref="D900:E900"/>
    <mergeCell ref="D902:E902"/>
    <mergeCell ref="B907:E907"/>
    <mergeCell ref="C908:E908"/>
    <mergeCell ref="D879:E879"/>
    <mergeCell ref="D881:E881"/>
    <mergeCell ref="D883:E883"/>
    <mergeCell ref="D886:E886"/>
    <mergeCell ref="C890:E890"/>
    <mergeCell ref="D891:E891"/>
    <mergeCell ref="C917:E917"/>
    <mergeCell ref="D918:E918"/>
    <mergeCell ref="C920:E920"/>
    <mergeCell ref="D921:E921"/>
    <mergeCell ref="C923:E923"/>
    <mergeCell ref="G923:G924"/>
    <mergeCell ref="D924:E924"/>
    <mergeCell ref="D909:E909"/>
    <mergeCell ref="C911:E911"/>
    <mergeCell ref="D912:E912"/>
    <mergeCell ref="C914:E914"/>
    <mergeCell ref="G914:G915"/>
    <mergeCell ref="D915:E915"/>
    <mergeCell ref="D936:E936"/>
    <mergeCell ref="D938:E938"/>
    <mergeCell ref="D940:E940"/>
    <mergeCell ref="D943:E943"/>
    <mergeCell ref="C947:E947"/>
    <mergeCell ref="D948:E948"/>
    <mergeCell ref="I925:I926"/>
    <mergeCell ref="D927:E927"/>
    <mergeCell ref="D929:E929"/>
    <mergeCell ref="C931:E931"/>
    <mergeCell ref="D932:E932"/>
    <mergeCell ref="D934:E934"/>
    <mergeCell ref="D962:E962"/>
    <mergeCell ref="C964:E964"/>
    <mergeCell ref="D965:E965"/>
    <mergeCell ref="C967:E967"/>
    <mergeCell ref="G967:G968"/>
    <mergeCell ref="D968:E968"/>
    <mergeCell ref="D950:E950"/>
    <mergeCell ref="D952:E952"/>
    <mergeCell ref="D954:E954"/>
    <mergeCell ref="D957:E957"/>
    <mergeCell ref="B960:E960"/>
    <mergeCell ref="C961:E961"/>
    <mergeCell ref="I978:I979"/>
    <mergeCell ref="D980:E980"/>
    <mergeCell ref="C982:E982"/>
    <mergeCell ref="D983:E983"/>
    <mergeCell ref="D985:E985"/>
    <mergeCell ref="D987:E987"/>
    <mergeCell ref="C970:E970"/>
    <mergeCell ref="D971:E971"/>
    <mergeCell ref="C973:E973"/>
    <mergeCell ref="D974:E974"/>
    <mergeCell ref="C976:E976"/>
    <mergeCell ref="G976:G977"/>
    <mergeCell ref="D977:E977"/>
    <mergeCell ref="D1003:E1003"/>
    <mergeCell ref="D1005:E1005"/>
    <mergeCell ref="D1008:E1008"/>
    <mergeCell ref="B1011:E1011"/>
    <mergeCell ref="C1012:E1012"/>
    <mergeCell ref="D1013:E1013"/>
    <mergeCell ref="D989:E989"/>
    <mergeCell ref="D991:E991"/>
    <mergeCell ref="D994:E994"/>
    <mergeCell ref="C998:E998"/>
    <mergeCell ref="D999:E999"/>
    <mergeCell ref="D1001:E1001"/>
    <mergeCell ref="I1023:I1024"/>
    <mergeCell ref="D1025:E1025"/>
    <mergeCell ref="D1027:E1027"/>
    <mergeCell ref="C1029:E1029"/>
    <mergeCell ref="D1030:E1030"/>
    <mergeCell ref="D1032:E1032"/>
    <mergeCell ref="C1015:E1015"/>
    <mergeCell ref="G1015:G1016"/>
    <mergeCell ref="D1016:E1016"/>
    <mergeCell ref="C1018:E1018"/>
    <mergeCell ref="D1019:E1019"/>
    <mergeCell ref="C1021:E1021"/>
    <mergeCell ref="G1021:G1022"/>
    <mergeCell ref="D1022:E1022"/>
    <mergeCell ref="D1047:E1047"/>
    <mergeCell ref="D1050:E1050"/>
    <mergeCell ref="D1052:E1052"/>
    <mergeCell ref="D1055:E1055"/>
    <mergeCell ref="B1059:E1059"/>
    <mergeCell ref="C1060:E1060"/>
    <mergeCell ref="D1034:E1034"/>
    <mergeCell ref="D1036:E1036"/>
    <mergeCell ref="D1038:E1038"/>
    <mergeCell ref="D1041:E1041"/>
    <mergeCell ref="C1044:E1044"/>
    <mergeCell ref="D1045:E1045"/>
    <mergeCell ref="C1069:E1069"/>
    <mergeCell ref="D1070:E1070"/>
    <mergeCell ref="C1072:E1072"/>
    <mergeCell ref="D1073:E1073"/>
    <mergeCell ref="C1075:E1075"/>
    <mergeCell ref="G1075:G1076"/>
    <mergeCell ref="D1076:E1076"/>
    <mergeCell ref="D1061:E1061"/>
    <mergeCell ref="C1063:E1063"/>
    <mergeCell ref="D1064:E1064"/>
    <mergeCell ref="C1066:E1066"/>
    <mergeCell ref="G1066:G1067"/>
    <mergeCell ref="D1067:E1067"/>
    <mergeCell ref="D1089:E1089"/>
    <mergeCell ref="D1091:E1091"/>
    <mergeCell ref="D1093:E1093"/>
    <mergeCell ref="D1097:E1097"/>
    <mergeCell ref="C1101:E1101"/>
    <mergeCell ref="D1102:E1102"/>
    <mergeCell ref="D1078:E1078"/>
    <mergeCell ref="D1080:E1080"/>
    <mergeCell ref="D1082:E1082"/>
    <mergeCell ref="C1084:E1084"/>
    <mergeCell ref="D1085:E1085"/>
    <mergeCell ref="D1087:E1087"/>
    <mergeCell ref="D1116:E1116"/>
    <mergeCell ref="C1118:E1118"/>
    <mergeCell ref="D1119:E1119"/>
    <mergeCell ref="C1121:E1121"/>
    <mergeCell ref="G1121:G1122"/>
    <mergeCell ref="D1122:E1122"/>
    <mergeCell ref="D1104:E1104"/>
    <mergeCell ref="D1107:E1107"/>
    <mergeCell ref="D1109:E1109"/>
    <mergeCell ref="D1111:E1111"/>
    <mergeCell ref="B1114:E1114"/>
    <mergeCell ref="C1115:E1115"/>
    <mergeCell ref="I1132:I1133"/>
    <mergeCell ref="D1134:E1134"/>
    <mergeCell ref="I1135:I1136"/>
    <mergeCell ref="D1137:E1137"/>
    <mergeCell ref="D1139:E1139"/>
    <mergeCell ref="C1141:E1141"/>
    <mergeCell ref="C1124:E1124"/>
    <mergeCell ref="D1125:E1125"/>
    <mergeCell ref="C1127:E1127"/>
    <mergeCell ref="D1128:E1128"/>
    <mergeCell ref="C1130:E1130"/>
    <mergeCell ref="G1130:G1131"/>
    <mergeCell ref="D1131:E1131"/>
    <mergeCell ref="C1157:E1157"/>
    <mergeCell ref="D1158:E1158"/>
    <mergeCell ref="D1160:E1160"/>
    <mergeCell ref="D1162:E1162"/>
    <mergeCell ref="D1164:E1164"/>
    <mergeCell ref="B1167:E1167"/>
    <mergeCell ref="D1142:E1142"/>
    <mergeCell ref="D1144:E1144"/>
    <mergeCell ref="D1146:E1146"/>
    <mergeCell ref="D1148:E1148"/>
    <mergeCell ref="D1150:E1150"/>
    <mergeCell ref="D1154:E1154"/>
    <mergeCell ref="C1177:E1177"/>
    <mergeCell ref="D1178:E1178"/>
    <mergeCell ref="C1180:E1180"/>
    <mergeCell ref="D1181:E1181"/>
    <mergeCell ref="C1183:E1183"/>
    <mergeCell ref="G1183:G1184"/>
    <mergeCell ref="D1184:E1184"/>
    <mergeCell ref="C1168:E1168"/>
    <mergeCell ref="D1169:E1169"/>
    <mergeCell ref="C1171:E1171"/>
    <mergeCell ref="D1172:E1172"/>
    <mergeCell ref="C1174:E1174"/>
    <mergeCell ref="G1174:G1175"/>
    <mergeCell ref="D1175:E1175"/>
    <mergeCell ref="D1196:E1196"/>
    <mergeCell ref="D1198:E1198"/>
    <mergeCell ref="D1200:E1200"/>
    <mergeCell ref="D1202:E1202"/>
    <mergeCell ref="D1204:E1204"/>
    <mergeCell ref="D1207:E1207"/>
    <mergeCell ref="I1185:I1186"/>
    <mergeCell ref="D1187:E1187"/>
    <mergeCell ref="D1189:E1189"/>
    <mergeCell ref="D1191:E1191"/>
    <mergeCell ref="D1193:E1193"/>
    <mergeCell ref="C1195:E1195"/>
    <mergeCell ref="B1222:E1222"/>
    <mergeCell ref="C1223:E1223"/>
    <mergeCell ref="D1224:E1224"/>
    <mergeCell ref="C1226:E1226"/>
    <mergeCell ref="D1227:E1227"/>
    <mergeCell ref="C1229:E1229"/>
    <mergeCell ref="C1209:E1209"/>
    <mergeCell ref="D1210:E1210"/>
    <mergeCell ref="D1212:E1212"/>
    <mergeCell ref="D1214:E1214"/>
    <mergeCell ref="D1216:E1216"/>
    <mergeCell ref="D1219:E1219"/>
    <mergeCell ref="C1238:E1238"/>
    <mergeCell ref="G1238:G1239"/>
    <mergeCell ref="D1239:E1239"/>
    <mergeCell ref="I1240:I1241"/>
    <mergeCell ref="D1242:E1242"/>
    <mergeCell ref="D1244:E1244"/>
    <mergeCell ref="G1229:G1230"/>
    <mergeCell ref="D1230:E1230"/>
    <mergeCell ref="C1232:E1232"/>
    <mergeCell ref="D1233:E1233"/>
    <mergeCell ref="C1235:E1235"/>
    <mergeCell ref="D1236:E1236"/>
    <mergeCell ref="D1259:E1259"/>
    <mergeCell ref="C1262:E1262"/>
    <mergeCell ref="D1263:E1263"/>
    <mergeCell ref="I1264:I1265"/>
    <mergeCell ref="D1266:E1266"/>
    <mergeCell ref="B1270:E1270"/>
    <mergeCell ref="C1246:E1246"/>
    <mergeCell ref="D1247:E1247"/>
    <mergeCell ref="D1249:E1249"/>
    <mergeCell ref="D1251:E1251"/>
    <mergeCell ref="D1253:E1253"/>
    <mergeCell ref="D1255:E1255"/>
    <mergeCell ref="C1280:E1280"/>
    <mergeCell ref="D1281:E1281"/>
    <mergeCell ref="C1283:E1283"/>
    <mergeCell ref="D1284:E1284"/>
    <mergeCell ref="C1286:E1286"/>
    <mergeCell ref="G1286:G1287"/>
    <mergeCell ref="D1287:E1287"/>
    <mergeCell ref="C1271:E1271"/>
    <mergeCell ref="D1272:E1272"/>
    <mergeCell ref="C1274:E1274"/>
    <mergeCell ref="D1275:E1275"/>
    <mergeCell ref="C1277:E1277"/>
    <mergeCell ref="G1277:G1278"/>
    <mergeCell ref="D1278:E1278"/>
    <mergeCell ref="D1299:E1299"/>
    <mergeCell ref="D1301:E1301"/>
    <mergeCell ref="D1303:E1303"/>
    <mergeCell ref="D1306:E1306"/>
    <mergeCell ref="C1309:E1309"/>
    <mergeCell ref="D1310:E1310"/>
    <mergeCell ref="I1288:I1289"/>
    <mergeCell ref="D1290:E1290"/>
    <mergeCell ref="D1292:E1292"/>
    <mergeCell ref="C1294:E1294"/>
    <mergeCell ref="D1295:E1295"/>
    <mergeCell ref="D1297:E1297"/>
    <mergeCell ref="D1324:E1324"/>
    <mergeCell ref="C1326:E1326"/>
    <mergeCell ref="D1327:E1327"/>
    <mergeCell ref="C1329:E1329"/>
    <mergeCell ref="G1329:G1330"/>
    <mergeCell ref="D1330:E1330"/>
    <mergeCell ref="I1311:I1312"/>
    <mergeCell ref="D1313:E1313"/>
    <mergeCell ref="D1316:E1316"/>
    <mergeCell ref="D1318:E1318"/>
    <mergeCell ref="B1322:E1322"/>
    <mergeCell ref="C1323:E1323"/>
    <mergeCell ref="I1340:I1341"/>
    <mergeCell ref="D1342:E1342"/>
    <mergeCell ref="I1343:I1344"/>
    <mergeCell ref="D1345:E1345"/>
    <mergeCell ref="D1347:E1347"/>
    <mergeCell ref="C1349:E1349"/>
    <mergeCell ref="C1332:E1332"/>
    <mergeCell ref="D1333:E1333"/>
    <mergeCell ref="C1335:E1335"/>
    <mergeCell ref="D1336:E1336"/>
    <mergeCell ref="C1338:E1338"/>
    <mergeCell ref="G1338:G1339"/>
    <mergeCell ref="D1339:E1339"/>
    <mergeCell ref="C1365:E1365"/>
    <mergeCell ref="D1366:E1366"/>
    <mergeCell ref="I1367:I1368"/>
    <mergeCell ref="D1369:E1369"/>
    <mergeCell ref="D1371:E1371"/>
    <mergeCell ref="D1373:E1373"/>
    <mergeCell ref="D1350:E1350"/>
    <mergeCell ref="D1352:E1352"/>
    <mergeCell ref="D1354:E1354"/>
    <mergeCell ref="D1356:E1356"/>
    <mergeCell ref="D1358:E1358"/>
    <mergeCell ref="D1361:E1361"/>
    <mergeCell ref="I1396:I1397"/>
    <mergeCell ref="D1398:E1398"/>
    <mergeCell ref="C1385:E1385"/>
    <mergeCell ref="G1385:G1386"/>
    <mergeCell ref="D1386:E1386"/>
    <mergeCell ref="C1388:E1388"/>
    <mergeCell ref="D1389:E1389"/>
    <mergeCell ref="C1391:E1391"/>
    <mergeCell ref="D1375:E1375"/>
    <mergeCell ref="B1378:E1378"/>
    <mergeCell ref="C1379:E1379"/>
    <mergeCell ref="D1380:E1380"/>
    <mergeCell ref="C1382:E1382"/>
    <mergeCell ref="D1383:E1383"/>
    <mergeCell ref="D1400:E1400"/>
    <mergeCell ref="C1402:E1402"/>
    <mergeCell ref="D1403:E1403"/>
    <mergeCell ref="D1405:E1405"/>
    <mergeCell ref="D1407:E1407"/>
    <mergeCell ref="D1409:E1409"/>
    <mergeCell ref="D1392:E1392"/>
    <mergeCell ref="C1394:E1394"/>
    <mergeCell ref="G1394:G1395"/>
    <mergeCell ref="D1395:E1395"/>
    <mergeCell ref="D1425:E1425"/>
    <mergeCell ref="D1427:E1427"/>
    <mergeCell ref="B1430:E1430"/>
    <mergeCell ref="C1431:E1431"/>
    <mergeCell ref="D1432:E1432"/>
    <mergeCell ref="C1434:E1434"/>
    <mergeCell ref="D1411:E1411"/>
    <mergeCell ref="D1415:E1415"/>
    <mergeCell ref="C1417:E1417"/>
    <mergeCell ref="D1418:E1418"/>
    <mergeCell ref="D1421:E1421"/>
    <mergeCell ref="D1423:E1423"/>
    <mergeCell ref="C1443:E1443"/>
    <mergeCell ref="D1444:E1444"/>
    <mergeCell ref="C1446:E1446"/>
    <mergeCell ref="G1446:G1447"/>
    <mergeCell ref="D1447:E1447"/>
    <mergeCell ref="I1448:I1449"/>
    <mergeCell ref="D1435:E1435"/>
    <mergeCell ref="C1437:E1437"/>
    <mergeCell ref="G1437:G1438"/>
    <mergeCell ref="D1438:E1438"/>
    <mergeCell ref="C1440:E1440"/>
    <mergeCell ref="D1441:E1441"/>
    <mergeCell ref="D1461:E1461"/>
    <mergeCell ref="D1463:E1463"/>
    <mergeCell ref="D1465:E1465"/>
    <mergeCell ref="D1469:E1469"/>
    <mergeCell ref="C1473:E1473"/>
    <mergeCell ref="D1474:E1474"/>
    <mergeCell ref="D1450:E1450"/>
    <mergeCell ref="D1452:E1452"/>
    <mergeCell ref="D1454:E1454"/>
    <mergeCell ref="C1456:E1456"/>
    <mergeCell ref="D1457:E1457"/>
    <mergeCell ref="D1459:E1459"/>
    <mergeCell ref="D1492:E1492"/>
    <mergeCell ref="C1494:E1494"/>
    <mergeCell ref="D1495:E1495"/>
    <mergeCell ref="C1497:E1497"/>
    <mergeCell ref="G1497:G1498"/>
    <mergeCell ref="D1498:E1498"/>
    <mergeCell ref="D1477:E1477"/>
    <mergeCell ref="D1480:E1480"/>
    <mergeCell ref="D1482:E1482"/>
    <mergeCell ref="D1485:E1485"/>
    <mergeCell ref="B1490:E1490"/>
    <mergeCell ref="C1491:E1491"/>
    <mergeCell ref="I1508:I1509"/>
    <mergeCell ref="D1510:E1510"/>
    <mergeCell ref="D1512:E1512"/>
    <mergeCell ref="C1514:E1514"/>
    <mergeCell ref="D1515:E1515"/>
    <mergeCell ref="D1517:E1517"/>
    <mergeCell ref="C1500:E1500"/>
    <mergeCell ref="D1501:E1501"/>
    <mergeCell ref="C1503:E1503"/>
    <mergeCell ref="D1504:E1504"/>
    <mergeCell ref="C1506:E1506"/>
    <mergeCell ref="G1506:G1507"/>
    <mergeCell ref="D1507:E1507"/>
    <mergeCell ref="D1533:E1533"/>
    <mergeCell ref="D1535:E1535"/>
    <mergeCell ref="D1537:E1537"/>
    <mergeCell ref="B1540:E1540"/>
    <mergeCell ref="C1541:E1541"/>
    <mergeCell ref="D1542:E1542"/>
    <mergeCell ref="D1519:E1519"/>
    <mergeCell ref="D1521:E1521"/>
    <mergeCell ref="D1523:E1523"/>
    <mergeCell ref="D1527:E1527"/>
    <mergeCell ref="C1530:E1530"/>
    <mergeCell ref="D1531:E1531"/>
    <mergeCell ref="D1551:E1551"/>
    <mergeCell ref="C1553:E1553"/>
    <mergeCell ref="D1554:E1554"/>
    <mergeCell ref="C1556:E1556"/>
    <mergeCell ref="G1556:G1557"/>
    <mergeCell ref="D1557:E1557"/>
    <mergeCell ref="C1544:E1544"/>
    <mergeCell ref="D1545:E1545"/>
    <mergeCell ref="C1547:E1547"/>
    <mergeCell ref="G1547:G1548"/>
    <mergeCell ref="D1548:E1548"/>
    <mergeCell ref="C1550:E1550"/>
    <mergeCell ref="D1570:E1570"/>
    <mergeCell ref="D1572:E1572"/>
    <mergeCell ref="D1574:E1574"/>
    <mergeCell ref="D1577:E1577"/>
    <mergeCell ref="C1581:E1581"/>
    <mergeCell ref="D1582:E1582"/>
    <mergeCell ref="D1559:E1559"/>
    <mergeCell ref="D1561:E1561"/>
    <mergeCell ref="D1563:E1563"/>
    <mergeCell ref="C1565:E1565"/>
    <mergeCell ref="D1566:E1566"/>
    <mergeCell ref="D1568:E1568"/>
    <mergeCell ref="C1597:E1597"/>
    <mergeCell ref="D1598:E1598"/>
    <mergeCell ref="C1600:E1600"/>
    <mergeCell ref="G1600:G1601"/>
    <mergeCell ref="D1601:E1601"/>
    <mergeCell ref="C1603:E1603"/>
    <mergeCell ref="D1585:E1585"/>
    <mergeCell ref="D1588:E1588"/>
    <mergeCell ref="D1590:E1590"/>
    <mergeCell ref="B1593:E1593"/>
    <mergeCell ref="C1594:E1594"/>
    <mergeCell ref="D1595:E1595"/>
    <mergeCell ref="D1613:E1613"/>
    <mergeCell ref="I1614:I1615"/>
    <mergeCell ref="D1616:E1616"/>
    <mergeCell ref="D1618:E1618"/>
    <mergeCell ref="C1620:E1620"/>
    <mergeCell ref="D1621:E1621"/>
    <mergeCell ref="D1604:E1604"/>
    <mergeCell ref="C1606:E1606"/>
    <mergeCell ref="D1607:E1607"/>
    <mergeCell ref="C1609:E1609"/>
    <mergeCell ref="G1609:G1610"/>
    <mergeCell ref="D1610:E1610"/>
    <mergeCell ref="D1636:E1636"/>
    <mergeCell ref="D1638:E1638"/>
    <mergeCell ref="D1641:E1641"/>
    <mergeCell ref="D1643:E1643"/>
    <mergeCell ref="D1645:E1645"/>
    <mergeCell ref="B1649:E1649"/>
    <mergeCell ref="D1623:E1623"/>
    <mergeCell ref="D1625:E1625"/>
    <mergeCell ref="D1627:E1627"/>
    <mergeCell ref="D1629:E1629"/>
    <mergeCell ref="D1632:E1632"/>
    <mergeCell ref="C1635:E1635"/>
    <mergeCell ref="D1657:E1657"/>
    <mergeCell ref="C1659:E1659"/>
    <mergeCell ref="D1660:E1660"/>
    <mergeCell ref="C1662:E1662"/>
    <mergeCell ref="G1662:G1663"/>
    <mergeCell ref="D1663:E1663"/>
    <mergeCell ref="C1650:E1650"/>
    <mergeCell ref="D1651:E1651"/>
    <mergeCell ref="C1653:E1653"/>
    <mergeCell ref="G1653:G1654"/>
    <mergeCell ref="D1654:E1654"/>
    <mergeCell ref="C1656:E1656"/>
    <mergeCell ref="D1676:E1676"/>
    <mergeCell ref="D1679:E1679"/>
    <mergeCell ref="C1682:E1682"/>
    <mergeCell ref="D1683:E1683"/>
    <mergeCell ref="D1686:E1686"/>
    <mergeCell ref="D1688:E1688"/>
    <mergeCell ref="D1665:E1665"/>
    <mergeCell ref="C1667:E1667"/>
    <mergeCell ref="D1668:E1668"/>
    <mergeCell ref="D1670:E1670"/>
    <mergeCell ref="D1672:E1672"/>
    <mergeCell ref="D1674:E1674"/>
  </mergeCells>
  <printOptions horizontalCentered="1"/>
  <pageMargins left="0.27559055118110237" right="0.39370078740157483" top="0.39370078740157483" bottom="0.39370078740157483" header="0.51181102362204722" footer="0.31496062992125984"/>
  <pageSetup paperSize="122" scale="65" orientation="portrait" r:id="rId1"/>
  <headerFooter alignWithMargins="0"/>
  <rowBreaks count="20" manualBreakCount="20">
    <brk id="112" max="7" man="1"/>
    <brk id="231" max="7" man="1"/>
    <brk id="286" max="7" man="1"/>
    <brk id="359" max="7" man="1"/>
    <brk id="418" max="7" man="1"/>
    <brk id="483" max="7" man="1"/>
    <brk id="660" max="7" man="1"/>
    <brk id="732" max="7" man="1"/>
    <brk id="843" max="7" man="1"/>
    <brk id="899" max="7" man="1"/>
    <brk id="951" max="7" man="1"/>
    <brk id="1002" max="7" man="1"/>
    <brk id="1110" max="7" man="1"/>
    <brk id="1166" max="7" man="1"/>
    <brk id="1331" max="7" man="1"/>
    <brk id="1390" max="7" man="1"/>
    <brk id="1449" max="7" man="1"/>
    <brk id="1508" max="7" man="1"/>
    <brk id="1584" max="7" man="1"/>
    <brk id="1652" max="7" man="1"/>
  </rowBreaks>
  <drawing r:id="rId2"/>
</worksheet>
</file>

<file path=xl/worksheets/sheet25.xml><?xml version="1.0" encoding="utf-8"?>
<worksheet xmlns="http://schemas.openxmlformats.org/spreadsheetml/2006/main" xmlns:r="http://schemas.openxmlformats.org/officeDocument/2006/relationships">
  <sheetPr>
    <tabColor theme="6" tint="-0.249977111117893"/>
  </sheetPr>
  <dimension ref="A1:Z530"/>
  <sheetViews>
    <sheetView view="pageBreakPreview" topLeftCell="A101" zoomScale="70" zoomScaleSheetLayoutView="70" workbookViewId="0">
      <selection activeCell="H132" sqref="H132"/>
    </sheetView>
  </sheetViews>
  <sheetFormatPr defaultRowHeight="16.5"/>
  <cols>
    <col min="1" max="1" width="6.7109375" style="401" customWidth="1"/>
    <col min="2" max="4" width="3.5703125" style="402" customWidth="1"/>
    <col min="5" max="5" width="2.7109375" style="402" customWidth="1"/>
    <col min="6" max="6" width="56.7109375" style="402" customWidth="1"/>
    <col min="7" max="7" width="27.7109375" style="402" customWidth="1"/>
    <col min="8" max="8" width="20.7109375" style="403" customWidth="1"/>
    <col min="9" max="9" width="16.85546875" style="404" hidden="1" customWidth="1"/>
    <col min="10" max="11" width="19.5703125" style="897" customWidth="1"/>
    <col min="12" max="12" width="20.140625" style="1031" bestFit="1" customWidth="1"/>
    <col min="13" max="26" width="9.140625" style="1031"/>
    <col min="27" max="258" width="9.140625" style="342"/>
    <col min="259" max="259" width="6.5703125" style="342" customWidth="1"/>
    <col min="260" max="262" width="3.5703125" style="342" customWidth="1"/>
    <col min="263" max="263" width="2.7109375" style="342" customWidth="1"/>
    <col min="264" max="264" width="56.7109375" style="342" customWidth="1"/>
    <col min="265" max="265" width="27.5703125" style="342" customWidth="1"/>
    <col min="266" max="266" width="21.28515625" style="342" customWidth="1"/>
    <col min="267" max="267" width="0" style="342" hidden="1" customWidth="1"/>
    <col min="268" max="268" width="20.140625" style="342" bestFit="1" customWidth="1"/>
    <col min="269" max="514" width="9.140625" style="342"/>
    <col min="515" max="515" width="6.5703125" style="342" customWidth="1"/>
    <col min="516" max="518" width="3.5703125" style="342" customWidth="1"/>
    <col min="519" max="519" width="2.7109375" style="342" customWidth="1"/>
    <col min="520" max="520" width="56.7109375" style="342" customWidth="1"/>
    <col min="521" max="521" width="27.5703125" style="342" customWidth="1"/>
    <col min="522" max="522" width="21.28515625" style="342" customWidth="1"/>
    <col min="523" max="523" width="0" style="342" hidden="1" customWidth="1"/>
    <col min="524" max="524" width="20.140625" style="342" bestFit="1" customWidth="1"/>
    <col min="525" max="770" width="9.140625" style="342"/>
    <col min="771" max="771" width="6.5703125" style="342" customWidth="1"/>
    <col min="772" max="774" width="3.5703125" style="342" customWidth="1"/>
    <col min="775" max="775" width="2.7109375" style="342" customWidth="1"/>
    <col min="776" max="776" width="56.7109375" style="342" customWidth="1"/>
    <col min="777" max="777" width="27.5703125" style="342" customWidth="1"/>
    <col min="778" max="778" width="21.28515625" style="342" customWidth="1"/>
    <col min="779" max="779" width="0" style="342" hidden="1" customWidth="1"/>
    <col min="780" max="780" width="20.140625" style="342" bestFit="1" customWidth="1"/>
    <col min="781" max="1026" width="9.140625" style="342"/>
    <col min="1027" max="1027" width="6.5703125" style="342" customWidth="1"/>
    <col min="1028" max="1030" width="3.5703125" style="342" customWidth="1"/>
    <col min="1031" max="1031" width="2.7109375" style="342" customWidth="1"/>
    <col min="1032" max="1032" width="56.7109375" style="342" customWidth="1"/>
    <col min="1033" max="1033" width="27.5703125" style="342" customWidth="1"/>
    <col min="1034" max="1034" width="21.28515625" style="342" customWidth="1"/>
    <col min="1035" max="1035" width="0" style="342" hidden="1" customWidth="1"/>
    <col min="1036" max="1036" width="20.140625" style="342" bestFit="1" customWidth="1"/>
    <col min="1037" max="1282" width="9.140625" style="342"/>
    <col min="1283" max="1283" width="6.5703125" style="342" customWidth="1"/>
    <col min="1284" max="1286" width="3.5703125" style="342" customWidth="1"/>
    <col min="1287" max="1287" width="2.7109375" style="342" customWidth="1"/>
    <col min="1288" max="1288" width="56.7109375" style="342" customWidth="1"/>
    <col min="1289" max="1289" width="27.5703125" style="342" customWidth="1"/>
    <col min="1290" max="1290" width="21.28515625" style="342" customWidth="1"/>
    <col min="1291" max="1291" width="0" style="342" hidden="1" customWidth="1"/>
    <col min="1292" max="1292" width="20.140625" style="342" bestFit="1" customWidth="1"/>
    <col min="1293" max="1538" width="9.140625" style="342"/>
    <col min="1539" max="1539" width="6.5703125" style="342" customWidth="1"/>
    <col min="1540" max="1542" width="3.5703125" style="342" customWidth="1"/>
    <col min="1543" max="1543" width="2.7109375" style="342" customWidth="1"/>
    <col min="1544" max="1544" width="56.7109375" style="342" customWidth="1"/>
    <col min="1545" max="1545" width="27.5703125" style="342" customWidth="1"/>
    <col min="1546" max="1546" width="21.28515625" style="342" customWidth="1"/>
    <col min="1547" max="1547" width="0" style="342" hidden="1" customWidth="1"/>
    <col min="1548" max="1548" width="20.140625" style="342" bestFit="1" customWidth="1"/>
    <col min="1549" max="1794" width="9.140625" style="342"/>
    <col min="1795" max="1795" width="6.5703125" style="342" customWidth="1"/>
    <col min="1796" max="1798" width="3.5703125" style="342" customWidth="1"/>
    <col min="1799" max="1799" width="2.7109375" style="342" customWidth="1"/>
    <col min="1800" max="1800" width="56.7109375" style="342" customWidth="1"/>
    <col min="1801" max="1801" width="27.5703125" style="342" customWidth="1"/>
    <col min="1802" max="1802" width="21.28515625" style="342" customWidth="1"/>
    <col min="1803" max="1803" width="0" style="342" hidden="1" customWidth="1"/>
    <col min="1804" max="1804" width="20.140625" style="342" bestFit="1" customWidth="1"/>
    <col min="1805" max="2050" width="9.140625" style="342"/>
    <col min="2051" max="2051" width="6.5703125" style="342" customWidth="1"/>
    <col min="2052" max="2054" width="3.5703125" style="342" customWidth="1"/>
    <col min="2055" max="2055" width="2.7109375" style="342" customWidth="1"/>
    <col min="2056" max="2056" width="56.7109375" style="342" customWidth="1"/>
    <col min="2057" max="2057" width="27.5703125" style="342" customWidth="1"/>
    <col min="2058" max="2058" width="21.28515625" style="342" customWidth="1"/>
    <col min="2059" max="2059" width="0" style="342" hidden="1" customWidth="1"/>
    <col min="2060" max="2060" width="20.140625" style="342" bestFit="1" customWidth="1"/>
    <col min="2061" max="2306" width="9.140625" style="342"/>
    <col min="2307" max="2307" width="6.5703125" style="342" customWidth="1"/>
    <col min="2308" max="2310" width="3.5703125" style="342" customWidth="1"/>
    <col min="2311" max="2311" width="2.7109375" style="342" customWidth="1"/>
    <col min="2312" max="2312" width="56.7109375" style="342" customWidth="1"/>
    <col min="2313" max="2313" width="27.5703125" style="342" customWidth="1"/>
    <col min="2314" max="2314" width="21.28515625" style="342" customWidth="1"/>
    <col min="2315" max="2315" width="0" style="342" hidden="1" customWidth="1"/>
    <col min="2316" max="2316" width="20.140625" style="342" bestFit="1" customWidth="1"/>
    <col min="2317" max="2562" width="9.140625" style="342"/>
    <col min="2563" max="2563" width="6.5703125" style="342" customWidth="1"/>
    <col min="2564" max="2566" width="3.5703125" style="342" customWidth="1"/>
    <col min="2567" max="2567" width="2.7109375" style="342" customWidth="1"/>
    <col min="2568" max="2568" width="56.7109375" style="342" customWidth="1"/>
    <col min="2569" max="2569" width="27.5703125" style="342" customWidth="1"/>
    <col min="2570" max="2570" width="21.28515625" style="342" customWidth="1"/>
    <col min="2571" max="2571" width="0" style="342" hidden="1" customWidth="1"/>
    <col min="2572" max="2572" width="20.140625" style="342" bestFit="1" customWidth="1"/>
    <col min="2573" max="2818" width="9.140625" style="342"/>
    <col min="2819" max="2819" width="6.5703125" style="342" customWidth="1"/>
    <col min="2820" max="2822" width="3.5703125" style="342" customWidth="1"/>
    <col min="2823" max="2823" width="2.7109375" style="342" customWidth="1"/>
    <col min="2824" max="2824" width="56.7109375" style="342" customWidth="1"/>
    <col min="2825" max="2825" width="27.5703125" style="342" customWidth="1"/>
    <col min="2826" max="2826" width="21.28515625" style="342" customWidth="1"/>
    <col min="2827" max="2827" width="0" style="342" hidden="1" customWidth="1"/>
    <col min="2828" max="2828" width="20.140625" style="342" bestFit="1" customWidth="1"/>
    <col min="2829" max="3074" width="9.140625" style="342"/>
    <col min="3075" max="3075" width="6.5703125" style="342" customWidth="1"/>
    <col min="3076" max="3078" width="3.5703125" style="342" customWidth="1"/>
    <col min="3079" max="3079" width="2.7109375" style="342" customWidth="1"/>
    <col min="3080" max="3080" width="56.7109375" style="342" customWidth="1"/>
    <col min="3081" max="3081" width="27.5703125" style="342" customWidth="1"/>
    <col min="3082" max="3082" width="21.28515625" style="342" customWidth="1"/>
    <col min="3083" max="3083" width="0" style="342" hidden="1" customWidth="1"/>
    <col min="3084" max="3084" width="20.140625" style="342" bestFit="1" customWidth="1"/>
    <col min="3085" max="3330" width="9.140625" style="342"/>
    <col min="3331" max="3331" width="6.5703125" style="342" customWidth="1"/>
    <col min="3332" max="3334" width="3.5703125" style="342" customWidth="1"/>
    <col min="3335" max="3335" width="2.7109375" style="342" customWidth="1"/>
    <col min="3336" max="3336" width="56.7109375" style="342" customWidth="1"/>
    <col min="3337" max="3337" width="27.5703125" style="342" customWidth="1"/>
    <col min="3338" max="3338" width="21.28515625" style="342" customWidth="1"/>
    <col min="3339" max="3339" width="0" style="342" hidden="1" customWidth="1"/>
    <col min="3340" max="3340" width="20.140625" style="342" bestFit="1" customWidth="1"/>
    <col min="3341" max="3586" width="9.140625" style="342"/>
    <col min="3587" max="3587" width="6.5703125" style="342" customWidth="1"/>
    <col min="3588" max="3590" width="3.5703125" style="342" customWidth="1"/>
    <col min="3591" max="3591" width="2.7109375" style="342" customWidth="1"/>
    <col min="3592" max="3592" width="56.7109375" style="342" customWidth="1"/>
    <col min="3593" max="3593" width="27.5703125" style="342" customWidth="1"/>
    <col min="3594" max="3594" width="21.28515625" style="342" customWidth="1"/>
    <col min="3595" max="3595" width="0" style="342" hidden="1" customWidth="1"/>
    <col min="3596" max="3596" width="20.140625" style="342" bestFit="1" customWidth="1"/>
    <col min="3597" max="3842" width="9.140625" style="342"/>
    <col min="3843" max="3843" width="6.5703125" style="342" customWidth="1"/>
    <col min="3844" max="3846" width="3.5703125" style="342" customWidth="1"/>
    <col min="3847" max="3847" width="2.7109375" style="342" customWidth="1"/>
    <col min="3848" max="3848" width="56.7109375" style="342" customWidth="1"/>
    <col min="3849" max="3849" width="27.5703125" style="342" customWidth="1"/>
    <col min="3850" max="3850" width="21.28515625" style="342" customWidth="1"/>
    <col min="3851" max="3851" width="0" style="342" hidden="1" customWidth="1"/>
    <col min="3852" max="3852" width="20.140625" style="342" bestFit="1" customWidth="1"/>
    <col min="3853" max="4098" width="9.140625" style="342"/>
    <col min="4099" max="4099" width="6.5703125" style="342" customWidth="1"/>
    <col min="4100" max="4102" width="3.5703125" style="342" customWidth="1"/>
    <col min="4103" max="4103" width="2.7109375" style="342" customWidth="1"/>
    <col min="4104" max="4104" width="56.7109375" style="342" customWidth="1"/>
    <col min="4105" max="4105" width="27.5703125" style="342" customWidth="1"/>
    <col min="4106" max="4106" width="21.28515625" style="342" customWidth="1"/>
    <col min="4107" max="4107" width="0" style="342" hidden="1" customWidth="1"/>
    <col min="4108" max="4108" width="20.140625" style="342" bestFit="1" customWidth="1"/>
    <col min="4109" max="4354" width="9.140625" style="342"/>
    <col min="4355" max="4355" width="6.5703125" style="342" customWidth="1"/>
    <col min="4356" max="4358" width="3.5703125" style="342" customWidth="1"/>
    <col min="4359" max="4359" width="2.7109375" style="342" customWidth="1"/>
    <col min="4360" max="4360" width="56.7109375" style="342" customWidth="1"/>
    <col min="4361" max="4361" width="27.5703125" style="342" customWidth="1"/>
    <col min="4362" max="4362" width="21.28515625" style="342" customWidth="1"/>
    <col min="4363" max="4363" width="0" style="342" hidden="1" customWidth="1"/>
    <col min="4364" max="4364" width="20.140625" style="342" bestFit="1" customWidth="1"/>
    <col min="4365" max="4610" width="9.140625" style="342"/>
    <col min="4611" max="4611" width="6.5703125" style="342" customWidth="1"/>
    <col min="4612" max="4614" width="3.5703125" style="342" customWidth="1"/>
    <col min="4615" max="4615" width="2.7109375" style="342" customWidth="1"/>
    <col min="4616" max="4616" width="56.7109375" style="342" customWidth="1"/>
    <col min="4617" max="4617" width="27.5703125" style="342" customWidth="1"/>
    <col min="4618" max="4618" width="21.28515625" style="342" customWidth="1"/>
    <col min="4619" max="4619" width="0" style="342" hidden="1" customWidth="1"/>
    <col min="4620" max="4620" width="20.140625" style="342" bestFit="1" customWidth="1"/>
    <col min="4621" max="4866" width="9.140625" style="342"/>
    <col min="4867" max="4867" width="6.5703125" style="342" customWidth="1"/>
    <col min="4868" max="4870" width="3.5703125" style="342" customWidth="1"/>
    <col min="4871" max="4871" width="2.7109375" style="342" customWidth="1"/>
    <col min="4872" max="4872" width="56.7109375" style="342" customWidth="1"/>
    <col min="4873" max="4873" width="27.5703125" style="342" customWidth="1"/>
    <col min="4874" max="4874" width="21.28515625" style="342" customWidth="1"/>
    <col min="4875" max="4875" width="0" style="342" hidden="1" customWidth="1"/>
    <col min="4876" max="4876" width="20.140625" style="342" bestFit="1" customWidth="1"/>
    <col min="4877" max="5122" width="9.140625" style="342"/>
    <col min="5123" max="5123" width="6.5703125" style="342" customWidth="1"/>
    <col min="5124" max="5126" width="3.5703125" style="342" customWidth="1"/>
    <col min="5127" max="5127" width="2.7109375" style="342" customWidth="1"/>
    <col min="5128" max="5128" width="56.7109375" style="342" customWidth="1"/>
    <col min="5129" max="5129" width="27.5703125" style="342" customWidth="1"/>
    <col min="5130" max="5130" width="21.28515625" style="342" customWidth="1"/>
    <col min="5131" max="5131" width="0" style="342" hidden="1" customWidth="1"/>
    <col min="5132" max="5132" width="20.140625" style="342" bestFit="1" customWidth="1"/>
    <col min="5133" max="5378" width="9.140625" style="342"/>
    <col min="5379" max="5379" width="6.5703125" style="342" customWidth="1"/>
    <col min="5380" max="5382" width="3.5703125" style="342" customWidth="1"/>
    <col min="5383" max="5383" width="2.7109375" style="342" customWidth="1"/>
    <col min="5384" max="5384" width="56.7109375" style="342" customWidth="1"/>
    <col min="5385" max="5385" width="27.5703125" style="342" customWidth="1"/>
    <col min="5386" max="5386" width="21.28515625" style="342" customWidth="1"/>
    <col min="5387" max="5387" width="0" style="342" hidden="1" customWidth="1"/>
    <col min="5388" max="5388" width="20.140625" style="342" bestFit="1" customWidth="1"/>
    <col min="5389" max="5634" width="9.140625" style="342"/>
    <col min="5635" max="5635" width="6.5703125" style="342" customWidth="1"/>
    <col min="5636" max="5638" width="3.5703125" style="342" customWidth="1"/>
    <col min="5639" max="5639" width="2.7109375" style="342" customWidth="1"/>
    <col min="5640" max="5640" width="56.7109375" style="342" customWidth="1"/>
    <col min="5641" max="5641" width="27.5703125" style="342" customWidth="1"/>
    <col min="5642" max="5642" width="21.28515625" style="342" customWidth="1"/>
    <col min="5643" max="5643" width="0" style="342" hidden="1" customWidth="1"/>
    <col min="5644" max="5644" width="20.140625" style="342" bestFit="1" customWidth="1"/>
    <col min="5645" max="5890" width="9.140625" style="342"/>
    <col min="5891" max="5891" width="6.5703125" style="342" customWidth="1"/>
    <col min="5892" max="5894" width="3.5703125" style="342" customWidth="1"/>
    <col min="5895" max="5895" width="2.7109375" style="342" customWidth="1"/>
    <col min="5896" max="5896" width="56.7109375" style="342" customWidth="1"/>
    <col min="5897" max="5897" width="27.5703125" style="342" customWidth="1"/>
    <col min="5898" max="5898" width="21.28515625" style="342" customWidth="1"/>
    <col min="5899" max="5899" width="0" style="342" hidden="1" customWidth="1"/>
    <col min="5900" max="5900" width="20.140625" style="342" bestFit="1" customWidth="1"/>
    <col min="5901" max="6146" width="9.140625" style="342"/>
    <col min="6147" max="6147" width="6.5703125" style="342" customWidth="1"/>
    <col min="6148" max="6150" width="3.5703125" style="342" customWidth="1"/>
    <col min="6151" max="6151" width="2.7109375" style="342" customWidth="1"/>
    <col min="6152" max="6152" width="56.7109375" style="342" customWidth="1"/>
    <col min="6153" max="6153" width="27.5703125" style="342" customWidth="1"/>
    <col min="6154" max="6154" width="21.28515625" style="342" customWidth="1"/>
    <col min="6155" max="6155" width="0" style="342" hidden="1" customWidth="1"/>
    <col min="6156" max="6156" width="20.140625" style="342" bestFit="1" customWidth="1"/>
    <col min="6157" max="6402" width="9.140625" style="342"/>
    <col min="6403" max="6403" width="6.5703125" style="342" customWidth="1"/>
    <col min="6404" max="6406" width="3.5703125" style="342" customWidth="1"/>
    <col min="6407" max="6407" width="2.7109375" style="342" customWidth="1"/>
    <col min="6408" max="6408" width="56.7109375" style="342" customWidth="1"/>
    <col min="6409" max="6409" width="27.5703125" style="342" customWidth="1"/>
    <col min="6410" max="6410" width="21.28515625" style="342" customWidth="1"/>
    <col min="6411" max="6411" width="0" style="342" hidden="1" customWidth="1"/>
    <col min="6412" max="6412" width="20.140625" style="342" bestFit="1" customWidth="1"/>
    <col min="6413" max="6658" width="9.140625" style="342"/>
    <col min="6659" max="6659" width="6.5703125" style="342" customWidth="1"/>
    <col min="6660" max="6662" width="3.5703125" style="342" customWidth="1"/>
    <col min="6663" max="6663" width="2.7109375" style="342" customWidth="1"/>
    <col min="6664" max="6664" width="56.7109375" style="342" customWidth="1"/>
    <col min="6665" max="6665" width="27.5703125" style="342" customWidth="1"/>
    <col min="6666" max="6666" width="21.28515625" style="342" customWidth="1"/>
    <col min="6667" max="6667" width="0" style="342" hidden="1" customWidth="1"/>
    <col min="6668" max="6668" width="20.140625" style="342" bestFit="1" customWidth="1"/>
    <col min="6669" max="6914" width="9.140625" style="342"/>
    <col min="6915" max="6915" width="6.5703125" style="342" customWidth="1"/>
    <col min="6916" max="6918" width="3.5703125" style="342" customWidth="1"/>
    <col min="6919" max="6919" width="2.7109375" style="342" customWidth="1"/>
    <col min="6920" max="6920" width="56.7109375" style="342" customWidth="1"/>
    <col min="6921" max="6921" width="27.5703125" style="342" customWidth="1"/>
    <col min="6922" max="6922" width="21.28515625" style="342" customWidth="1"/>
    <col min="6923" max="6923" width="0" style="342" hidden="1" customWidth="1"/>
    <col min="6924" max="6924" width="20.140625" style="342" bestFit="1" customWidth="1"/>
    <col min="6925" max="7170" width="9.140625" style="342"/>
    <col min="7171" max="7171" width="6.5703125" style="342" customWidth="1"/>
    <col min="7172" max="7174" width="3.5703125" style="342" customWidth="1"/>
    <col min="7175" max="7175" width="2.7109375" style="342" customWidth="1"/>
    <col min="7176" max="7176" width="56.7109375" style="342" customWidth="1"/>
    <col min="7177" max="7177" width="27.5703125" style="342" customWidth="1"/>
    <col min="7178" max="7178" width="21.28515625" style="342" customWidth="1"/>
    <col min="7179" max="7179" width="0" style="342" hidden="1" customWidth="1"/>
    <col min="7180" max="7180" width="20.140625" style="342" bestFit="1" customWidth="1"/>
    <col min="7181" max="7426" width="9.140625" style="342"/>
    <col min="7427" max="7427" width="6.5703125" style="342" customWidth="1"/>
    <col min="7428" max="7430" width="3.5703125" style="342" customWidth="1"/>
    <col min="7431" max="7431" width="2.7109375" style="342" customWidth="1"/>
    <col min="7432" max="7432" width="56.7109375" style="342" customWidth="1"/>
    <col min="7433" max="7433" width="27.5703125" style="342" customWidth="1"/>
    <col min="7434" max="7434" width="21.28515625" style="342" customWidth="1"/>
    <col min="7435" max="7435" width="0" style="342" hidden="1" customWidth="1"/>
    <col min="7436" max="7436" width="20.140625" style="342" bestFit="1" customWidth="1"/>
    <col min="7437" max="7682" width="9.140625" style="342"/>
    <col min="7683" max="7683" width="6.5703125" style="342" customWidth="1"/>
    <col min="7684" max="7686" width="3.5703125" style="342" customWidth="1"/>
    <col min="7687" max="7687" width="2.7109375" style="342" customWidth="1"/>
    <col min="7688" max="7688" width="56.7109375" style="342" customWidth="1"/>
    <col min="7689" max="7689" width="27.5703125" style="342" customWidth="1"/>
    <col min="7690" max="7690" width="21.28515625" style="342" customWidth="1"/>
    <col min="7691" max="7691" width="0" style="342" hidden="1" customWidth="1"/>
    <col min="7692" max="7692" width="20.140625" style="342" bestFit="1" customWidth="1"/>
    <col min="7693" max="7938" width="9.140625" style="342"/>
    <col min="7939" max="7939" width="6.5703125" style="342" customWidth="1"/>
    <col min="7940" max="7942" width="3.5703125" style="342" customWidth="1"/>
    <col min="7943" max="7943" width="2.7109375" style="342" customWidth="1"/>
    <col min="7944" max="7944" width="56.7109375" style="342" customWidth="1"/>
    <col min="7945" max="7945" width="27.5703125" style="342" customWidth="1"/>
    <col min="7946" max="7946" width="21.28515625" style="342" customWidth="1"/>
    <col min="7947" max="7947" width="0" style="342" hidden="1" customWidth="1"/>
    <col min="7948" max="7948" width="20.140625" style="342" bestFit="1" customWidth="1"/>
    <col min="7949" max="8194" width="9.140625" style="342"/>
    <col min="8195" max="8195" width="6.5703125" style="342" customWidth="1"/>
    <col min="8196" max="8198" width="3.5703125" style="342" customWidth="1"/>
    <col min="8199" max="8199" width="2.7109375" style="342" customWidth="1"/>
    <col min="8200" max="8200" width="56.7109375" style="342" customWidth="1"/>
    <col min="8201" max="8201" width="27.5703125" style="342" customWidth="1"/>
    <col min="8202" max="8202" width="21.28515625" style="342" customWidth="1"/>
    <col min="8203" max="8203" width="0" style="342" hidden="1" customWidth="1"/>
    <col min="8204" max="8204" width="20.140625" style="342" bestFit="1" customWidth="1"/>
    <col min="8205" max="8450" width="9.140625" style="342"/>
    <col min="8451" max="8451" width="6.5703125" style="342" customWidth="1"/>
    <col min="8452" max="8454" width="3.5703125" style="342" customWidth="1"/>
    <col min="8455" max="8455" width="2.7109375" style="342" customWidth="1"/>
    <col min="8456" max="8456" width="56.7109375" style="342" customWidth="1"/>
    <col min="8457" max="8457" width="27.5703125" style="342" customWidth="1"/>
    <col min="8458" max="8458" width="21.28515625" style="342" customWidth="1"/>
    <col min="8459" max="8459" width="0" style="342" hidden="1" customWidth="1"/>
    <col min="8460" max="8460" width="20.140625" style="342" bestFit="1" customWidth="1"/>
    <col min="8461" max="8706" width="9.140625" style="342"/>
    <col min="8707" max="8707" width="6.5703125" style="342" customWidth="1"/>
    <col min="8708" max="8710" width="3.5703125" style="342" customWidth="1"/>
    <col min="8711" max="8711" width="2.7109375" style="342" customWidth="1"/>
    <col min="8712" max="8712" width="56.7109375" style="342" customWidth="1"/>
    <col min="8713" max="8713" width="27.5703125" style="342" customWidth="1"/>
    <col min="8714" max="8714" width="21.28515625" style="342" customWidth="1"/>
    <col min="8715" max="8715" width="0" style="342" hidden="1" customWidth="1"/>
    <col min="8716" max="8716" width="20.140625" style="342" bestFit="1" customWidth="1"/>
    <col min="8717" max="8962" width="9.140625" style="342"/>
    <col min="8963" max="8963" width="6.5703125" style="342" customWidth="1"/>
    <col min="8964" max="8966" width="3.5703125" style="342" customWidth="1"/>
    <col min="8967" max="8967" width="2.7109375" style="342" customWidth="1"/>
    <col min="8968" max="8968" width="56.7109375" style="342" customWidth="1"/>
    <col min="8969" max="8969" width="27.5703125" style="342" customWidth="1"/>
    <col min="8970" max="8970" width="21.28515625" style="342" customWidth="1"/>
    <col min="8971" max="8971" width="0" style="342" hidden="1" customWidth="1"/>
    <col min="8972" max="8972" width="20.140625" style="342" bestFit="1" customWidth="1"/>
    <col min="8973" max="9218" width="9.140625" style="342"/>
    <col min="9219" max="9219" width="6.5703125" style="342" customWidth="1"/>
    <col min="9220" max="9222" width="3.5703125" style="342" customWidth="1"/>
    <col min="9223" max="9223" width="2.7109375" style="342" customWidth="1"/>
    <col min="9224" max="9224" width="56.7109375" style="342" customWidth="1"/>
    <col min="9225" max="9225" width="27.5703125" style="342" customWidth="1"/>
    <col min="9226" max="9226" width="21.28515625" style="342" customWidth="1"/>
    <col min="9227" max="9227" width="0" style="342" hidden="1" customWidth="1"/>
    <col min="9228" max="9228" width="20.140625" style="342" bestFit="1" customWidth="1"/>
    <col min="9229" max="9474" width="9.140625" style="342"/>
    <col min="9475" max="9475" width="6.5703125" style="342" customWidth="1"/>
    <col min="9476" max="9478" width="3.5703125" style="342" customWidth="1"/>
    <col min="9479" max="9479" width="2.7109375" style="342" customWidth="1"/>
    <col min="9480" max="9480" width="56.7109375" style="342" customWidth="1"/>
    <col min="9481" max="9481" width="27.5703125" style="342" customWidth="1"/>
    <col min="9482" max="9482" width="21.28515625" style="342" customWidth="1"/>
    <col min="9483" max="9483" width="0" style="342" hidden="1" customWidth="1"/>
    <col min="9484" max="9484" width="20.140625" style="342" bestFit="1" customWidth="1"/>
    <col min="9485" max="9730" width="9.140625" style="342"/>
    <col min="9731" max="9731" width="6.5703125" style="342" customWidth="1"/>
    <col min="9732" max="9734" width="3.5703125" style="342" customWidth="1"/>
    <col min="9735" max="9735" width="2.7109375" style="342" customWidth="1"/>
    <col min="9736" max="9736" width="56.7109375" style="342" customWidth="1"/>
    <col min="9737" max="9737" width="27.5703125" style="342" customWidth="1"/>
    <col min="9738" max="9738" width="21.28515625" style="342" customWidth="1"/>
    <col min="9739" max="9739" width="0" style="342" hidden="1" customWidth="1"/>
    <col min="9740" max="9740" width="20.140625" style="342" bestFit="1" customWidth="1"/>
    <col min="9741" max="9986" width="9.140625" style="342"/>
    <col min="9987" max="9987" width="6.5703125" style="342" customWidth="1"/>
    <col min="9988" max="9990" width="3.5703125" style="342" customWidth="1"/>
    <col min="9991" max="9991" width="2.7109375" style="342" customWidth="1"/>
    <col min="9992" max="9992" width="56.7109375" style="342" customWidth="1"/>
    <col min="9993" max="9993" width="27.5703125" style="342" customWidth="1"/>
    <col min="9994" max="9994" width="21.28515625" style="342" customWidth="1"/>
    <col min="9995" max="9995" width="0" style="342" hidden="1" customWidth="1"/>
    <col min="9996" max="9996" width="20.140625" style="342" bestFit="1" customWidth="1"/>
    <col min="9997" max="10242" width="9.140625" style="342"/>
    <col min="10243" max="10243" width="6.5703125" style="342" customWidth="1"/>
    <col min="10244" max="10246" width="3.5703125" style="342" customWidth="1"/>
    <col min="10247" max="10247" width="2.7109375" style="342" customWidth="1"/>
    <col min="10248" max="10248" width="56.7109375" style="342" customWidth="1"/>
    <col min="10249" max="10249" width="27.5703125" style="342" customWidth="1"/>
    <col min="10250" max="10250" width="21.28515625" style="342" customWidth="1"/>
    <col min="10251" max="10251" width="0" style="342" hidden="1" customWidth="1"/>
    <col min="10252" max="10252" width="20.140625" style="342" bestFit="1" customWidth="1"/>
    <col min="10253" max="10498" width="9.140625" style="342"/>
    <col min="10499" max="10499" width="6.5703125" style="342" customWidth="1"/>
    <col min="10500" max="10502" width="3.5703125" style="342" customWidth="1"/>
    <col min="10503" max="10503" width="2.7109375" style="342" customWidth="1"/>
    <col min="10504" max="10504" width="56.7109375" style="342" customWidth="1"/>
    <col min="10505" max="10505" width="27.5703125" style="342" customWidth="1"/>
    <col min="10506" max="10506" width="21.28515625" style="342" customWidth="1"/>
    <col min="10507" max="10507" width="0" style="342" hidden="1" customWidth="1"/>
    <col min="10508" max="10508" width="20.140625" style="342" bestFit="1" customWidth="1"/>
    <col min="10509" max="10754" width="9.140625" style="342"/>
    <col min="10755" max="10755" width="6.5703125" style="342" customWidth="1"/>
    <col min="10756" max="10758" width="3.5703125" style="342" customWidth="1"/>
    <col min="10759" max="10759" width="2.7109375" style="342" customWidth="1"/>
    <col min="10760" max="10760" width="56.7109375" style="342" customWidth="1"/>
    <col min="10761" max="10761" width="27.5703125" style="342" customWidth="1"/>
    <col min="10762" max="10762" width="21.28515625" style="342" customWidth="1"/>
    <col min="10763" max="10763" width="0" style="342" hidden="1" customWidth="1"/>
    <col min="10764" max="10764" width="20.140625" style="342" bestFit="1" customWidth="1"/>
    <col min="10765" max="11010" width="9.140625" style="342"/>
    <col min="11011" max="11011" width="6.5703125" style="342" customWidth="1"/>
    <col min="11012" max="11014" width="3.5703125" style="342" customWidth="1"/>
    <col min="11015" max="11015" width="2.7109375" style="342" customWidth="1"/>
    <col min="11016" max="11016" width="56.7109375" style="342" customWidth="1"/>
    <col min="11017" max="11017" width="27.5703125" style="342" customWidth="1"/>
    <col min="11018" max="11018" width="21.28515625" style="342" customWidth="1"/>
    <col min="11019" max="11019" width="0" style="342" hidden="1" customWidth="1"/>
    <col min="11020" max="11020" width="20.140625" style="342" bestFit="1" customWidth="1"/>
    <col min="11021" max="11266" width="9.140625" style="342"/>
    <col min="11267" max="11267" width="6.5703125" style="342" customWidth="1"/>
    <col min="11268" max="11270" width="3.5703125" style="342" customWidth="1"/>
    <col min="11271" max="11271" width="2.7109375" style="342" customWidth="1"/>
    <col min="11272" max="11272" width="56.7109375" style="342" customWidth="1"/>
    <col min="11273" max="11273" width="27.5703125" style="342" customWidth="1"/>
    <col min="11274" max="11274" width="21.28515625" style="342" customWidth="1"/>
    <col min="11275" max="11275" width="0" style="342" hidden="1" customWidth="1"/>
    <col min="11276" max="11276" width="20.140625" style="342" bestFit="1" customWidth="1"/>
    <col min="11277" max="11522" width="9.140625" style="342"/>
    <col min="11523" max="11523" width="6.5703125" style="342" customWidth="1"/>
    <col min="11524" max="11526" width="3.5703125" style="342" customWidth="1"/>
    <col min="11527" max="11527" width="2.7109375" style="342" customWidth="1"/>
    <col min="11528" max="11528" width="56.7109375" style="342" customWidth="1"/>
    <col min="11529" max="11529" width="27.5703125" style="342" customWidth="1"/>
    <col min="11530" max="11530" width="21.28515625" style="342" customWidth="1"/>
    <col min="11531" max="11531" width="0" style="342" hidden="1" customWidth="1"/>
    <col min="11532" max="11532" width="20.140625" style="342" bestFit="1" customWidth="1"/>
    <col min="11533" max="11778" width="9.140625" style="342"/>
    <col min="11779" max="11779" width="6.5703125" style="342" customWidth="1"/>
    <col min="11780" max="11782" width="3.5703125" style="342" customWidth="1"/>
    <col min="11783" max="11783" width="2.7109375" style="342" customWidth="1"/>
    <col min="11784" max="11784" width="56.7109375" style="342" customWidth="1"/>
    <col min="11785" max="11785" width="27.5703125" style="342" customWidth="1"/>
    <col min="11786" max="11786" width="21.28515625" style="342" customWidth="1"/>
    <col min="11787" max="11787" width="0" style="342" hidden="1" customWidth="1"/>
    <col min="11788" max="11788" width="20.140625" style="342" bestFit="1" customWidth="1"/>
    <col min="11789" max="12034" width="9.140625" style="342"/>
    <col min="12035" max="12035" width="6.5703125" style="342" customWidth="1"/>
    <col min="12036" max="12038" width="3.5703125" style="342" customWidth="1"/>
    <col min="12039" max="12039" width="2.7109375" style="342" customWidth="1"/>
    <col min="12040" max="12040" width="56.7109375" style="342" customWidth="1"/>
    <col min="12041" max="12041" width="27.5703125" style="342" customWidth="1"/>
    <col min="12042" max="12042" width="21.28515625" style="342" customWidth="1"/>
    <col min="12043" max="12043" width="0" style="342" hidden="1" customWidth="1"/>
    <col min="12044" max="12044" width="20.140625" style="342" bestFit="1" customWidth="1"/>
    <col min="12045" max="12290" width="9.140625" style="342"/>
    <col min="12291" max="12291" width="6.5703125" style="342" customWidth="1"/>
    <col min="12292" max="12294" width="3.5703125" style="342" customWidth="1"/>
    <col min="12295" max="12295" width="2.7109375" style="342" customWidth="1"/>
    <col min="12296" max="12296" width="56.7109375" style="342" customWidth="1"/>
    <col min="12297" max="12297" width="27.5703125" style="342" customWidth="1"/>
    <col min="12298" max="12298" width="21.28515625" style="342" customWidth="1"/>
    <col min="12299" max="12299" width="0" style="342" hidden="1" customWidth="1"/>
    <col min="12300" max="12300" width="20.140625" style="342" bestFit="1" customWidth="1"/>
    <col min="12301" max="12546" width="9.140625" style="342"/>
    <col min="12547" max="12547" width="6.5703125" style="342" customWidth="1"/>
    <col min="12548" max="12550" width="3.5703125" style="342" customWidth="1"/>
    <col min="12551" max="12551" width="2.7109375" style="342" customWidth="1"/>
    <col min="12552" max="12552" width="56.7109375" style="342" customWidth="1"/>
    <col min="12553" max="12553" width="27.5703125" style="342" customWidth="1"/>
    <col min="12554" max="12554" width="21.28515625" style="342" customWidth="1"/>
    <col min="12555" max="12555" width="0" style="342" hidden="1" customWidth="1"/>
    <col min="12556" max="12556" width="20.140625" style="342" bestFit="1" customWidth="1"/>
    <col min="12557" max="12802" width="9.140625" style="342"/>
    <col min="12803" max="12803" width="6.5703125" style="342" customWidth="1"/>
    <col min="12804" max="12806" width="3.5703125" style="342" customWidth="1"/>
    <col min="12807" max="12807" width="2.7109375" style="342" customWidth="1"/>
    <col min="12808" max="12808" width="56.7109375" style="342" customWidth="1"/>
    <col min="12809" max="12809" width="27.5703125" style="342" customWidth="1"/>
    <col min="12810" max="12810" width="21.28515625" style="342" customWidth="1"/>
    <col min="12811" max="12811" width="0" style="342" hidden="1" customWidth="1"/>
    <col min="12812" max="12812" width="20.140625" style="342" bestFit="1" customWidth="1"/>
    <col min="12813" max="13058" width="9.140625" style="342"/>
    <col min="13059" max="13059" width="6.5703125" style="342" customWidth="1"/>
    <col min="13060" max="13062" width="3.5703125" style="342" customWidth="1"/>
    <col min="13063" max="13063" width="2.7109375" style="342" customWidth="1"/>
    <col min="13064" max="13064" width="56.7109375" style="342" customWidth="1"/>
    <col min="13065" max="13065" width="27.5703125" style="342" customWidth="1"/>
    <col min="13066" max="13066" width="21.28515625" style="342" customWidth="1"/>
    <col min="13067" max="13067" width="0" style="342" hidden="1" customWidth="1"/>
    <col min="13068" max="13068" width="20.140625" style="342" bestFit="1" customWidth="1"/>
    <col min="13069" max="13314" width="9.140625" style="342"/>
    <col min="13315" max="13315" width="6.5703125" style="342" customWidth="1"/>
    <col min="13316" max="13318" width="3.5703125" style="342" customWidth="1"/>
    <col min="13319" max="13319" width="2.7109375" style="342" customWidth="1"/>
    <col min="13320" max="13320" width="56.7109375" style="342" customWidth="1"/>
    <col min="13321" max="13321" width="27.5703125" style="342" customWidth="1"/>
    <col min="13322" max="13322" width="21.28515625" style="342" customWidth="1"/>
    <col min="13323" max="13323" width="0" style="342" hidden="1" customWidth="1"/>
    <col min="13324" max="13324" width="20.140625" style="342" bestFit="1" customWidth="1"/>
    <col min="13325" max="13570" width="9.140625" style="342"/>
    <col min="13571" max="13571" width="6.5703125" style="342" customWidth="1"/>
    <col min="13572" max="13574" width="3.5703125" style="342" customWidth="1"/>
    <col min="13575" max="13575" width="2.7109375" style="342" customWidth="1"/>
    <col min="13576" max="13576" width="56.7109375" style="342" customWidth="1"/>
    <col min="13577" max="13577" width="27.5703125" style="342" customWidth="1"/>
    <col min="13578" max="13578" width="21.28515625" style="342" customWidth="1"/>
    <col min="13579" max="13579" width="0" style="342" hidden="1" customWidth="1"/>
    <col min="13580" max="13580" width="20.140625" style="342" bestFit="1" customWidth="1"/>
    <col min="13581" max="13826" width="9.140625" style="342"/>
    <col min="13827" max="13827" width="6.5703125" style="342" customWidth="1"/>
    <col min="13828" max="13830" width="3.5703125" style="342" customWidth="1"/>
    <col min="13831" max="13831" width="2.7109375" style="342" customWidth="1"/>
    <col min="13832" max="13832" width="56.7109375" style="342" customWidth="1"/>
    <col min="13833" max="13833" width="27.5703125" style="342" customWidth="1"/>
    <col min="13834" max="13834" width="21.28515625" style="342" customWidth="1"/>
    <col min="13835" max="13835" width="0" style="342" hidden="1" customWidth="1"/>
    <col min="13836" max="13836" width="20.140625" style="342" bestFit="1" customWidth="1"/>
    <col min="13837" max="14082" width="9.140625" style="342"/>
    <col min="14083" max="14083" width="6.5703125" style="342" customWidth="1"/>
    <col min="14084" max="14086" width="3.5703125" style="342" customWidth="1"/>
    <col min="14087" max="14087" width="2.7109375" style="342" customWidth="1"/>
    <col min="14088" max="14088" width="56.7109375" style="342" customWidth="1"/>
    <col min="14089" max="14089" width="27.5703125" style="342" customWidth="1"/>
    <col min="14090" max="14090" width="21.28515625" style="342" customWidth="1"/>
    <col min="14091" max="14091" width="0" style="342" hidden="1" customWidth="1"/>
    <col min="14092" max="14092" width="20.140625" style="342" bestFit="1" customWidth="1"/>
    <col min="14093" max="14338" width="9.140625" style="342"/>
    <col min="14339" max="14339" width="6.5703125" style="342" customWidth="1"/>
    <col min="14340" max="14342" width="3.5703125" style="342" customWidth="1"/>
    <col min="14343" max="14343" width="2.7109375" style="342" customWidth="1"/>
    <col min="14344" max="14344" width="56.7109375" style="342" customWidth="1"/>
    <col min="14345" max="14345" width="27.5703125" style="342" customWidth="1"/>
    <col min="14346" max="14346" width="21.28515625" style="342" customWidth="1"/>
    <col min="14347" max="14347" width="0" style="342" hidden="1" customWidth="1"/>
    <col min="14348" max="14348" width="20.140625" style="342" bestFit="1" customWidth="1"/>
    <col min="14349" max="14594" width="9.140625" style="342"/>
    <col min="14595" max="14595" width="6.5703125" style="342" customWidth="1"/>
    <col min="14596" max="14598" width="3.5703125" style="342" customWidth="1"/>
    <col min="14599" max="14599" width="2.7109375" style="342" customWidth="1"/>
    <col min="14600" max="14600" width="56.7109375" style="342" customWidth="1"/>
    <col min="14601" max="14601" width="27.5703125" style="342" customWidth="1"/>
    <col min="14602" max="14602" width="21.28515625" style="342" customWidth="1"/>
    <col min="14603" max="14603" width="0" style="342" hidden="1" customWidth="1"/>
    <col min="14604" max="14604" width="20.140625" style="342" bestFit="1" customWidth="1"/>
    <col min="14605" max="14850" width="9.140625" style="342"/>
    <col min="14851" max="14851" width="6.5703125" style="342" customWidth="1"/>
    <col min="14852" max="14854" width="3.5703125" style="342" customWidth="1"/>
    <col min="14855" max="14855" width="2.7109375" style="342" customWidth="1"/>
    <col min="14856" max="14856" width="56.7109375" style="342" customWidth="1"/>
    <col min="14857" max="14857" width="27.5703125" style="342" customWidth="1"/>
    <col min="14858" max="14858" width="21.28515625" style="342" customWidth="1"/>
    <col min="14859" max="14859" width="0" style="342" hidden="1" customWidth="1"/>
    <col min="14860" max="14860" width="20.140625" style="342" bestFit="1" customWidth="1"/>
    <col min="14861" max="15106" width="9.140625" style="342"/>
    <col min="15107" max="15107" width="6.5703125" style="342" customWidth="1"/>
    <col min="15108" max="15110" width="3.5703125" style="342" customWidth="1"/>
    <col min="15111" max="15111" width="2.7109375" style="342" customWidth="1"/>
    <col min="15112" max="15112" width="56.7109375" style="342" customWidth="1"/>
    <col min="15113" max="15113" width="27.5703125" style="342" customWidth="1"/>
    <col min="15114" max="15114" width="21.28515625" style="342" customWidth="1"/>
    <col min="15115" max="15115" width="0" style="342" hidden="1" customWidth="1"/>
    <col min="15116" max="15116" width="20.140625" style="342" bestFit="1" customWidth="1"/>
    <col min="15117" max="15362" width="9.140625" style="342"/>
    <col min="15363" max="15363" width="6.5703125" style="342" customWidth="1"/>
    <col min="15364" max="15366" width="3.5703125" style="342" customWidth="1"/>
    <col min="15367" max="15367" width="2.7109375" style="342" customWidth="1"/>
    <col min="15368" max="15368" width="56.7109375" style="342" customWidth="1"/>
    <col min="15369" max="15369" width="27.5703125" style="342" customWidth="1"/>
    <col min="15370" max="15370" width="21.28515625" style="342" customWidth="1"/>
    <col min="15371" max="15371" width="0" style="342" hidden="1" customWidth="1"/>
    <col min="15372" max="15372" width="20.140625" style="342" bestFit="1" customWidth="1"/>
    <col min="15373" max="15618" width="9.140625" style="342"/>
    <col min="15619" max="15619" width="6.5703125" style="342" customWidth="1"/>
    <col min="15620" max="15622" width="3.5703125" style="342" customWidth="1"/>
    <col min="15623" max="15623" width="2.7109375" style="342" customWidth="1"/>
    <col min="15624" max="15624" width="56.7109375" style="342" customWidth="1"/>
    <col min="15625" max="15625" width="27.5703125" style="342" customWidth="1"/>
    <col min="15626" max="15626" width="21.28515625" style="342" customWidth="1"/>
    <col min="15627" max="15627" width="0" style="342" hidden="1" customWidth="1"/>
    <col min="15628" max="15628" width="20.140625" style="342" bestFit="1" customWidth="1"/>
    <col min="15629" max="15874" width="9.140625" style="342"/>
    <col min="15875" max="15875" width="6.5703125" style="342" customWidth="1"/>
    <col min="15876" max="15878" width="3.5703125" style="342" customWidth="1"/>
    <col min="15879" max="15879" width="2.7109375" style="342" customWidth="1"/>
    <col min="15880" max="15880" width="56.7109375" style="342" customWidth="1"/>
    <col min="15881" max="15881" width="27.5703125" style="342" customWidth="1"/>
    <col min="15882" max="15882" width="21.28515625" style="342" customWidth="1"/>
    <col min="15883" max="15883" width="0" style="342" hidden="1" customWidth="1"/>
    <col min="15884" max="15884" width="20.140625" style="342" bestFit="1" customWidth="1"/>
    <col min="15885" max="16130" width="9.140625" style="342"/>
    <col min="16131" max="16131" width="6.5703125" style="342" customWidth="1"/>
    <col min="16132" max="16134" width="3.5703125" style="342" customWidth="1"/>
    <col min="16135" max="16135" width="2.7109375" style="342" customWidth="1"/>
    <col min="16136" max="16136" width="56.7109375" style="342" customWidth="1"/>
    <col min="16137" max="16137" width="27.5703125" style="342" customWidth="1"/>
    <col min="16138" max="16138" width="21.28515625" style="342" customWidth="1"/>
    <col min="16139" max="16139" width="0" style="342" hidden="1" customWidth="1"/>
    <col min="16140" max="16140" width="20.140625" style="342" bestFit="1" customWidth="1"/>
    <col min="16141" max="16384" width="9.140625" style="342"/>
  </cols>
  <sheetData>
    <row r="1" spans="1:26" hidden="1"/>
    <row r="2" spans="1:26" hidden="1"/>
    <row r="3" spans="1:26" hidden="1"/>
    <row r="4" spans="1:26" ht="34.5" hidden="1" customHeight="1"/>
    <row r="5" spans="1:26" s="405" customFormat="1" ht="17.25" customHeight="1">
      <c r="A5" s="1788" t="s">
        <v>524</v>
      </c>
      <c r="B5" s="1788"/>
      <c r="C5" s="1788"/>
      <c r="D5" s="1788"/>
      <c r="E5" s="1788"/>
      <c r="F5" s="1788"/>
      <c r="G5" s="1788"/>
      <c r="H5" s="1788"/>
      <c r="I5" s="1788"/>
      <c r="J5" s="1788"/>
      <c r="K5" s="347"/>
      <c r="L5" s="1032"/>
      <c r="M5" s="1032"/>
      <c r="N5" s="1032"/>
      <c r="O5" s="1032"/>
      <c r="P5" s="1032"/>
      <c r="Q5" s="1032"/>
      <c r="R5" s="1032"/>
      <c r="S5" s="1032"/>
      <c r="T5" s="1032"/>
      <c r="U5" s="1032"/>
      <c r="V5" s="1032"/>
      <c r="W5" s="1032"/>
      <c r="X5" s="1032"/>
      <c r="Y5" s="1032"/>
      <c r="Z5" s="1032"/>
    </row>
    <row r="6" spans="1:26" s="405" customFormat="1" ht="17.25" customHeight="1">
      <c r="A6" s="1788" t="s">
        <v>529</v>
      </c>
      <c r="B6" s="1788"/>
      <c r="C6" s="1788"/>
      <c r="D6" s="1788"/>
      <c r="E6" s="1788"/>
      <c r="F6" s="1788"/>
      <c r="G6" s="1788"/>
      <c r="H6" s="1788"/>
      <c r="I6" s="1788"/>
      <c r="J6" s="1788"/>
      <c r="K6" s="347"/>
      <c r="L6" s="1032"/>
      <c r="M6" s="1032"/>
      <c r="N6" s="1032"/>
      <c r="O6" s="1032"/>
      <c r="P6" s="1032"/>
      <c r="Q6" s="1032"/>
      <c r="R6" s="1032"/>
      <c r="S6" s="1032"/>
      <c r="T6" s="1032"/>
      <c r="U6" s="1032"/>
      <c r="V6" s="1032"/>
      <c r="W6" s="1032"/>
      <c r="X6" s="1032"/>
      <c r="Y6" s="1032"/>
      <c r="Z6" s="1032"/>
    </row>
    <row r="7" spans="1:26" ht="17.25" customHeight="1">
      <c r="A7" s="1788" t="s">
        <v>374</v>
      </c>
      <c r="B7" s="1788"/>
      <c r="C7" s="1788"/>
      <c r="D7" s="1788"/>
      <c r="E7" s="1788"/>
      <c r="F7" s="1788"/>
      <c r="G7" s="1788"/>
      <c r="H7" s="1788"/>
      <c r="I7" s="1788"/>
      <c r="J7" s="1788"/>
      <c r="K7" s="347"/>
    </row>
    <row r="8" spans="1:26" ht="39.75" customHeight="1" thickBot="1"/>
    <row r="9" spans="1:26" s="407" customFormat="1" ht="33.75" thickBot="1">
      <c r="A9" s="593" t="s">
        <v>1</v>
      </c>
      <c r="B9" s="1901" t="s">
        <v>375</v>
      </c>
      <c r="C9" s="1902"/>
      <c r="D9" s="1902"/>
      <c r="E9" s="1902"/>
      <c r="F9" s="1903"/>
      <c r="G9" s="594" t="s">
        <v>376</v>
      </c>
      <c r="H9" s="593" t="s">
        <v>377</v>
      </c>
      <c r="I9" s="406" t="s">
        <v>525</v>
      </c>
      <c r="J9" s="593" t="s">
        <v>593</v>
      </c>
      <c r="K9" s="593" t="s">
        <v>692</v>
      </c>
      <c r="L9" s="1031"/>
      <c r="M9" s="1031"/>
      <c r="N9" s="1031"/>
      <c r="O9" s="1031"/>
      <c r="P9" s="1031"/>
      <c r="Q9" s="1031"/>
      <c r="R9" s="1031"/>
      <c r="S9" s="1031"/>
      <c r="T9" s="1031"/>
      <c r="U9" s="1031"/>
      <c r="V9" s="1031"/>
      <c r="W9" s="1031"/>
      <c r="X9" s="1031"/>
      <c r="Y9" s="1031"/>
      <c r="Z9" s="1031"/>
    </row>
    <row r="10" spans="1:26" s="407" customFormat="1" ht="18" customHeight="1" thickBot="1">
      <c r="A10" s="595">
        <v>1</v>
      </c>
      <c r="B10" s="1901">
        <v>2</v>
      </c>
      <c r="C10" s="1902"/>
      <c r="D10" s="1902"/>
      <c r="E10" s="1902"/>
      <c r="F10" s="1903"/>
      <c r="G10" s="595">
        <v>3</v>
      </c>
      <c r="H10" s="595">
        <v>4</v>
      </c>
      <c r="I10" s="409"/>
      <c r="J10" s="595">
        <v>5</v>
      </c>
      <c r="K10" s="595">
        <v>6</v>
      </c>
      <c r="L10" s="1031"/>
      <c r="M10" s="1031"/>
      <c r="N10" s="1031"/>
      <c r="O10" s="1031"/>
      <c r="P10" s="1031"/>
      <c r="Q10" s="1031"/>
      <c r="R10" s="1031"/>
      <c r="S10" s="1031"/>
      <c r="T10" s="1031"/>
      <c r="U10" s="1031"/>
      <c r="V10" s="1031"/>
      <c r="W10" s="1031"/>
      <c r="X10" s="1031"/>
      <c r="Y10" s="1031"/>
      <c r="Z10" s="1031"/>
    </row>
    <row r="11" spans="1:26" s="414" customFormat="1" ht="24" hidden="1" customHeight="1">
      <c r="A11" s="408" t="s">
        <v>378</v>
      </c>
      <c r="B11" s="1904" t="s">
        <v>379</v>
      </c>
      <c r="C11" s="1854"/>
      <c r="D11" s="1854"/>
      <c r="E11" s="1854"/>
      <c r="F11" s="1854"/>
      <c r="G11" s="410">
        <f>SUM(G12:G18)</f>
        <v>2800000000</v>
      </c>
      <c r="H11" s="411"/>
      <c r="I11" s="412"/>
      <c r="J11" s="1231"/>
      <c r="K11" s="898"/>
      <c r="L11" s="1033">
        <f>'Rekap Panjang Per Prog Per Prov'!BE13</f>
        <v>7000000000</v>
      </c>
      <c r="M11" s="1034"/>
      <c r="N11" s="1034"/>
      <c r="O11" s="1034"/>
      <c r="P11" s="1034"/>
      <c r="Q11" s="1034"/>
      <c r="R11" s="1034"/>
      <c r="S11" s="1034"/>
      <c r="T11" s="1034"/>
      <c r="U11" s="1034"/>
      <c r="V11" s="1034"/>
      <c r="W11" s="1034"/>
      <c r="X11" s="1034"/>
      <c r="Y11" s="1034"/>
      <c r="Z11" s="1034"/>
    </row>
    <row r="12" spans="1:26" s="413" customFormat="1" ht="29.25" hidden="1" customHeight="1">
      <c r="A12" s="415"/>
      <c r="B12" s="1129" t="s">
        <v>380</v>
      </c>
      <c r="C12" s="1833" t="str">
        <f>'Rekap Panjang Per Prog Per Prov'!AZ7</f>
        <v xml:space="preserve">PROGRAM PENGUATAN PENYELENGGARAAN PEMERINTAHAN UMUM </v>
      </c>
      <c r="D12" s="1833"/>
      <c r="E12" s="1833"/>
      <c r="F12" s="1895"/>
      <c r="G12" s="416"/>
      <c r="H12" s="1127" t="str">
        <f>'Rekap Panjang Per Prog Per Prov'!AZ11</f>
        <v>DITJEN PUM</v>
      </c>
      <c r="I12" s="418"/>
      <c r="J12" s="902"/>
      <c r="K12" s="417"/>
      <c r="L12" s="1035"/>
      <c r="M12" s="1034"/>
      <c r="N12" s="1034"/>
      <c r="O12" s="1034"/>
      <c r="P12" s="1034"/>
      <c r="Q12" s="1034"/>
      <c r="R12" s="1034"/>
      <c r="S12" s="1034"/>
      <c r="T12" s="1034"/>
      <c r="U12" s="1034"/>
      <c r="V12" s="1034"/>
      <c r="W12" s="1034"/>
      <c r="X12" s="1034"/>
      <c r="Y12" s="1034"/>
      <c r="Z12" s="1034"/>
    </row>
    <row r="13" spans="1:26" s="423" customFormat="1" ht="36.75" hidden="1" customHeight="1">
      <c r="A13" s="419"/>
      <c r="B13" s="1125"/>
      <c r="C13" s="1125" t="s">
        <v>381</v>
      </c>
      <c r="D13" s="1830" t="str">
        <f>'Rekap Panjang Per Prog Per Prov'!AZ8</f>
        <v>Kegiatan Pengembangan dan Penataan Wilayah Administrasi dan Perbatasan</v>
      </c>
      <c r="E13" s="1830"/>
      <c r="F13" s="1896"/>
      <c r="G13" s="420"/>
      <c r="H13" s="1130"/>
      <c r="I13" s="422"/>
      <c r="J13" s="902"/>
      <c r="K13" s="421"/>
      <c r="L13" s="1036"/>
      <c r="M13" s="1037"/>
      <c r="N13" s="1037"/>
      <c r="O13" s="1037"/>
      <c r="P13" s="1037"/>
      <c r="Q13" s="1037"/>
      <c r="R13" s="1037"/>
      <c r="S13" s="1037"/>
      <c r="T13" s="1037"/>
      <c r="U13" s="1037"/>
      <c r="V13" s="1037"/>
      <c r="W13" s="1037"/>
      <c r="X13" s="1037"/>
      <c r="Y13" s="1037"/>
      <c r="Z13" s="1037"/>
    </row>
    <row r="14" spans="1:26" s="404" customFormat="1" ht="37.5" hidden="1" customHeight="1">
      <c r="A14" s="1130"/>
      <c r="B14" s="1125"/>
      <c r="C14" s="1125"/>
      <c r="D14" s="1125" t="s">
        <v>382</v>
      </c>
      <c r="E14" s="1830" t="str">
        <f>'Rekap Panjang Per Prog Per Prov'!AZ10</f>
        <v>Pembangunan Sarana Prasarana  Perbatasan Antar Negara dan Pulau-Pulau Kecil Terluar</v>
      </c>
      <c r="F14" s="1896"/>
      <c r="G14" s="420"/>
      <c r="H14" s="1130"/>
      <c r="I14" s="424"/>
      <c r="J14" s="902"/>
      <c r="K14" s="1897" t="s">
        <v>686</v>
      </c>
      <c r="L14" s="1031"/>
      <c r="M14" s="1031"/>
      <c r="N14" s="1031"/>
      <c r="O14" s="1031"/>
      <c r="P14" s="1031"/>
      <c r="Q14" s="1031"/>
      <c r="R14" s="1031"/>
      <c r="S14" s="1031"/>
      <c r="T14" s="1031"/>
      <c r="U14" s="1031"/>
      <c r="V14" s="1031"/>
      <c r="W14" s="1031"/>
      <c r="X14" s="1031"/>
      <c r="Y14" s="1031"/>
      <c r="Z14" s="1031"/>
    </row>
    <row r="15" spans="1:26" s="404" customFormat="1" ht="52.5" hidden="1" customHeight="1">
      <c r="A15" s="1130"/>
      <c r="B15" s="1125"/>
      <c r="C15" s="1125"/>
      <c r="D15" s="1125"/>
      <c r="E15" s="425" t="s">
        <v>526</v>
      </c>
      <c r="F15" s="1126" t="str">
        <f>'Rekap Panjang Per Prog Per Prov'!AX15</f>
        <v>Kota Sabang</v>
      </c>
      <c r="G15" s="420">
        <f>'Rekap Panjang Per Prog Per Prov'!AZ15</f>
        <v>1500000000</v>
      </c>
      <c r="H15" s="1130"/>
      <c r="I15" s="426"/>
      <c r="J15" s="902"/>
      <c r="K15" s="1898"/>
      <c r="L15" s="1031"/>
      <c r="M15" s="1031"/>
      <c r="N15" s="1031"/>
      <c r="O15" s="1031"/>
      <c r="P15" s="1031"/>
      <c r="Q15" s="1031"/>
      <c r="R15" s="1031"/>
      <c r="S15" s="1031"/>
      <c r="T15" s="1031"/>
      <c r="U15" s="1031"/>
      <c r="V15" s="1031"/>
      <c r="W15" s="1031"/>
      <c r="X15" s="1031"/>
      <c r="Y15" s="1031"/>
      <c r="Z15" s="1031"/>
    </row>
    <row r="16" spans="1:26" s="423" customFormat="1" ht="34.5" hidden="1" customHeight="1">
      <c r="A16" s="419"/>
      <c r="B16" s="1125"/>
      <c r="C16" s="1125" t="s">
        <v>387</v>
      </c>
      <c r="D16" s="1830" t="str">
        <f>'Rekap Panjang Per Prog Per Prov'!BA8</f>
        <v>Kegiatan Fasilitasi Pencegahan dan Penanggulangan Bencana</v>
      </c>
      <c r="E16" s="1830"/>
      <c r="F16" s="1896"/>
      <c r="G16" s="420"/>
      <c r="H16" s="1130"/>
      <c r="I16" s="422"/>
      <c r="J16" s="902"/>
      <c r="K16" s="421"/>
      <c r="L16" s="1036"/>
      <c r="M16" s="1037"/>
      <c r="N16" s="1037"/>
      <c r="O16" s="1037"/>
      <c r="P16" s="1037"/>
      <c r="Q16" s="1037"/>
      <c r="R16" s="1037"/>
      <c r="S16" s="1037"/>
      <c r="T16" s="1037"/>
      <c r="U16" s="1037"/>
      <c r="V16" s="1037"/>
      <c r="W16" s="1037"/>
      <c r="X16" s="1037"/>
      <c r="Y16" s="1037"/>
      <c r="Z16" s="1037"/>
    </row>
    <row r="17" spans="1:26" s="404" customFormat="1" ht="50.25" hidden="1" customHeight="1">
      <c r="A17" s="1130"/>
      <c r="B17" s="1125"/>
      <c r="C17" s="1125"/>
      <c r="D17" s="1125" t="s">
        <v>386</v>
      </c>
      <c r="E17" s="1830" t="str">
        <f>'Rekap Panjang Per Prog Per Prov'!BA10</f>
        <v>Pembangunan Sarana Prasarana Pemerintahan dalam rangka Penanggulangan Bencana di Daerah Rawan Bencana</v>
      </c>
      <c r="F17" s="1896"/>
      <c r="G17" s="420"/>
      <c r="H17" s="1130"/>
      <c r="I17" s="424"/>
      <c r="J17" s="902"/>
      <c r="K17" s="1899" t="s">
        <v>607</v>
      </c>
      <c r="L17" s="1031"/>
      <c r="M17" s="1031"/>
      <c r="N17" s="1031"/>
      <c r="O17" s="1031"/>
      <c r="P17" s="1031"/>
      <c r="Q17" s="1031"/>
      <c r="R17" s="1031"/>
      <c r="S17" s="1031"/>
      <c r="T17" s="1031"/>
      <c r="U17" s="1031"/>
      <c r="V17" s="1031"/>
      <c r="W17" s="1031"/>
      <c r="X17" s="1031"/>
      <c r="Y17" s="1031"/>
      <c r="Z17" s="1031"/>
    </row>
    <row r="18" spans="1:26" s="404" customFormat="1" ht="31.5" hidden="1" customHeight="1">
      <c r="A18" s="1130"/>
      <c r="B18" s="1125"/>
      <c r="C18" s="1125"/>
      <c r="D18" s="1125"/>
      <c r="E18" s="425" t="s">
        <v>526</v>
      </c>
      <c r="F18" s="1126" t="str">
        <f>'Rekap Panjang Per Prog Per Prov'!AX14</f>
        <v>Kab. Simeulue</v>
      </c>
      <c r="G18" s="420">
        <f>'Rekap Panjang Per Prog Per Prov'!BA14</f>
        <v>1300000000</v>
      </c>
      <c r="H18" s="1134"/>
      <c r="I18" s="426"/>
      <c r="J18" s="902"/>
      <c r="K18" s="1900"/>
      <c r="L18" s="1031"/>
      <c r="M18" s="1031"/>
      <c r="N18" s="1031"/>
      <c r="O18" s="1031"/>
      <c r="P18" s="1031"/>
      <c r="Q18" s="1031"/>
      <c r="R18" s="1031"/>
      <c r="S18" s="1031"/>
      <c r="T18" s="1031"/>
      <c r="U18" s="1031"/>
      <c r="V18" s="1031"/>
      <c r="W18" s="1031"/>
      <c r="X18" s="1031"/>
      <c r="Y18" s="1031"/>
      <c r="Z18" s="1031"/>
    </row>
    <row r="19" spans="1:26" s="404" customFormat="1" ht="8.25" hidden="1" customHeight="1" thickBot="1">
      <c r="A19" s="428"/>
      <c r="B19" s="429"/>
      <c r="C19" s="429"/>
      <c r="D19" s="429"/>
      <c r="E19" s="430"/>
      <c r="F19" s="431"/>
      <c r="G19" s="432"/>
      <c r="H19" s="433"/>
      <c r="I19" s="434"/>
      <c r="J19" s="433"/>
      <c r="K19" s="433"/>
      <c r="L19" s="1031"/>
      <c r="M19" s="1031"/>
      <c r="N19" s="1031"/>
      <c r="O19" s="1031"/>
      <c r="P19" s="1031"/>
      <c r="Q19" s="1031"/>
      <c r="R19" s="1031"/>
      <c r="S19" s="1031"/>
      <c r="T19" s="1031"/>
      <c r="U19" s="1031"/>
      <c r="V19" s="1031"/>
      <c r="W19" s="1031"/>
      <c r="X19" s="1031"/>
      <c r="Y19" s="1031"/>
      <c r="Z19" s="1031"/>
    </row>
    <row r="20" spans="1:26" s="427" customFormat="1" ht="26.25" hidden="1" customHeight="1">
      <c r="A20" s="408" t="s">
        <v>394</v>
      </c>
      <c r="B20" s="1904" t="s">
        <v>395</v>
      </c>
      <c r="C20" s="1854"/>
      <c r="D20" s="1854"/>
      <c r="E20" s="1854"/>
      <c r="F20" s="1854"/>
      <c r="G20" s="435">
        <f>SUM(G21:G31)</f>
        <v>4200000000</v>
      </c>
      <c r="H20" s="436"/>
      <c r="J20" s="681"/>
      <c r="K20" s="898"/>
      <c r="L20" s="1038">
        <f>'Rekap Panjang Per Prog Per Prov'!BE19</f>
        <v>4200000000</v>
      </c>
      <c r="M20" s="1039"/>
      <c r="N20" s="1039"/>
      <c r="O20" s="1039"/>
      <c r="P20" s="1039"/>
      <c r="Q20" s="1039"/>
      <c r="R20" s="1039"/>
      <c r="S20" s="1039"/>
      <c r="T20" s="1039"/>
      <c r="U20" s="1039"/>
      <c r="V20" s="1039"/>
      <c r="W20" s="1039"/>
      <c r="X20" s="1039"/>
      <c r="Y20" s="1039"/>
      <c r="Z20" s="1039"/>
    </row>
    <row r="21" spans="1:26" s="413" customFormat="1" ht="39" hidden="1" customHeight="1">
      <c r="A21" s="415"/>
      <c r="B21" s="1129" t="s">
        <v>380</v>
      </c>
      <c r="C21" s="1833" t="str">
        <f>'Rekap Panjang Per Prog Per Prov'!AZ7</f>
        <v xml:space="preserve">PROGRAM PENGUATAN PENYELENGGARAAN PEMERINTAHAN UMUM </v>
      </c>
      <c r="D21" s="1833"/>
      <c r="E21" s="1833"/>
      <c r="F21" s="1895"/>
      <c r="G21" s="416"/>
      <c r="H21" s="1127" t="str">
        <f>'Rekap Panjang Per Prog Per Prov'!AZ11</f>
        <v>DITJEN PUM</v>
      </c>
      <c r="I21" s="418"/>
      <c r="J21" s="902"/>
      <c r="K21" s="417"/>
      <c r="L21" s="1035"/>
      <c r="M21" s="1034"/>
      <c r="N21" s="1034"/>
      <c r="O21" s="1034"/>
      <c r="P21" s="1034"/>
      <c r="Q21" s="1034"/>
      <c r="R21" s="1034"/>
      <c r="S21" s="1034"/>
      <c r="T21" s="1034"/>
      <c r="U21" s="1034"/>
      <c r="V21" s="1034"/>
      <c r="W21" s="1034"/>
      <c r="X21" s="1034"/>
      <c r="Y21" s="1034"/>
      <c r="Z21" s="1034"/>
    </row>
    <row r="22" spans="1:26" s="423" customFormat="1" ht="33.75" hidden="1" customHeight="1">
      <c r="A22" s="419"/>
      <c r="B22" s="1125"/>
      <c r="C22" s="1125" t="s">
        <v>381</v>
      </c>
      <c r="D22" s="1830" t="str">
        <f>'Rekap Panjang Per Prog Per Prov'!BA8</f>
        <v>Kegiatan Fasilitasi Pencegahan dan Penanggulangan Bencana</v>
      </c>
      <c r="E22" s="1830"/>
      <c r="F22" s="1896"/>
      <c r="G22" s="420"/>
      <c r="H22" s="1130"/>
      <c r="I22" s="422"/>
      <c r="J22" s="902"/>
      <c r="K22" s="421"/>
      <c r="L22" s="1036"/>
      <c r="M22" s="1037"/>
      <c r="N22" s="1037"/>
      <c r="O22" s="1037"/>
      <c r="P22" s="1037"/>
      <c r="Q22" s="1037"/>
      <c r="R22" s="1037"/>
      <c r="S22" s="1037"/>
      <c r="T22" s="1037"/>
      <c r="U22" s="1037"/>
      <c r="V22" s="1037"/>
      <c r="W22" s="1037"/>
      <c r="X22" s="1037"/>
      <c r="Y22" s="1037"/>
      <c r="Z22" s="1037"/>
    </row>
    <row r="23" spans="1:26" s="404" customFormat="1" ht="35.25" hidden="1" customHeight="1">
      <c r="A23" s="1130"/>
      <c r="B23" s="1125"/>
      <c r="C23" s="1125"/>
      <c r="D23" s="1125" t="s">
        <v>382</v>
      </c>
      <c r="E23" s="1830" t="str">
        <f>'Rekap Panjang Per Prog Per Prov'!BA10</f>
        <v>Pembangunan Sarana Prasarana Pemerintahan dalam rangka Penanggulangan Bencana di Daerah Rawan Bencana</v>
      </c>
      <c r="F23" s="1896"/>
      <c r="G23" s="420"/>
      <c r="H23" s="1130"/>
      <c r="I23" s="424"/>
      <c r="J23" s="902"/>
      <c r="K23" s="1899" t="s">
        <v>607</v>
      </c>
      <c r="L23" s="1031"/>
      <c r="M23" s="1031"/>
      <c r="N23" s="1031"/>
      <c r="O23" s="1031"/>
      <c r="P23" s="1031"/>
      <c r="Q23" s="1031"/>
      <c r="R23" s="1031"/>
      <c r="S23" s="1031"/>
      <c r="T23" s="1031"/>
      <c r="U23" s="1031"/>
      <c r="V23" s="1031"/>
      <c r="W23" s="1031"/>
      <c r="X23" s="1031"/>
      <c r="Y23" s="1031"/>
      <c r="Z23" s="1031"/>
    </row>
    <row r="24" spans="1:26" s="404" customFormat="1" hidden="1">
      <c r="A24" s="1130"/>
      <c r="B24" s="1125"/>
      <c r="C24" s="1125"/>
      <c r="D24" s="1125"/>
      <c r="E24" s="425" t="s">
        <v>526</v>
      </c>
      <c r="F24" s="1126" t="str">
        <f>'Rekap Panjang Per Prog Per Prov'!AX20</f>
        <v>Kab. Nias</v>
      </c>
      <c r="G24" s="420">
        <f>'Rekap Panjang Per Prog Per Prov'!BA20</f>
        <v>1300000000</v>
      </c>
      <c r="H24" s="1130"/>
      <c r="I24" s="426"/>
      <c r="J24" s="902"/>
      <c r="K24" s="1905"/>
      <c r="L24" s="1031"/>
      <c r="M24" s="1031"/>
      <c r="N24" s="1031"/>
      <c r="O24" s="1031"/>
      <c r="P24" s="1031"/>
      <c r="Q24" s="1031"/>
      <c r="R24" s="1031"/>
      <c r="S24" s="1031"/>
      <c r="T24" s="1031"/>
      <c r="U24" s="1031"/>
      <c r="V24" s="1031"/>
      <c r="W24" s="1031"/>
      <c r="X24" s="1031"/>
      <c r="Y24" s="1031"/>
      <c r="Z24" s="1031"/>
    </row>
    <row r="25" spans="1:26" s="404" customFormat="1" ht="22.5" hidden="1" customHeight="1">
      <c r="A25" s="1130"/>
      <c r="B25" s="1125"/>
      <c r="C25" s="1125"/>
      <c r="D25" s="1125"/>
      <c r="E25" s="425" t="s">
        <v>526</v>
      </c>
      <c r="F25" s="1126" t="str">
        <f>'Rekap Panjang Per Prog Per Prov'!AX21</f>
        <v>Kab. Samosir</v>
      </c>
      <c r="G25" s="420">
        <f>'Rekap Panjang Per Prog Per Prov'!BA21</f>
        <v>1300000000</v>
      </c>
      <c r="H25" s="1134"/>
      <c r="I25" s="426"/>
      <c r="J25" s="902"/>
      <c r="K25" s="1900"/>
      <c r="L25" s="1031"/>
      <c r="M25" s="1031"/>
      <c r="N25" s="1031"/>
      <c r="O25" s="1031"/>
      <c r="P25" s="1031"/>
      <c r="Q25" s="1031"/>
      <c r="R25" s="1031"/>
      <c r="S25" s="1031"/>
      <c r="T25" s="1031"/>
      <c r="U25" s="1031"/>
      <c r="V25" s="1031"/>
      <c r="W25" s="1031"/>
      <c r="X25" s="1031"/>
      <c r="Y25" s="1031"/>
      <c r="Z25" s="1031"/>
    </row>
    <row r="26" spans="1:26" s="404" customFormat="1" ht="22.5" hidden="1" customHeight="1">
      <c r="A26" s="1130"/>
      <c r="B26" s="1125"/>
      <c r="C26" s="1125"/>
      <c r="D26" s="1125"/>
      <c r="E26" s="425" t="s">
        <v>526</v>
      </c>
      <c r="F26" s="1126" t="str">
        <f>'Rekap Panjang Per Prog Per Prov'!AX23</f>
        <v>Kota Tebing Tinggi</v>
      </c>
      <c r="G26" s="420">
        <f>'Rekap Panjang Per Prog Per Prov'!BA23</f>
        <v>1300000000</v>
      </c>
      <c r="H26" s="1134"/>
      <c r="I26" s="426"/>
      <c r="J26" s="902"/>
      <c r="K26" s="1128"/>
      <c r="L26" s="1031"/>
      <c r="M26" s="1031"/>
      <c r="N26" s="1031"/>
      <c r="O26" s="1031"/>
      <c r="P26" s="1031"/>
      <c r="Q26" s="1031"/>
      <c r="R26" s="1031"/>
      <c r="S26" s="1031"/>
      <c r="T26" s="1031"/>
      <c r="U26" s="1031"/>
      <c r="V26" s="1031"/>
      <c r="W26" s="1031"/>
      <c r="X26" s="1031"/>
      <c r="Y26" s="1031"/>
      <c r="Z26" s="1031"/>
    </row>
    <row r="27" spans="1:26" s="413" customFormat="1" ht="28.5" hidden="1" customHeight="1">
      <c r="A27" s="415"/>
      <c r="B27" s="1129" t="s">
        <v>383</v>
      </c>
      <c r="C27" s="1833" t="str">
        <f>'Rekap Panjang Per Prog Per Prov'!BB7</f>
        <v xml:space="preserve">PROGRAM BINA PEMBANGUNAN DAERAH </v>
      </c>
      <c r="D27" s="1833"/>
      <c r="E27" s="1833"/>
      <c r="F27" s="1895"/>
      <c r="G27" s="416"/>
      <c r="H27" s="1908" t="str">
        <f>'Rekap Panjang Per Prog Per Prov'!BB11</f>
        <v>DITJEN BINA BANGDA</v>
      </c>
      <c r="I27" s="418"/>
      <c r="J27" s="902"/>
      <c r="K27" s="417"/>
      <c r="L27" s="1035"/>
      <c r="M27" s="1034"/>
      <c r="N27" s="1034"/>
      <c r="O27" s="1034"/>
      <c r="P27" s="1034"/>
      <c r="Q27" s="1034"/>
      <c r="R27" s="1034"/>
      <c r="S27" s="1034"/>
      <c r="T27" s="1034"/>
      <c r="U27" s="1034"/>
      <c r="V27" s="1034"/>
      <c r="W27" s="1034"/>
      <c r="X27" s="1034"/>
      <c r="Y27" s="1034"/>
      <c r="Z27" s="1034"/>
    </row>
    <row r="28" spans="1:26" s="423" customFormat="1" ht="33.75" hidden="1" customHeight="1">
      <c r="A28" s="419"/>
      <c r="B28" s="1125"/>
      <c r="C28" s="1125" t="s">
        <v>381</v>
      </c>
      <c r="D28" s="1830" t="str">
        <f>'Rekap Panjang Per Prog Per Prov'!BB8</f>
        <v>Kegiatan Penataan Ruang Daerah dan Lingkungan Hidup di Daerah</v>
      </c>
      <c r="E28" s="1830"/>
      <c r="F28" s="1896"/>
      <c r="G28" s="420"/>
      <c r="H28" s="1909"/>
      <c r="I28" s="422"/>
      <c r="J28" s="902"/>
      <c r="K28" s="421"/>
      <c r="L28" s="1036"/>
      <c r="M28" s="1037"/>
      <c r="N28" s="1037"/>
      <c r="O28" s="1037"/>
      <c r="P28" s="1037"/>
      <c r="Q28" s="1037"/>
      <c r="R28" s="1037"/>
      <c r="S28" s="1037"/>
      <c r="T28" s="1037"/>
      <c r="U28" s="1037"/>
      <c r="V28" s="1037"/>
      <c r="W28" s="1037"/>
      <c r="X28" s="1037"/>
      <c r="Y28" s="1037"/>
      <c r="Z28" s="1037"/>
    </row>
    <row r="29" spans="1:26" s="404" customFormat="1" ht="65.25" hidden="1" customHeight="1">
      <c r="A29" s="1130"/>
      <c r="B29" s="1125"/>
      <c r="C29" s="1125"/>
      <c r="D29" s="1125" t="s">
        <v>382</v>
      </c>
      <c r="E29" s="1830" t="str">
        <f>'Rekap Panjang Per Prog Per Prov'!BB10</f>
        <v xml:space="preserve">Fasilitasi pembinaan dan pemberdayaan masyarakat dan kapasitas kelembagaan penanganan lahan kritis dan sumber daya air berbasis masyarakat (PLKSDA-BM) </v>
      </c>
      <c r="F29" s="1896"/>
      <c r="G29" s="420"/>
      <c r="H29" s="1130"/>
      <c r="I29" s="424"/>
      <c r="J29" s="902"/>
      <c r="K29" s="1899" t="s">
        <v>594</v>
      </c>
      <c r="L29" s="1031"/>
      <c r="M29" s="1031"/>
      <c r="N29" s="1031"/>
      <c r="O29" s="1031"/>
      <c r="P29" s="1031"/>
      <c r="Q29" s="1031"/>
      <c r="R29" s="1031"/>
      <c r="S29" s="1031"/>
      <c r="T29" s="1031"/>
      <c r="U29" s="1031"/>
      <c r="V29" s="1031"/>
      <c r="W29" s="1031"/>
      <c r="X29" s="1031"/>
      <c r="Y29" s="1031"/>
      <c r="Z29" s="1031"/>
    </row>
    <row r="30" spans="1:26" s="404" customFormat="1" ht="33" hidden="1" customHeight="1">
      <c r="A30" s="1130"/>
      <c r="B30" s="1125"/>
      <c r="C30" s="1125"/>
      <c r="D30" s="1125"/>
      <c r="E30" s="425" t="s">
        <v>526</v>
      </c>
      <c r="F30" s="1126" t="str">
        <f>'Rekap Panjang Per Prog Per Prov'!AX22</f>
        <v>Kab. Tapanuli Tengah</v>
      </c>
      <c r="G30" s="420">
        <f>'Rekap Panjang Per Prog Per Prov'!BB22</f>
        <v>300000000</v>
      </c>
      <c r="H30" s="1134"/>
      <c r="I30" s="426"/>
      <c r="J30" s="902"/>
      <c r="K30" s="1905"/>
      <c r="L30" s="1031"/>
      <c r="M30" s="1031"/>
      <c r="N30" s="1031"/>
      <c r="O30" s="1031"/>
      <c r="P30" s="1031"/>
      <c r="Q30" s="1031"/>
      <c r="R30" s="1031"/>
      <c r="S30" s="1031"/>
      <c r="T30" s="1031"/>
      <c r="U30" s="1031"/>
      <c r="V30" s="1031"/>
      <c r="W30" s="1031"/>
      <c r="X30" s="1031"/>
      <c r="Y30" s="1031"/>
      <c r="Z30" s="1031"/>
    </row>
    <row r="31" spans="1:26" s="404" customFormat="1" ht="9.75" hidden="1" customHeight="1" thickBot="1">
      <c r="A31" s="439"/>
      <c r="B31" s="444"/>
      <c r="C31" s="445"/>
      <c r="D31" s="445"/>
      <c r="E31" s="446"/>
      <c r="F31" s="447"/>
      <c r="G31" s="448"/>
      <c r="H31" s="449"/>
      <c r="J31" s="905"/>
      <c r="K31" s="905"/>
      <c r="L31" s="1031"/>
      <c r="M31" s="1031"/>
      <c r="N31" s="1031"/>
      <c r="O31" s="1031"/>
      <c r="P31" s="1031"/>
      <c r="Q31" s="1031"/>
      <c r="R31" s="1031"/>
      <c r="S31" s="1031"/>
      <c r="T31" s="1031"/>
      <c r="U31" s="1031"/>
      <c r="V31" s="1031"/>
      <c r="W31" s="1031"/>
      <c r="X31" s="1031"/>
      <c r="Y31" s="1031"/>
      <c r="Z31" s="1031"/>
    </row>
    <row r="32" spans="1:26" s="413" customFormat="1" ht="33.75" customHeight="1">
      <c r="A32" s="450" t="s">
        <v>378</v>
      </c>
      <c r="B32" s="1922" t="s">
        <v>398</v>
      </c>
      <c r="C32" s="1851"/>
      <c r="D32" s="1851"/>
      <c r="E32" s="1851"/>
      <c r="F32" s="1851"/>
      <c r="G32" s="451">
        <f>SUM(G33:G43)</f>
        <v>4030000000</v>
      </c>
      <c r="H32" s="452"/>
      <c r="J32" s="681"/>
      <c r="K32" s="899"/>
      <c r="L32" s="1214">
        <f>'Rekap Panjang Per Prog Per Prov'!BE24</f>
        <v>4030000000</v>
      </c>
    </row>
    <row r="33" spans="1:12" s="413" customFormat="1" ht="33">
      <c r="A33" s="415"/>
      <c r="B33" s="1145" t="s">
        <v>380</v>
      </c>
      <c r="C33" s="1833" t="str">
        <f>'Rekap Panjang Per Prog Per Prov'!BB7</f>
        <v xml:space="preserve">PROGRAM BINA PEMBANGUNAN DAERAH </v>
      </c>
      <c r="D33" s="1833"/>
      <c r="E33" s="1833"/>
      <c r="F33" s="1895"/>
      <c r="G33" s="416"/>
      <c r="H33" s="1144" t="str">
        <f>'Rekap Panjang Per Prog Per Prov'!BB11</f>
        <v>DITJEN BINA BANGDA</v>
      </c>
      <c r="I33" s="418"/>
      <c r="J33" s="902"/>
      <c r="K33" s="417"/>
      <c r="L33" s="1215"/>
    </row>
    <row r="34" spans="1:12" s="423" customFormat="1" ht="34.5" customHeight="1">
      <c r="A34" s="419"/>
      <c r="B34" s="1141"/>
      <c r="C34" s="1141" t="s">
        <v>381</v>
      </c>
      <c r="D34" s="1830" t="str">
        <f>'Rekap Panjang Per Prog Per Prov'!BB8</f>
        <v>Kegiatan Penataan Ruang Daerah dan Lingkungan Hidup di Daerah</v>
      </c>
      <c r="E34" s="1830"/>
      <c r="F34" s="1896"/>
      <c r="G34" s="420"/>
      <c r="H34" s="1147"/>
      <c r="I34" s="422"/>
      <c r="J34" s="902"/>
      <c r="K34" s="979"/>
      <c r="L34" s="1216"/>
    </row>
    <row r="35" spans="1:12" s="404" customFormat="1" ht="52.5" customHeight="1">
      <c r="A35" s="1147"/>
      <c r="B35" s="1141"/>
      <c r="C35" s="1141"/>
      <c r="D35" s="1141" t="s">
        <v>382</v>
      </c>
      <c r="E35" s="1830" t="str">
        <f>'Rekap Panjang Per Prog Per Prov'!BB10</f>
        <v xml:space="preserve">Fasilitasi pembinaan dan pemberdayaan masyarakat dan kapasitas kelembagaan penanganan lahan kritis dan sumber daya air berbasis masyarakat (PLKSDA-BM) </v>
      </c>
      <c r="F35" s="1896"/>
      <c r="G35" s="420"/>
      <c r="H35" s="1147"/>
      <c r="I35" s="424"/>
      <c r="J35" s="902"/>
      <c r="K35" s="1899" t="s">
        <v>594</v>
      </c>
    </row>
    <row r="36" spans="1:12" s="404" customFormat="1">
      <c r="A36" s="1147"/>
      <c r="B36" s="1141"/>
      <c r="C36" s="1141"/>
      <c r="D36" s="1141"/>
      <c r="E36" s="425" t="s">
        <v>526</v>
      </c>
      <c r="F36" s="1142" t="str">
        <f>'Rekap Panjang Per Prog Per Prov'!AX26</f>
        <v>Kab. Solok</v>
      </c>
      <c r="G36" s="420">
        <f>'Rekap Panjang Per Prog Per Prov'!BB26</f>
        <v>1030000000</v>
      </c>
      <c r="H36" s="1147"/>
      <c r="I36" s="426"/>
      <c r="J36" s="902" t="s">
        <v>698</v>
      </c>
      <c r="K36" s="1905"/>
    </row>
    <row r="37" spans="1:12" s="404" customFormat="1">
      <c r="A37" s="1147"/>
      <c r="B37" s="1141"/>
      <c r="C37" s="1141"/>
      <c r="D37" s="1141"/>
      <c r="E37" s="425" t="s">
        <v>526</v>
      </c>
      <c r="F37" s="1142" t="str">
        <f>'Rekap Panjang Per Prog Per Prov'!AX27</f>
        <v>Kab. Solok Selatan</v>
      </c>
      <c r="G37" s="420">
        <f>'Rekap Panjang Per Prog Per Prov'!BB27</f>
        <v>500000000</v>
      </c>
      <c r="H37" s="1147"/>
      <c r="I37" s="426"/>
      <c r="J37" s="902" t="s">
        <v>698</v>
      </c>
      <c r="K37" s="1905"/>
    </row>
    <row r="38" spans="1:12" s="404" customFormat="1">
      <c r="A38" s="1147"/>
      <c r="B38" s="1141"/>
      <c r="C38" s="1141"/>
      <c r="D38" s="1141"/>
      <c r="E38" s="425" t="s">
        <v>526</v>
      </c>
      <c r="F38" s="1142" t="str">
        <f>'Rekap Panjang Per Prog Per Prov'!AX28</f>
        <v>Kab. Tanah Datar</v>
      </c>
      <c r="G38" s="420">
        <f>'Rekap Panjang Per Prog Per Prov'!BB28</f>
        <v>650000000</v>
      </c>
      <c r="H38" s="1151"/>
      <c r="I38" s="426"/>
      <c r="J38" s="902" t="s">
        <v>698</v>
      </c>
      <c r="K38" s="1900"/>
    </row>
    <row r="39" spans="1:12" s="404" customFormat="1" ht="45.75" customHeight="1">
      <c r="A39" s="1147"/>
      <c r="B39" s="1141"/>
      <c r="C39" s="1141"/>
      <c r="D39" s="1141" t="s">
        <v>386</v>
      </c>
      <c r="E39" s="1830" t="str">
        <f>'Rekap Panjang Per Prog Per Prov'!BC10</f>
        <v>Fasilitasi Pengelolaan dan Pengembangan Kawasan Ekowisata Berbasis Masyarakat</v>
      </c>
      <c r="F39" s="1896"/>
      <c r="G39" s="420"/>
      <c r="H39" s="1147"/>
      <c r="I39" s="424"/>
      <c r="J39" s="902"/>
      <c r="K39" s="1899" t="s">
        <v>594</v>
      </c>
    </row>
    <row r="40" spans="1:12" s="404" customFormat="1">
      <c r="A40" s="1147"/>
      <c r="B40" s="1141"/>
      <c r="C40" s="1141"/>
      <c r="D40" s="1141"/>
      <c r="E40" s="425" t="s">
        <v>526</v>
      </c>
      <c r="F40" s="1142" t="str">
        <f>'Rekap Panjang Per Prog Per Prov'!AX26</f>
        <v>Kab. Solok</v>
      </c>
      <c r="G40" s="420">
        <f>'Rekap Panjang Per Prog Per Prov'!BC26</f>
        <v>850000000</v>
      </c>
      <c r="H40" s="1147"/>
      <c r="I40" s="426"/>
      <c r="J40" s="902" t="s">
        <v>698</v>
      </c>
      <c r="K40" s="1905"/>
    </row>
    <row r="41" spans="1:12" s="404" customFormat="1">
      <c r="A41" s="1147"/>
      <c r="B41" s="1141"/>
      <c r="C41" s="1141"/>
      <c r="D41" s="1141"/>
      <c r="E41" s="425" t="s">
        <v>526</v>
      </c>
      <c r="F41" s="1142" t="str">
        <f>'Rekap Panjang Per Prog Per Prov'!AX28</f>
        <v>Kab. Tanah Datar</v>
      </c>
      <c r="G41" s="420">
        <f>'Rekap Panjang Per Prog Per Prov'!BC28</f>
        <v>600000000</v>
      </c>
      <c r="H41" s="1147"/>
      <c r="I41" s="426"/>
      <c r="J41" s="902" t="s">
        <v>698</v>
      </c>
      <c r="K41" s="1905"/>
    </row>
    <row r="42" spans="1:12" s="404" customFormat="1" ht="37.5" customHeight="1">
      <c r="A42" s="1147"/>
      <c r="B42" s="1141"/>
      <c r="C42" s="1141"/>
      <c r="D42" s="1141"/>
      <c r="E42" s="425" t="s">
        <v>526</v>
      </c>
      <c r="F42" s="1142" t="str">
        <f>'Rekap Panjang Per Prog Per Prov'!AX29</f>
        <v>Kab. Lima Puluh Kota</v>
      </c>
      <c r="G42" s="420">
        <f>'Rekap Panjang Per Prog Per Prov'!BC29</f>
        <v>400000000</v>
      </c>
      <c r="H42" s="1151"/>
      <c r="I42" s="426"/>
      <c r="J42" s="902" t="s">
        <v>698</v>
      </c>
      <c r="K42" s="1900"/>
    </row>
    <row r="43" spans="1:12" s="404" customFormat="1" ht="8.25" customHeight="1" thickBot="1">
      <c r="A43" s="439"/>
      <c r="B43" s="462"/>
      <c r="C43" s="463"/>
      <c r="D43" s="463"/>
      <c r="E43" s="463"/>
      <c r="F43" s="463"/>
      <c r="G43" s="464"/>
      <c r="H43" s="465"/>
      <c r="I43" s="466"/>
      <c r="J43" s="902"/>
      <c r="K43" s="428"/>
      <c r="L43" s="1217"/>
    </row>
    <row r="44" spans="1:12" s="413" customFormat="1" ht="19.5" hidden="1" customHeight="1">
      <c r="A44" s="450" t="s">
        <v>399</v>
      </c>
      <c r="B44" s="467" t="s">
        <v>400</v>
      </c>
      <c r="C44" s="468"/>
      <c r="D44" s="468"/>
      <c r="E44" s="468"/>
      <c r="F44" s="468"/>
      <c r="G44" s="469">
        <f>SUM(G45:G45)</f>
        <v>0</v>
      </c>
      <c r="H44" s="452"/>
      <c r="J44" s="902"/>
      <c r="K44" s="899"/>
      <c r="L44" s="1214">
        <f>'Rekap Panjang Per Prog Per Prov'!BE30</f>
        <v>0</v>
      </c>
    </row>
    <row r="45" spans="1:12" s="404" customFormat="1" ht="10.5" hidden="1" customHeight="1" thickBot="1">
      <c r="A45" s="439"/>
      <c r="B45" s="462"/>
      <c r="C45" s="463"/>
      <c r="D45" s="463"/>
      <c r="E45" s="463"/>
      <c r="F45" s="463"/>
      <c r="G45" s="448"/>
      <c r="H45" s="471"/>
      <c r="J45" s="902"/>
      <c r="K45" s="449"/>
    </row>
    <row r="46" spans="1:12" s="413" customFormat="1" ht="28.5" customHeight="1">
      <c r="A46" s="472">
        <v>2</v>
      </c>
      <c r="B46" s="473" t="s">
        <v>403</v>
      </c>
      <c r="C46" s="474"/>
      <c r="D46" s="474"/>
      <c r="E46" s="474"/>
      <c r="F46" s="474"/>
      <c r="G46" s="475">
        <f>SUM(G47:G54)</f>
        <v>7700000000</v>
      </c>
      <c r="H46" s="476"/>
      <c r="J46" s="902"/>
      <c r="K46" s="896"/>
      <c r="L46" s="1214">
        <f>'Rekap Panjang Per Prog Per Prov'!BE31</f>
        <v>7700000000</v>
      </c>
    </row>
    <row r="47" spans="1:12" s="413" customFormat="1" ht="34.5" customHeight="1">
      <c r="A47" s="415"/>
      <c r="B47" s="1145" t="s">
        <v>380</v>
      </c>
      <c r="C47" s="1833" t="str">
        <f>'Rekap Panjang Per Prog Per Prov'!AZ7</f>
        <v xml:space="preserve">PROGRAM PENGUATAN PENYELENGGARAAN PEMERINTAHAN UMUM </v>
      </c>
      <c r="D47" s="1833"/>
      <c r="E47" s="1833"/>
      <c r="F47" s="1895"/>
      <c r="G47" s="416"/>
      <c r="H47" s="1144" t="str">
        <f>'Rekap Panjang Per Prog Per Prov'!AZ11</f>
        <v>DITJEN PUM</v>
      </c>
      <c r="I47" s="418"/>
      <c r="J47" s="902"/>
      <c r="K47" s="417"/>
      <c r="L47" s="1215"/>
    </row>
    <row r="48" spans="1:12" s="423" customFormat="1" ht="35.25" customHeight="1">
      <c r="A48" s="419"/>
      <c r="B48" s="1141"/>
      <c r="C48" s="1141" t="s">
        <v>381</v>
      </c>
      <c r="D48" s="1830" t="str">
        <f>'Rekap Panjang Per Prog Per Prov'!AZ8</f>
        <v>Kegiatan Pengembangan dan Penataan Wilayah Administrasi dan Perbatasan</v>
      </c>
      <c r="E48" s="1830"/>
      <c r="F48" s="1896"/>
      <c r="G48" s="420"/>
      <c r="H48" s="1147"/>
      <c r="I48" s="422"/>
      <c r="J48" s="902"/>
      <c r="K48" s="421"/>
      <c r="L48" s="1216"/>
    </row>
    <row r="49" spans="1:12" s="404" customFormat="1" ht="37.5" customHeight="1">
      <c r="A49" s="1147"/>
      <c r="B49" s="1141"/>
      <c r="C49" s="1141"/>
      <c r="D49" s="1141" t="s">
        <v>382</v>
      </c>
      <c r="E49" s="1830" t="str">
        <f>'Rekap Panjang Per Prog Per Prov'!AZ10</f>
        <v>Pembangunan Sarana Prasarana  Perbatasan Antar Negara dan Pulau-Pulau Kecil Terluar</v>
      </c>
      <c r="F49" s="1896"/>
      <c r="G49" s="420"/>
      <c r="H49" s="1147"/>
      <c r="I49" s="424"/>
      <c r="J49" s="902"/>
      <c r="K49" s="1897" t="s">
        <v>609</v>
      </c>
    </row>
    <row r="50" spans="1:12" s="404" customFormat="1" ht="40.5" customHeight="1">
      <c r="A50" s="1147"/>
      <c r="B50" s="1141"/>
      <c r="C50" s="1141"/>
      <c r="D50" s="1141"/>
      <c r="E50" s="425" t="s">
        <v>526</v>
      </c>
      <c r="F50" s="1142" t="str">
        <f>'Rekap Panjang Per Prog Per Prov'!AX32</f>
        <v>Prov. Kepulauan Riau</v>
      </c>
      <c r="G50" s="420">
        <f>'Rekap Panjang Per Prog Per Prov'!AZ32</f>
        <v>2200000000</v>
      </c>
      <c r="H50" s="1147"/>
      <c r="I50" s="426"/>
      <c r="J50" s="902" t="s">
        <v>721</v>
      </c>
      <c r="K50" s="1911"/>
    </row>
    <row r="51" spans="1:12" s="404" customFormat="1" ht="49.5">
      <c r="A51" s="1147"/>
      <c r="B51" s="1141"/>
      <c r="C51" s="1141"/>
      <c r="D51" s="1141"/>
      <c r="E51" s="425" t="s">
        <v>526</v>
      </c>
      <c r="F51" s="1142" t="str">
        <f>'Rekap Panjang Per Prog Per Prov'!AX33</f>
        <v>Kab. Bintan</v>
      </c>
      <c r="G51" s="420">
        <f>'Rekap Panjang Per Prog Per Prov'!AZ33</f>
        <v>1500000000</v>
      </c>
      <c r="H51" s="1147"/>
      <c r="I51" s="426"/>
      <c r="J51" s="902" t="s">
        <v>722</v>
      </c>
      <c r="K51" s="1911"/>
    </row>
    <row r="52" spans="1:12" s="404" customFormat="1" ht="56.25" customHeight="1">
      <c r="A52" s="1147"/>
      <c r="B52" s="1141"/>
      <c r="C52" s="1141"/>
      <c r="D52" s="1141"/>
      <c r="E52" s="425" t="s">
        <v>526</v>
      </c>
      <c r="F52" s="1142" t="str">
        <f>'Rekap Panjang Per Prog Per Prov'!AX34</f>
        <v>Kab. Natuna</v>
      </c>
      <c r="G52" s="420">
        <f>'Rekap Panjang Per Prog Per Prov'!AZ34</f>
        <v>2000000000</v>
      </c>
      <c r="H52" s="1151"/>
      <c r="I52" s="426"/>
      <c r="J52" s="902" t="s">
        <v>723</v>
      </c>
      <c r="K52" s="1911"/>
    </row>
    <row r="53" spans="1:12" s="404" customFormat="1" ht="66">
      <c r="A53" s="1147"/>
      <c r="B53" s="1141"/>
      <c r="C53" s="1141"/>
      <c r="D53" s="1141"/>
      <c r="E53" s="425" t="s">
        <v>526</v>
      </c>
      <c r="F53" s="1142" t="str">
        <f>'Rekap Panjang Per Prog Per Prov'!AX35</f>
        <v>Kab. Kepulauan Anambas</v>
      </c>
      <c r="G53" s="420">
        <f>'Rekap Panjang Per Prog Per Prov'!AZ35</f>
        <v>2000000000</v>
      </c>
      <c r="H53" s="1151"/>
      <c r="I53" s="426"/>
      <c r="J53" s="902" t="s">
        <v>723</v>
      </c>
      <c r="K53" s="1898"/>
    </row>
    <row r="54" spans="1:12" s="404" customFormat="1" ht="8.25" customHeight="1" thickBot="1">
      <c r="A54" s="439"/>
      <c r="B54" s="462"/>
      <c r="C54" s="463"/>
      <c r="D54" s="463"/>
      <c r="E54" s="463"/>
      <c r="F54" s="463"/>
      <c r="G54" s="464"/>
      <c r="H54" s="465"/>
      <c r="J54" s="905"/>
      <c r="K54" s="428"/>
    </row>
    <row r="55" spans="1:12" s="413" customFormat="1" ht="16.5" hidden="1" customHeight="1">
      <c r="A55" s="480" t="s">
        <v>404</v>
      </c>
      <c r="B55" s="473" t="s">
        <v>410</v>
      </c>
      <c r="C55" s="474"/>
      <c r="D55" s="474"/>
      <c r="E55" s="474"/>
      <c r="F55" s="474"/>
      <c r="G55" s="481">
        <f>SUM(G56:G56)</f>
        <v>0</v>
      </c>
      <c r="H55" s="482"/>
      <c r="J55" s="681"/>
      <c r="K55" s="900"/>
      <c r="L55" s="1214">
        <f>'Rekap Panjang Per Prog Per Prov'!BE39</f>
        <v>1860000000</v>
      </c>
    </row>
    <row r="56" spans="1:12" s="404" customFormat="1" ht="8.25" hidden="1" customHeight="1" thickBot="1">
      <c r="A56" s="439"/>
      <c r="B56" s="462"/>
      <c r="C56" s="463"/>
      <c r="D56" s="463"/>
      <c r="E56" s="463"/>
      <c r="F56" s="483"/>
      <c r="G56" s="448"/>
      <c r="H56" s="471"/>
      <c r="J56" s="902"/>
      <c r="K56" s="449"/>
    </row>
    <row r="57" spans="1:12" s="413" customFormat="1" ht="19.5" hidden="1" customHeight="1">
      <c r="A57" s="480" t="s">
        <v>406</v>
      </c>
      <c r="B57" s="1904" t="s">
        <v>405</v>
      </c>
      <c r="C57" s="1854"/>
      <c r="D57" s="1854"/>
      <c r="E57" s="1854"/>
      <c r="F57" s="1854"/>
      <c r="G57" s="481">
        <f>SUM(G58:G58)</f>
        <v>0</v>
      </c>
      <c r="H57" s="476"/>
      <c r="J57" s="902"/>
      <c r="K57" s="896"/>
      <c r="L57" s="1214">
        <f>'Rekap Panjang Per Prog Per Prov'!BE36</f>
        <v>0</v>
      </c>
    </row>
    <row r="58" spans="1:12" s="404" customFormat="1" ht="9" hidden="1" customHeight="1" thickBot="1">
      <c r="A58" s="439"/>
      <c r="B58" s="462"/>
      <c r="C58" s="463"/>
      <c r="D58" s="463"/>
      <c r="E58" s="463"/>
      <c r="F58" s="463"/>
      <c r="G58" s="464"/>
      <c r="H58" s="471"/>
      <c r="J58" s="902"/>
      <c r="K58" s="449"/>
    </row>
    <row r="59" spans="1:12" s="413" customFormat="1" ht="19.5" hidden="1" customHeight="1">
      <c r="A59" s="480" t="s">
        <v>408</v>
      </c>
      <c r="B59" s="1904" t="s">
        <v>527</v>
      </c>
      <c r="C59" s="1854"/>
      <c r="D59" s="1854"/>
      <c r="E59" s="1854"/>
      <c r="F59" s="1854"/>
      <c r="G59" s="481">
        <f>SUM(G60:G60)</f>
        <v>0</v>
      </c>
      <c r="H59" s="476"/>
      <c r="J59" s="902"/>
      <c r="K59" s="896"/>
      <c r="L59" s="1214">
        <f>'Rekap Panjang Per Prog Per Prov'!BE38</f>
        <v>0</v>
      </c>
    </row>
    <row r="60" spans="1:12" s="404" customFormat="1" ht="9" hidden="1" customHeight="1" thickBot="1">
      <c r="A60" s="437"/>
      <c r="B60" s="458"/>
      <c r="C60" s="441"/>
      <c r="D60" s="441"/>
      <c r="E60" s="442"/>
      <c r="F60" s="441"/>
      <c r="G60" s="443"/>
      <c r="H60" s="461"/>
      <c r="J60" s="902"/>
      <c r="K60" s="681"/>
    </row>
    <row r="61" spans="1:12" s="413" customFormat="1" ht="19.5" hidden="1" customHeight="1">
      <c r="A61" s="480" t="s">
        <v>409</v>
      </c>
      <c r="B61" s="473" t="s">
        <v>407</v>
      </c>
      <c r="C61" s="474"/>
      <c r="D61" s="474"/>
      <c r="E61" s="474"/>
      <c r="F61" s="474"/>
      <c r="G61" s="484">
        <f>SUM(G62:G62)</f>
        <v>0</v>
      </c>
      <c r="H61" s="476"/>
      <c r="J61" s="902"/>
      <c r="K61" s="896"/>
      <c r="L61" s="1214">
        <f>'Rekap Panjang Per Prog Per Prov'!BE37</f>
        <v>0</v>
      </c>
    </row>
    <row r="62" spans="1:12" s="404" customFormat="1" ht="6.75" hidden="1" customHeight="1" thickBot="1">
      <c r="A62" s="439"/>
      <c r="B62" s="462"/>
      <c r="C62" s="463"/>
      <c r="D62" s="463"/>
      <c r="E62" s="463"/>
      <c r="F62" s="463"/>
      <c r="G62" s="448"/>
      <c r="H62" s="471"/>
      <c r="J62" s="902"/>
      <c r="K62" s="449"/>
    </row>
    <row r="63" spans="1:12" s="487" customFormat="1" ht="19.5" hidden="1" customHeight="1">
      <c r="A63" s="480" t="s">
        <v>411</v>
      </c>
      <c r="B63" s="1904" t="s">
        <v>412</v>
      </c>
      <c r="C63" s="1854"/>
      <c r="D63" s="1854"/>
      <c r="E63" s="1854"/>
      <c r="F63" s="1910"/>
      <c r="G63" s="485">
        <f>SUM(G64:G64)</f>
        <v>0</v>
      </c>
      <c r="H63" s="486"/>
      <c r="J63" s="902"/>
      <c r="K63" s="901"/>
      <c r="L63" s="1218">
        <f>'Rekap Panjang Per Prog Per Prov'!BE43</f>
        <v>350000000</v>
      </c>
    </row>
    <row r="64" spans="1:12" s="404" customFormat="1" ht="8.25" hidden="1" customHeight="1" thickBot="1">
      <c r="A64" s="439"/>
      <c r="B64" s="462"/>
      <c r="C64" s="463"/>
      <c r="D64" s="463"/>
      <c r="E64" s="463"/>
      <c r="F64" s="463"/>
      <c r="G64" s="448"/>
      <c r="H64" s="471"/>
      <c r="I64" s="466"/>
      <c r="J64" s="902"/>
      <c r="K64" s="449"/>
      <c r="L64" s="466"/>
    </row>
    <row r="65" spans="1:12" s="413" customFormat="1" ht="19.5" hidden="1" customHeight="1">
      <c r="A65" s="488" t="s">
        <v>413</v>
      </c>
      <c r="B65" s="467" t="s">
        <v>414</v>
      </c>
      <c r="C65" s="468"/>
      <c r="D65" s="468"/>
      <c r="E65" s="468"/>
      <c r="F65" s="468"/>
      <c r="G65" s="451">
        <f>SUM(G66:G66)</f>
        <v>0</v>
      </c>
      <c r="H65" s="452"/>
      <c r="J65" s="902"/>
      <c r="K65" s="899"/>
      <c r="L65" s="1214">
        <f>'Rekap Panjang Per Prog Per Prov'!BE45</f>
        <v>1700000000</v>
      </c>
    </row>
    <row r="66" spans="1:12" s="404" customFormat="1" ht="6.75" hidden="1" customHeight="1" thickBot="1">
      <c r="A66" s="439"/>
      <c r="B66" s="462"/>
      <c r="C66" s="463"/>
      <c r="D66" s="463"/>
      <c r="E66" s="463"/>
      <c r="F66" s="463"/>
      <c r="G66" s="448"/>
      <c r="H66" s="471"/>
      <c r="J66" s="902"/>
      <c r="K66" s="449"/>
    </row>
    <row r="67" spans="1:12" s="413" customFormat="1" ht="19.5" hidden="1" customHeight="1">
      <c r="A67" s="488" t="s">
        <v>415</v>
      </c>
      <c r="B67" s="467" t="s">
        <v>416</v>
      </c>
      <c r="C67" s="468"/>
      <c r="D67" s="468"/>
      <c r="E67" s="468"/>
      <c r="F67" s="468"/>
      <c r="G67" s="451">
        <f>SUM(G68:G68)</f>
        <v>0</v>
      </c>
      <c r="H67" s="452"/>
      <c r="J67" s="902"/>
      <c r="K67" s="899"/>
      <c r="L67" s="1214">
        <f>'Rekap Panjang Per Prog Per Prov'!BE49</f>
        <v>7145000000</v>
      </c>
    </row>
    <row r="68" spans="1:12" s="404" customFormat="1" ht="6.75" hidden="1" customHeight="1" thickBot="1">
      <c r="A68" s="439"/>
      <c r="B68" s="462"/>
      <c r="C68" s="463"/>
      <c r="D68" s="463"/>
      <c r="E68" s="463"/>
      <c r="F68" s="463"/>
      <c r="G68" s="448"/>
      <c r="H68" s="471"/>
      <c r="J68" s="902"/>
      <c r="K68" s="449"/>
    </row>
    <row r="69" spans="1:12" s="413" customFormat="1" ht="25.5" hidden="1" customHeight="1">
      <c r="A69" s="472" t="s">
        <v>402</v>
      </c>
      <c r="B69" s="473" t="s">
        <v>410</v>
      </c>
      <c r="C69" s="474"/>
      <c r="D69" s="474"/>
      <c r="E69" s="474"/>
      <c r="F69" s="474"/>
      <c r="G69" s="475">
        <f>SUM(G70:G77)</f>
        <v>560000000</v>
      </c>
      <c r="H69" s="476"/>
      <c r="J69" s="902"/>
      <c r="K69" s="896"/>
      <c r="L69" s="1214">
        <f>'Rekap Panjang Per Prog Per Prov'!BE39</f>
        <v>1860000000</v>
      </c>
    </row>
    <row r="70" spans="1:12" s="413" customFormat="1" ht="21" hidden="1" customHeight="1">
      <c r="A70" s="415"/>
      <c r="B70" s="1145" t="s">
        <v>380</v>
      </c>
      <c r="C70" s="1833" t="str">
        <f>'Rekap Panjang Per Prog Per Prov'!BB7</f>
        <v xml:space="preserve">PROGRAM BINA PEMBANGUNAN DAERAH </v>
      </c>
      <c r="D70" s="1833"/>
      <c r="E70" s="1833"/>
      <c r="F70" s="1895"/>
      <c r="G70" s="416"/>
      <c r="H70" s="1908" t="str">
        <f>'Rekap Panjang Per Prog Per Prov'!BB11</f>
        <v>DITJEN BINA BANGDA</v>
      </c>
      <c r="I70" s="418"/>
      <c r="J70" s="902"/>
      <c r="K70" s="417"/>
      <c r="L70" s="1215"/>
    </row>
    <row r="71" spans="1:12" s="423" customFormat="1" ht="35.25" hidden="1" customHeight="1">
      <c r="A71" s="419"/>
      <c r="B71" s="1141"/>
      <c r="C71" s="1141" t="s">
        <v>381</v>
      </c>
      <c r="D71" s="1830" t="str">
        <f>'Rekap Panjang Per Prog Per Prov'!BB8</f>
        <v>Kegiatan Penataan Ruang Daerah dan Lingkungan Hidup di Daerah</v>
      </c>
      <c r="E71" s="1830"/>
      <c r="F71" s="1896"/>
      <c r="G71" s="420"/>
      <c r="H71" s="1909"/>
      <c r="I71" s="422"/>
      <c r="J71" s="902"/>
      <c r="K71" s="421"/>
      <c r="L71" s="1216"/>
    </row>
    <row r="72" spans="1:12" s="404" customFormat="1" ht="53.25" hidden="1" customHeight="1">
      <c r="A72" s="1147"/>
      <c r="B72" s="1141"/>
      <c r="C72" s="1141"/>
      <c r="D72" s="1141" t="s">
        <v>382</v>
      </c>
      <c r="E72" s="1830" t="str">
        <f>'Rekap Panjang Per Prog Per Prov'!BB10</f>
        <v xml:space="preserve">Fasilitasi pembinaan dan pemberdayaan masyarakat dan kapasitas kelembagaan penanganan lahan kritis dan sumber daya air berbasis masyarakat (PLKSDA-BM) </v>
      </c>
      <c r="F72" s="1896"/>
      <c r="G72" s="420"/>
      <c r="H72" s="1147"/>
      <c r="I72" s="424"/>
      <c r="J72" s="902"/>
      <c r="K72" s="1912" t="s">
        <v>594</v>
      </c>
    </row>
    <row r="73" spans="1:12" s="404" customFormat="1" hidden="1">
      <c r="A73" s="1147"/>
      <c r="B73" s="1141"/>
      <c r="C73" s="1141"/>
      <c r="D73" s="1141"/>
      <c r="E73" s="425" t="s">
        <v>526</v>
      </c>
      <c r="F73" s="1142" t="str">
        <f>'Rekap Panjang Per Prog Per Prov'!AX40</f>
        <v>Kab. Rejang Lebong</v>
      </c>
      <c r="G73" s="420">
        <f>'Rekap Panjang Per Prog Per Prov'!BB40</f>
        <v>0</v>
      </c>
      <c r="H73" s="1147"/>
      <c r="I73" s="426"/>
      <c r="J73" s="902"/>
      <c r="K73" s="1914"/>
    </row>
    <row r="74" spans="1:12" s="404" customFormat="1" ht="22.5" hidden="1" customHeight="1">
      <c r="A74" s="1147"/>
      <c r="B74" s="1141"/>
      <c r="C74" s="1141"/>
      <c r="D74" s="1141"/>
      <c r="E74" s="425" t="s">
        <v>526</v>
      </c>
      <c r="F74" s="1142" t="str">
        <f>'Rekap Panjang Per Prog Per Prov'!AX41</f>
        <v>Kab. Lebong</v>
      </c>
      <c r="G74" s="420">
        <f>'Rekap Panjang Per Prog Per Prov'!BB41</f>
        <v>300000000</v>
      </c>
      <c r="H74" s="1147"/>
      <c r="I74" s="426"/>
      <c r="J74" s="902"/>
      <c r="K74" s="1914"/>
    </row>
    <row r="75" spans="1:12" s="404" customFormat="1" ht="36.75" hidden="1" customHeight="1">
      <c r="A75" s="1147"/>
      <c r="B75" s="1141"/>
      <c r="C75" s="1141"/>
      <c r="D75" s="1141" t="s">
        <v>386</v>
      </c>
      <c r="E75" s="1830" t="str">
        <f>'Rekap Panjang Per Prog Per Prov'!BC10</f>
        <v>Fasilitasi Pengelolaan dan Pengembangan Kawasan Ekowisata Berbasis Masyarakat</v>
      </c>
      <c r="F75" s="1896"/>
      <c r="G75" s="420"/>
      <c r="H75" s="1147"/>
      <c r="I75" s="424"/>
      <c r="J75" s="902"/>
      <c r="K75" s="1912" t="s">
        <v>594</v>
      </c>
    </row>
    <row r="76" spans="1:12" s="404" customFormat="1" ht="45.75" hidden="1" customHeight="1">
      <c r="A76" s="1147"/>
      <c r="B76" s="1141"/>
      <c r="C76" s="1141"/>
      <c r="D76" s="1141"/>
      <c r="E76" s="425" t="s">
        <v>526</v>
      </c>
      <c r="F76" s="1142" t="str">
        <f>'Rekap Panjang Per Prog Per Prov'!AX41</f>
        <v>Kab. Lebong</v>
      </c>
      <c r="G76" s="420">
        <f>'Rekap Panjang Per Prog Per Prov'!BC41</f>
        <v>260000000</v>
      </c>
      <c r="H76" s="1151"/>
      <c r="I76" s="426"/>
      <c r="J76" s="902"/>
      <c r="K76" s="1913"/>
    </row>
    <row r="77" spans="1:12" s="404" customFormat="1" ht="17.25" hidden="1" thickBot="1">
      <c r="A77" s="1147"/>
      <c r="B77" s="460"/>
      <c r="C77" s="460"/>
      <c r="D77" s="460"/>
      <c r="E77" s="679"/>
      <c r="F77" s="460"/>
      <c r="G77" s="680"/>
      <c r="H77" s="681"/>
      <c r="I77" s="678"/>
      <c r="J77" s="905"/>
      <c r="K77" s="895"/>
    </row>
    <row r="78" spans="1:12" s="413" customFormat="1" ht="24.75" hidden="1" customHeight="1">
      <c r="A78" s="472" t="s">
        <v>404</v>
      </c>
      <c r="B78" s="473" t="s">
        <v>412</v>
      </c>
      <c r="C78" s="474"/>
      <c r="D78" s="474"/>
      <c r="E78" s="474"/>
      <c r="F78" s="474"/>
      <c r="G78" s="475">
        <f>SUM(G79:G82)</f>
        <v>350000000</v>
      </c>
      <c r="H78" s="476"/>
      <c r="J78" s="681"/>
      <c r="K78" s="896"/>
      <c r="L78" s="1214">
        <f>'Rekap Panjang Per Prog Per Prov'!BE43</f>
        <v>350000000</v>
      </c>
    </row>
    <row r="79" spans="1:12" s="413" customFormat="1" ht="21" hidden="1" customHeight="1">
      <c r="A79" s="415"/>
      <c r="B79" s="1145" t="s">
        <v>380</v>
      </c>
      <c r="C79" s="1833" t="str">
        <f>'Rekap Panjang Per Prog Per Prov'!BB7</f>
        <v xml:space="preserve">PROGRAM BINA PEMBANGUNAN DAERAH </v>
      </c>
      <c r="D79" s="1833"/>
      <c r="E79" s="1833"/>
      <c r="F79" s="1895"/>
      <c r="G79" s="416"/>
      <c r="H79" s="1908" t="str">
        <f>'Rekap Panjang Per Prog Per Prov'!BB11</f>
        <v>DITJEN BINA BANGDA</v>
      </c>
      <c r="I79" s="418"/>
      <c r="J79" s="902"/>
      <c r="K79" s="417"/>
      <c r="L79" s="1215"/>
    </row>
    <row r="80" spans="1:12" s="423" customFormat="1" ht="27.75" hidden="1" customHeight="1">
      <c r="A80" s="419"/>
      <c r="B80" s="1141"/>
      <c r="C80" s="1141" t="s">
        <v>381</v>
      </c>
      <c r="D80" s="1830" t="str">
        <f>'Rekap Panjang Per Prog Per Prov'!BB8</f>
        <v>Kegiatan Penataan Ruang Daerah dan Lingkungan Hidup di Daerah</v>
      </c>
      <c r="E80" s="1830"/>
      <c r="F80" s="1896"/>
      <c r="G80" s="420"/>
      <c r="H80" s="1909"/>
      <c r="I80" s="422"/>
      <c r="J80" s="902"/>
      <c r="K80" s="421"/>
      <c r="L80" s="1216"/>
    </row>
    <row r="81" spans="1:12" s="404" customFormat="1" ht="54" hidden="1" customHeight="1">
      <c r="A81" s="1147"/>
      <c r="B81" s="1141"/>
      <c r="C81" s="1141"/>
      <c r="D81" s="1141" t="s">
        <v>382</v>
      </c>
      <c r="E81" s="1830" t="str">
        <f>'Rekap Panjang Per Prog Per Prov'!BB10</f>
        <v xml:space="preserve">Fasilitasi pembinaan dan pemberdayaan masyarakat dan kapasitas kelembagaan penanganan lahan kritis dan sumber daya air berbasis masyarakat (PLKSDA-BM) </v>
      </c>
      <c r="F81" s="1896"/>
      <c r="G81" s="420"/>
      <c r="H81" s="1147"/>
      <c r="I81" s="424"/>
      <c r="J81" s="902"/>
      <c r="K81" s="1912" t="s">
        <v>594</v>
      </c>
    </row>
    <row r="82" spans="1:12" s="404" customFormat="1" ht="45.75" hidden="1" customHeight="1">
      <c r="A82" s="1147"/>
      <c r="B82" s="1141"/>
      <c r="C82" s="1141"/>
      <c r="D82" s="1141"/>
      <c r="E82" s="425" t="s">
        <v>526</v>
      </c>
      <c r="F82" s="1142" t="str">
        <f>'Rekap Panjang Per Prog Per Prov'!AX44</f>
        <v>Kab. Lampung Barat</v>
      </c>
      <c r="G82" s="420">
        <f>'Rekap Panjang Per Prog Per Prov'!BB44</f>
        <v>350000000</v>
      </c>
      <c r="H82" s="1151"/>
      <c r="I82" s="426"/>
      <c r="J82" s="902"/>
      <c r="K82" s="1913"/>
    </row>
    <row r="83" spans="1:12" s="404" customFormat="1" ht="17.25" hidden="1" thickBot="1">
      <c r="A83" s="1147"/>
      <c r="B83" s="460"/>
      <c r="C83" s="460"/>
      <c r="D83" s="460"/>
      <c r="E83" s="679"/>
      <c r="F83" s="460"/>
      <c r="G83" s="680"/>
      <c r="H83" s="681"/>
      <c r="I83" s="678"/>
      <c r="J83" s="905"/>
      <c r="K83" s="681"/>
    </row>
    <row r="84" spans="1:12" s="413" customFormat="1" ht="24.75" customHeight="1">
      <c r="A84" s="472">
        <v>3</v>
      </c>
      <c r="B84" s="473" t="s">
        <v>414</v>
      </c>
      <c r="C84" s="474"/>
      <c r="D84" s="474"/>
      <c r="E84" s="474"/>
      <c r="F84" s="474"/>
      <c r="G84" s="481">
        <f>SUM(G95:G100)</f>
        <v>1700000000</v>
      </c>
      <c r="H84" s="476"/>
      <c r="J84" s="681"/>
      <c r="K84" s="896"/>
      <c r="L84" s="1214">
        <f>'Rekap Panjang Per Prog Per Prov'!BE45</f>
        <v>1700000000</v>
      </c>
    </row>
    <row r="85" spans="1:12" s="413" customFormat="1" ht="16.5" hidden="1" customHeight="1">
      <c r="A85" s="415"/>
      <c r="B85" s="1145" t="s">
        <v>380</v>
      </c>
      <c r="C85" s="1833" t="e">
        <f>'Rekap Panjang Per Prog Per Prov'!#REF!</f>
        <v>#REF!</v>
      </c>
      <c r="D85" s="1833"/>
      <c r="E85" s="1833"/>
      <c r="F85" s="1895"/>
      <c r="G85" s="416"/>
      <c r="H85" s="417" t="e">
        <f>'Rekap Panjang Per Prog Per Prov'!#REF!</f>
        <v>#REF!</v>
      </c>
      <c r="I85" s="418"/>
      <c r="J85" s="902"/>
      <c r="K85" s="417" t="e">
        <f>'Rekap Panjang Per Prog Per Prov'!#REF!</f>
        <v>#REF!</v>
      </c>
      <c r="L85" s="1215"/>
    </row>
    <row r="86" spans="1:12" s="423" customFormat="1" ht="16.5" hidden="1" customHeight="1">
      <c r="A86" s="419"/>
      <c r="B86" s="1141"/>
      <c r="C86" s="1141" t="s">
        <v>381</v>
      </c>
      <c r="D86" s="1830" t="e">
        <f>'Rekap Panjang Per Prog Per Prov'!#REF!</f>
        <v>#REF!</v>
      </c>
      <c r="E86" s="1830"/>
      <c r="F86" s="1896"/>
      <c r="G86" s="420"/>
      <c r="H86" s="421"/>
      <c r="I86" s="422"/>
      <c r="J86" s="902"/>
      <c r="K86" s="421"/>
      <c r="L86" s="1216"/>
    </row>
    <row r="87" spans="1:12" s="404" customFormat="1" ht="16.5" hidden="1" customHeight="1">
      <c r="A87" s="1147"/>
      <c r="B87" s="1141"/>
      <c r="C87" s="1141"/>
      <c r="D87" s="1141" t="s">
        <v>382</v>
      </c>
      <c r="E87" s="1830" t="e">
        <f>'Rekap Panjang Per Prog Per Prov'!#REF!</f>
        <v>#REF!</v>
      </c>
      <c r="F87" s="1896"/>
      <c r="G87" s="420"/>
      <c r="H87" s="421"/>
      <c r="I87" s="424"/>
      <c r="J87" s="902"/>
      <c r="K87" s="421"/>
    </row>
    <row r="88" spans="1:12" s="404" customFormat="1" ht="16.5" hidden="1" customHeight="1">
      <c r="A88" s="1147"/>
      <c r="B88" s="1141"/>
      <c r="C88" s="1141"/>
      <c r="D88" s="1141"/>
      <c r="E88" s="425" t="s">
        <v>526</v>
      </c>
      <c r="F88" s="1142" t="str">
        <f>'Rekap Panjang Per Prog Per Prov'!AX32</f>
        <v>Prov. Kepulauan Riau</v>
      </c>
      <c r="G88" s="420">
        <f>'Rekap Panjang Per Prog Per Prov'!AY32</f>
        <v>0</v>
      </c>
      <c r="H88" s="421"/>
      <c r="I88" s="426"/>
      <c r="J88" s="902"/>
      <c r="K88" s="421"/>
    </row>
    <row r="89" spans="1:12" s="404" customFormat="1" ht="16.5" hidden="1" customHeight="1">
      <c r="A89" s="1147"/>
      <c r="B89" s="1141"/>
      <c r="C89" s="1141"/>
      <c r="D89" s="1141"/>
      <c r="E89" s="425" t="s">
        <v>526</v>
      </c>
      <c r="F89" s="1142" t="str">
        <f>'Rekap Panjang Per Prog Per Prov'!AX33</f>
        <v>Kab. Bintan</v>
      </c>
      <c r="G89" s="420">
        <f>'Rekap Panjang Per Prog Per Prov'!AY33</f>
        <v>0</v>
      </c>
      <c r="H89" s="421"/>
      <c r="I89" s="426"/>
      <c r="J89" s="902"/>
      <c r="K89" s="421"/>
    </row>
    <row r="90" spans="1:12" s="404" customFormat="1" ht="16.5" hidden="1" customHeight="1">
      <c r="A90" s="1147"/>
      <c r="B90" s="1141"/>
      <c r="C90" s="1141"/>
      <c r="D90" s="1141"/>
      <c r="E90" s="425" t="s">
        <v>526</v>
      </c>
      <c r="F90" s="1142" t="str">
        <f>'Rekap Panjang Per Prog Per Prov'!AX34</f>
        <v>Kab. Natuna</v>
      </c>
      <c r="G90" s="420">
        <f>'Rekap Panjang Per Prog Per Prov'!AY34</f>
        <v>0</v>
      </c>
      <c r="H90" s="421"/>
      <c r="I90" s="426"/>
      <c r="J90" s="902"/>
      <c r="K90" s="421"/>
    </row>
    <row r="91" spans="1:12" s="404" customFormat="1" ht="16.5" hidden="1" customHeight="1">
      <c r="A91" s="437"/>
      <c r="B91" s="453"/>
      <c r="C91" s="454"/>
      <c r="D91" s="456"/>
      <c r="E91" s="489" t="s">
        <v>526</v>
      </c>
      <c r="F91" s="1141" t="str">
        <f>'Rekap Panjang Per Prog Per Prov'!AX36</f>
        <v>Jambi</v>
      </c>
      <c r="G91" s="438">
        <f>'Rekap Panjang Per Prog Per Prov'!AY36</f>
        <v>0</v>
      </c>
      <c r="H91" s="455"/>
      <c r="J91" s="902"/>
      <c r="K91" s="902"/>
    </row>
    <row r="92" spans="1:12" s="404" customFormat="1" ht="16.5" hidden="1" customHeight="1">
      <c r="A92" s="1147"/>
      <c r="B92" s="1141"/>
      <c r="C92" s="1141"/>
      <c r="D92" s="1141"/>
      <c r="E92" s="425" t="s">
        <v>526</v>
      </c>
      <c r="F92" s="1142" t="str">
        <f>'Rekap Panjang Per Prog Per Prov'!AX37</f>
        <v>Sumatera Selatan</v>
      </c>
      <c r="G92" s="420">
        <f>'Rekap Panjang Per Prog Per Prov'!AY37</f>
        <v>0</v>
      </c>
      <c r="H92" s="421"/>
      <c r="I92" s="426"/>
      <c r="J92" s="902"/>
      <c r="K92" s="421"/>
    </row>
    <row r="93" spans="1:12" s="404" customFormat="1" ht="16.5" hidden="1" customHeight="1">
      <c r="A93" s="1147"/>
      <c r="B93" s="1141"/>
      <c r="C93" s="1141"/>
      <c r="D93" s="1141"/>
      <c r="E93" s="425" t="s">
        <v>526</v>
      </c>
      <c r="F93" s="1142" t="str">
        <f>'Rekap Panjang Per Prog Per Prov'!AX38</f>
        <v>Bangka Belitung</v>
      </c>
      <c r="G93" s="420">
        <f>'Rekap Panjang Per Prog Per Prov'!AY38</f>
        <v>0</v>
      </c>
      <c r="H93" s="421"/>
      <c r="I93" s="426"/>
      <c r="J93" s="902"/>
      <c r="K93" s="421"/>
    </row>
    <row r="94" spans="1:12" s="404" customFormat="1" ht="16.5" hidden="1" customHeight="1">
      <c r="A94" s="437"/>
      <c r="B94" s="453"/>
      <c r="C94" s="454"/>
      <c r="D94" s="456"/>
      <c r="E94" s="489" t="s">
        <v>526</v>
      </c>
      <c r="F94" s="1141" t="str">
        <f>'Rekap Panjang Per Prog Per Prov'!AX39</f>
        <v>Bengkulu</v>
      </c>
      <c r="G94" s="438">
        <f>'Rekap Panjang Per Prog Per Prov'!AY39</f>
        <v>0</v>
      </c>
      <c r="H94" s="455"/>
      <c r="J94" s="902"/>
      <c r="K94" s="902"/>
    </row>
    <row r="95" spans="1:12" s="413" customFormat="1" ht="24" customHeight="1">
      <c r="A95" s="415"/>
      <c r="B95" s="1145" t="s">
        <v>380</v>
      </c>
      <c r="C95" s="1833" t="str">
        <f>'Rekap Panjang Per Prog Per Prov'!BB7</f>
        <v xml:space="preserve">PROGRAM BINA PEMBANGUNAN DAERAH </v>
      </c>
      <c r="D95" s="1833"/>
      <c r="E95" s="1833"/>
      <c r="F95" s="1895"/>
      <c r="G95" s="416"/>
      <c r="H95" s="1908" t="str">
        <f>'Rekap Panjang Per Prog Per Prov'!BB11</f>
        <v>DITJEN BINA BANGDA</v>
      </c>
      <c r="I95" s="418"/>
      <c r="J95" s="902"/>
      <c r="K95" s="417"/>
      <c r="L95" s="1215"/>
    </row>
    <row r="96" spans="1:12" s="423" customFormat="1" ht="26.25" customHeight="1">
      <c r="A96" s="419"/>
      <c r="B96" s="1141"/>
      <c r="C96" s="1141" t="s">
        <v>381</v>
      </c>
      <c r="D96" s="1830" t="str">
        <f>'Rekap Panjang Per Prog Per Prov'!BB8</f>
        <v>Kegiatan Penataan Ruang Daerah dan Lingkungan Hidup di Daerah</v>
      </c>
      <c r="E96" s="1830"/>
      <c r="F96" s="1896"/>
      <c r="G96" s="420"/>
      <c r="H96" s="1909"/>
      <c r="I96" s="422"/>
      <c r="J96" s="902"/>
      <c r="K96" s="421"/>
      <c r="L96" s="1216"/>
    </row>
    <row r="97" spans="1:12" s="404" customFormat="1" ht="33.75" customHeight="1">
      <c r="A97" s="1147"/>
      <c r="B97" s="1141"/>
      <c r="C97" s="1141"/>
      <c r="D97" s="1141" t="s">
        <v>382</v>
      </c>
      <c r="E97" s="1830" t="str">
        <f>'Rekap Panjang Per Prog Per Prov'!BC10</f>
        <v>Fasilitasi Pengelolaan dan Pengembangan Kawasan Ekowisata Berbasis Masyarakat</v>
      </c>
      <c r="F97" s="1896"/>
      <c r="G97" s="420"/>
      <c r="H97" s="1147"/>
      <c r="I97" s="424"/>
      <c r="J97" s="902"/>
      <c r="K97" s="1899" t="s">
        <v>594</v>
      </c>
    </row>
    <row r="98" spans="1:12" s="404" customFormat="1" ht="19.5" customHeight="1">
      <c r="A98" s="1147"/>
      <c r="B98" s="1141"/>
      <c r="C98" s="1141"/>
      <c r="D98" s="1141"/>
      <c r="E98" s="425" t="s">
        <v>526</v>
      </c>
      <c r="F98" s="1142" t="str">
        <f>'Rekap Panjang Per Prog Per Prov'!AX46</f>
        <v>Kota Serang</v>
      </c>
      <c r="G98" s="420">
        <f>'Rekap Panjang Per Prog Per Prov'!BC46</f>
        <v>850000000</v>
      </c>
      <c r="H98" s="1147"/>
      <c r="I98" s="426"/>
      <c r="J98" s="902"/>
      <c r="K98" s="1905"/>
    </row>
    <row r="99" spans="1:12" s="404" customFormat="1" ht="37.5" customHeight="1">
      <c r="A99" s="1147"/>
      <c r="B99" s="1141"/>
      <c r="C99" s="1141"/>
      <c r="D99" s="1141"/>
      <c r="E99" s="425" t="s">
        <v>526</v>
      </c>
      <c r="F99" s="1142" t="str">
        <f>'Rekap Panjang Per Prog Per Prov'!AX47</f>
        <v>Kab. Serang</v>
      </c>
      <c r="G99" s="420">
        <f>'Rekap Panjang Per Prog Per Prov'!BC47</f>
        <v>850000000</v>
      </c>
      <c r="H99" s="1151"/>
      <c r="I99" s="426"/>
      <c r="J99" s="902" t="s">
        <v>698</v>
      </c>
      <c r="K99" s="1905"/>
    </row>
    <row r="100" spans="1:12" s="404" customFormat="1" ht="17.25" thickBot="1">
      <c r="A100" s="1147"/>
      <c r="B100" s="460"/>
      <c r="C100" s="460"/>
      <c r="D100" s="460"/>
      <c r="E100" s="679"/>
      <c r="F100" s="460"/>
      <c r="G100" s="680"/>
      <c r="H100" s="681"/>
      <c r="I100" s="678"/>
      <c r="J100" s="905"/>
      <c r="K100" s="895"/>
    </row>
    <row r="101" spans="1:12" s="413" customFormat="1" ht="23.25" customHeight="1">
      <c r="A101" s="472">
        <v>4</v>
      </c>
      <c r="B101" s="473" t="s">
        <v>418</v>
      </c>
      <c r="C101" s="474"/>
      <c r="D101" s="474"/>
      <c r="E101" s="474"/>
      <c r="F101" s="474"/>
      <c r="G101" s="481">
        <f>SUM(G102:G124)</f>
        <v>72560853000</v>
      </c>
      <c r="H101" s="476"/>
      <c r="J101" s="681"/>
      <c r="K101" s="896"/>
      <c r="L101" s="1214">
        <f>'Rekap Panjang Per Prog Per Prov'!BE49</f>
        <v>7145000000</v>
      </c>
    </row>
    <row r="102" spans="1:12" s="413" customFormat="1" ht="16.5" hidden="1" customHeight="1">
      <c r="A102" s="415"/>
      <c r="B102" s="1145" t="s">
        <v>380</v>
      </c>
      <c r="C102" s="1833" t="str">
        <f>'Rekap Panjang Per Prog Per Prov'!AY7</f>
        <v xml:space="preserve">PROGRAM PEMBERDAYAAN MASYARAKAT DAN DESA </v>
      </c>
      <c r="D102" s="1833"/>
      <c r="E102" s="1833"/>
      <c r="F102" s="1895"/>
      <c r="G102" s="416"/>
      <c r="H102" s="417" t="str">
        <f>'Rekap Panjang Per Prog Per Prov'!AY11</f>
        <v>DITJEN PMD</v>
      </c>
      <c r="I102" s="418"/>
      <c r="J102" s="902"/>
      <c r="K102" s="417">
        <f>'Rekap Panjang Per Prog Per Prov'!BA11</f>
        <v>0</v>
      </c>
      <c r="L102" s="1215"/>
    </row>
    <row r="103" spans="1:12" s="423" customFormat="1" ht="16.5" hidden="1" customHeight="1">
      <c r="A103" s="419"/>
      <c r="B103" s="1141"/>
      <c r="C103" s="1141" t="s">
        <v>381</v>
      </c>
      <c r="D103" s="1830" t="str">
        <f>'Rekap Panjang Per Prog Per Prov'!AY8</f>
        <v>Kegiatan Fasilitasi Pemberdayaan Adat dan Sosial Budaya Masyarakat</v>
      </c>
      <c r="E103" s="1830"/>
      <c r="F103" s="1896"/>
      <c r="G103" s="420"/>
      <c r="H103" s="421"/>
      <c r="I103" s="422"/>
      <c r="J103" s="902"/>
      <c r="K103" s="421"/>
      <c r="L103" s="1216"/>
    </row>
    <row r="104" spans="1:12" s="404" customFormat="1" ht="16.5" hidden="1" customHeight="1">
      <c r="A104" s="1147"/>
      <c r="B104" s="1141"/>
      <c r="C104" s="1141"/>
      <c r="D104" s="1141" t="s">
        <v>382</v>
      </c>
      <c r="E104" s="1830" t="str">
        <f>'Rekap Panjang Per Prog Per Prov'!AY10</f>
        <v xml:space="preserve">Fasilitasi Pembinaan dan Pengendalian PNPM Generasi </v>
      </c>
      <c r="F104" s="1896"/>
      <c r="G104" s="420"/>
      <c r="H104" s="421"/>
      <c r="I104" s="424"/>
      <c r="J104" s="902"/>
      <c r="K104" s="421"/>
    </row>
    <row r="105" spans="1:12" s="404" customFormat="1" ht="16.5" hidden="1" customHeight="1">
      <c r="A105" s="1147"/>
      <c r="B105" s="1141"/>
      <c r="C105" s="1141"/>
      <c r="D105" s="1141"/>
      <c r="E105" s="425" t="s">
        <v>526</v>
      </c>
      <c r="F105" s="1142" t="str">
        <f>'Rekap Panjang Per Prog Per Prov'!AX50</f>
        <v>Kab. Sukabumi</v>
      </c>
      <c r="G105" s="420">
        <f>'Rekap Panjang Per Prog Per Prov'!AY50</f>
        <v>18073539000</v>
      </c>
      <c r="H105" s="421"/>
      <c r="I105" s="426"/>
      <c r="J105" s="902"/>
      <c r="K105" s="421"/>
    </row>
    <row r="106" spans="1:12" s="404" customFormat="1" ht="16.5" hidden="1" customHeight="1">
      <c r="A106" s="1147"/>
      <c r="B106" s="1141"/>
      <c r="C106" s="1141"/>
      <c r="D106" s="1141"/>
      <c r="E106" s="425" t="s">
        <v>526</v>
      </c>
      <c r="F106" s="1142" t="str">
        <f>'Rekap Panjang Per Prog Per Prov'!AX51</f>
        <v>Kab. Sumedang</v>
      </c>
      <c r="G106" s="420">
        <f>'Rekap Panjang Per Prog Per Prov'!AY51</f>
        <v>10318839000</v>
      </c>
      <c r="H106" s="421"/>
      <c r="I106" s="426"/>
      <c r="J106" s="902"/>
      <c r="K106" s="421"/>
    </row>
    <row r="107" spans="1:12" s="404" customFormat="1" ht="16.5" hidden="1" customHeight="1">
      <c r="A107" s="1147"/>
      <c r="B107" s="1141"/>
      <c r="C107" s="1141"/>
      <c r="D107" s="1141"/>
      <c r="E107" s="425" t="s">
        <v>526</v>
      </c>
      <c r="F107" s="1142" t="str">
        <f>'Rekap Panjang Per Prog Per Prov'!AX52</f>
        <v>Kab. Garut</v>
      </c>
      <c r="G107" s="420">
        <f>'Rekap Panjang Per Prog Per Prov'!AY52</f>
        <v>8082839000</v>
      </c>
      <c r="H107" s="421"/>
      <c r="I107" s="426"/>
      <c r="J107" s="902"/>
      <c r="K107" s="421"/>
    </row>
    <row r="108" spans="1:12" s="404" customFormat="1" ht="16.5" hidden="1" customHeight="1">
      <c r="A108" s="437"/>
      <c r="B108" s="453"/>
      <c r="C108" s="454"/>
      <c r="D108" s="456"/>
      <c r="E108" s="489" t="s">
        <v>526</v>
      </c>
      <c r="F108" s="1141" t="str">
        <f>'Rekap Panjang Per Prog Per Prov'!AX53</f>
        <v>Kab. Cianjur</v>
      </c>
      <c r="G108" s="438">
        <f>'Rekap Panjang Per Prog Per Prov'!AY53</f>
        <v>6907079000</v>
      </c>
      <c r="H108" s="455"/>
      <c r="J108" s="902"/>
      <c r="K108" s="902"/>
    </row>
    <row r="109" spans="1:12" s="404" customFormat="1" ht="16.5" hidden="1" customHeight="1">
      <c r="A109" s="1147"/>
      <c r="B109" s="1141"/>
      <c r="C109" s="1141"/>
      <c r="D109" s="1141"/>
      <c r="E109" s="425" t="s">
        <v>526</v>
      </c>
      <c r="F109" s="1142" t="str">
        <f>'Rekap Panjang Per Prog Per Prov'!AX54</f>
        <v>Kab. Subang</v>
      </c>
      <c r="G109" s="420">
        <f>'Rekap Panjang Per Prog Per Prov'!AY54</f>
        <v>3052439000</v>
      </c>
      <c r="H109" s="421"/>
      <c r="I109" s="426"/>
      <c r="J109" s="902"/>
      <c r="K109" s="421"/>
    </row>
    <row r="110" spans="1:12" s="404" customFormat="1" ht="16.5" hidden="1" customHeight="1">
      <c r="A110" s="1147"/>
      <c r="B110" s="1141"/>
      <c r="C110" s="1141"/>
      <c r="D110" s="1141"/>
      <c r="E110" s="425" t="s">
        <v>526</v>
      </c>
      <c r="F110" s="1142" t="str">
        <f>'Rekap Panjang Per Prog Per Prov'!AX55</f>
        <v>Kab. Bandung Barat</v>
      </c>
      <c r="G110" s="420">
        <f>'Rekap Panjang Per Prog Per Prov'!AY55</f>
        <v>4652999000</v>
      </c>
      <c r="H110" s="421"/>
      <c r="I110" s="426"/>
      <c r="J110" s="902"/>
      <c r="K110" s="421"/>
    </row>
    <row r="111" spans="1:12" s="404" customFormat="1" ht="16.5" hidden="1" customHeight="1">
      <c r="A111" s="437"/>
      <c r="B111" s="453"/>
      <c r="C111" s="454"/>
      <c r="D111" s="456"/>
      <c r="E111" s="489" t="s">
        <v>526</v>
      </c>
      <c r="F111" s="1141" t="str">
        <f>'Rekap Panjang Per Prog Per Prov'!AX56</f>
        <v>Kab. Kuningan</v>
      </c>
      <c r="G111" s="438">
        <f>'Rekap Panjang Per Prog Per Prov'!AY56</f>
        <v>14328119000</v>
      </c>
      <c r="H111" s="455"/>
      <c r="J111" s="902"/>
      <c r="K111" s="902"/>
    </row>
    <row r="112" spans="1:12" s="413" customFormat="1" ht="20.25" hidden="1" customHeight="1">
      <c r="A112" s="415"/>
      <c r="B112" s="1145" t="s">
        <v>380</v>
      </c>
      <c r="C112" s="1833" t="str">
        <f>'Rekap Panjang Per Prog Per Prov'!AZ7</f>
        <v xml:space="preserve">PROGRAM PENGUATAN PENYELENGGARAAN PEMERINTAHAN UMUM </v>
      </c>
      <c r="D112" s="1833"/>
      <c r="E112" s="1833"/>
      <c r="F112" s="1895"/>
      <c r="G112" s="416"/>
      <c r="H112" s="1144" t="str">
        <f>'Rekap Panjang Per Prog Per Prov'!AZ11</f>
        <v>DITJEN PUM</v>
      </c>
      <c r="I112" s="418"/>
      <c r="J112" s="902"/>
      <c r="K112" s="417"/>
      <c r="L112" s="1215"/>
    </row>
    <row r="113" spans="1:12" s="423" customFormat="1" ht="38.25" hidden="1" customHeight="1">
      <c r="A113" s="419"/>
      <c r="B113" s="1141"/>
      <c r="C113" s="1141" t="s">
        <v>381</v>
      </c>
      <c r="D113" s="1830" t="str">
        <f>'Rekap Panjang Per Prog Per Prov'!BA8</f>
        <v>Kegiatan Fasilitasi Pencegahan dan Penanggulangan Bencana</v>
      </c>
      <c r="E113" s="1830"/>
      <c r="F113" s="1896"/>
      <c r="G113" s="420"/>
      <c r="H113" s="1147"/>
      <c r="I113" s="422"/>
      <c r="J113" s="902"/>
      <c r="K113" s="421"/>
      <c r="L113" s="1216"/>
    </row>
    <row r="114" spans="1:12" s="404" customFormat="1" ht="37.5" hidden="1" customHeight="1">
      <c r="A114" s="1147"/>
      <c r="B114" s="1141"/>
      <c r="C114" s="1141"/>
      <c r="D114" s="1141" t="s">
        <v>382</v>
      </c>
      <c r="E114" s="1830" t="str">
        <f>'Rekap Panjang Per Prog Per Prov'!BA10</f>
        <v>Pembangunan Sarana Prasarana Pemerintahan dalam rangka Penanggulangan Bencana di Daerah Rawan Bencana</v>
      </c>
      <c r="F114" s="1896"/>
      <c r="G114" s="420"/>
      <c r="H114" s="1147"/>
      <c r="I114" s="424"/>
      <c r="J114" s="902"/>
      <c r="K114" s="1899" t="s">
        <v>607</v>
      </c>
    </row>
    <row r="115" spans="1:12" s="404" customFormat="1" ht="30.75" hidden="1" customHeight="1">
      <c r="A115" s="1147"/>
      <c r="B115" s="1141"/>
      <c r="C115" s="1141"/>
      <c r="D115" s="1141"/>
      <c r="E115" s="425" t="s">
        <v>526</v>
      </c>
      <c r="F115" s="1142" t="str">
        <f>'Rekap Panjang Per Prog Per Prov'!AX50</f>
        <v>Kab. Sukabumi</v>
      </c>
      <c r="G115" s="420">
        <f>'Rekap Panjang Per Prog Per Prov'!BA50</f>
        <v>1190000000</v>
      </c>
      <c r="H115" s="1151"/>
      <c r="I115" s="426"/>
      <c r="J115" s="902"/>
      <c r="K115" s="1900"/>
    </row>
    <row r="116" spans="1:12" s="413" customFormat="1" ht="24" customHeight="1">
      <c r="A116" s="415"/>
      <c r="B116" s="1145" t="s">
        <v>380</v>
      </c>
      <c r="C116" s="1833" t="str">
        <f>'Rekap Panjang Per Prog Per Prov'!BB7</f>
        <v xml:space="preserve">PROGRAM BINA PEMBANGUNAN DAERAH </v>
      </c>
      <c r="D116" s="1833"/>
      <c r="E116" s="1833"/>
      <c r="F116" s="1895"/>
      <c r="G116" s="416"/>
      <c r="H116" s="1908" t="str">
        <f>'Rekap Panjang Per Prog Per Prov'!BB11</f>
        <v>DITJEN BINA BANGDA</v>
      </c>
      <c r="I116" s="418"/>
      <c r="J116" s="902"/>
      <c r="K116" s="417"/>
      <c r="L116" s="1215"/>
    </row>
    <row r="117" spans="1:12" s="423" customFormat="1" ht="43.5" customHeight="1">
      <c r="A117" s="419"/>
      <c r="B117" s="1141"/>
      <c r="C117" s="1141" t="s">
        <v>381</v>
      </c>
      <c r="D117" s="1830" t="str">
        <f>'Rekap Panjang Per Prog Per Prov'!BB8</f>
        <v>Kegiatan Penataan Ruang Daerah dan Lingkungan Hidup di Daerah</v>
      </c>
      <c r="E117" s="1830"/>
      <c r="F117" s="1896"/>
      <c r="G117" s="420"/>
      <c r="H117" s="1909"/>
      <c r="I117" s="422"/>
      <c r="J117" s="902"/>
      <c r="K117" s="421"/>
      <c r="L117" s="1216"/>
    </row>
    <row r="118" spans="1:12" s="404" customFormat="1" ht="53.25" customHeight="1">
      <c r="A118" s="1147"/>
      <c r="B118" s="1141"/>
      <c r="C118" s="1141"/>
      <c r="D118" s="1141" t="s">
        <v>382</v>
      </c>
      <c r="E118" s="1830" t="str">
        <f>'Rekap Panjang Per Prog Per Prov'!BB10</f>
        <v xml:space="preserve">Fasilitasi pembinaan dan pemberdayaan masyarakat dan kapasitas kelembagaan penanganan lahan kritis dan sumber daya air berbasis masyarakat (PLKSDA-BM) </v>
      </c>
      <c r="F118" s="1896"/>
      <c r="G118" s="420"/>
      <c r="H118" s="1147"/>
      <c r="I118" s="424"/>
      <c r="J118" s="902"/>
      <c r="K118" s="1912" t="s">
        <v>594</v>
      </c>
    </row>
    <row r="119" spans="1:12" s="404" customFormat="1">
      <c r="A119" s="1147"/>
      <c r="B119" s="1141"/>
      <c r="C119" s="1141"/>
      <c r="D119" s="1141"/>
      <c r="E119" s="425" t="s">
        <v>526</v>
      </c>
      <c r="F119" s="1142" t="str">
        <f>'Rekap Panjang Per Prog Per Prov'!AX53</f>
        <v>Kab. Cianjur</v>
      </c>
      <c r="G119" s="420">
        <f>'Rekap Panjang Per Prog Per Prov'!BB53</f>
        <v>2000000000</v>
      </c>
      <c r="H119" s="1147"/>
      <c r="I119" s="426"/>
      <c r="J119" s="902"/>
      <c r="K119" s="1914"/>
    </row>
    <row r="120" spans="1:12" s="404" customFormat="1">
      <c r="A120" s="1147"/>
      <c r="B120" s="1141"/>
      <c r="C120" s="1141"/>
      <c r="D120" s="1141"/>
      <c r="E120" s="425" t="s">
        <v>526</v>
      </c>
      <c r="F120" s="1142" t="str">
        <f>'Rekap Panjang Per Prog Per Prov'!AX56</f>
        <v>Kab. Kuningan</v>
      </c>
      <c r="G120" s="420">
        <f>'Rekap Panjang Per Prog Per Prov'!BB56</f>
        <v>2105000000</v>
      </c>
      <c r="H120" s="1147"/>
      <c r="I120" s="426"/>
      <c r="J120" s="902" t="s">
        <v>698</v>
      </c>
      <c r="K120" s="1914"/>
    </row>
    <row r="121" spans="1:12" s="404" customFormat="1">
      <c r="A121" s="1147"/>
      <c r="B121" s="1141"/>
      <c r="C121" s="1141"/>
      <c r="D121" s="1141"/>
      <c r="E121" s="425" t="s">
        <v>526</v>
      </c>
      <c r="F121" s="1142" t="str">
        <f>'Rekap Panjang Per Prog Per Prov'!AX58</f>
        <v>Kab. Cirebon</v>
      </c>
      <c r="G121" s="420">
        <f>'Rekap Panjang Per Prog Per Prov'!BB63</f>
        <v>1000000000</v>
      </c>
      <c r="H121" s="1147"/>
      <c r="I121" s="426"/>
      <c r="J121" s="902"/>
      <c r="K121" s="1913"/>
    </row>
    <row r="122" spans="1:12" s="404" customFormat="1" ht="34.5" customHeight="1">
      <c r="A122" s="1147"/>
      <c r="B122" s="1141"/>
      <c r="C122" s="1141"/>
      <c r="D122" s="1141" t="s">
        <v>386</v>
      </c>
      <c r="E122" s="1830" t="str">
        <f>'Rekap Panjang Per Prog Per Prov'!BC10</f>
        <v>Fasilitasi Pengelolaan dan Pengembangan Kawasan Ekowisata Berbasis Masyarakat</v>
      </c>
      <c r="F122" s="1896"/>
      <c r="G122" s="420"/>
      <c r="H122" s="1147"/>
      <c r="I122" s="424"/>
      <c r="J122" s="902"/>
      <c r="K122" s="1912" t="s">
        <v>594</v>
      </c>
    </row>
    <row r="123" spans="1:12" s="404" customFormat="1" ht="28.5" customHeight="1">
      <c r="A123" s="1147"/>
      <c r="B123" s="1141"/>
      <c r="C123" s="1141"/>
      <c r="D123" s="1141"/>
      <c r="E123" s="425" t="s">
        <v>526</v>
      </c>
      <c r="F123" s="1142" t="str">
        <f>'Rekap Panjang Per Prog Per Prov'!AX56</f>
        <v>Kab. Kuningan</v>
      </c>
      <c r="G123" s="420">
        <f>'Rekap Panjang Per Prog Per Prov'!BC56</f>
        <v>850000000</v>
      </c>
      <c r="H123" s="1147"/>
      <c r="I123" s="426"/>
      <c r="J123" s="902"/>
      <c r="K123" s="1914"/>
    </row>
    <row r="124" spans="1:12" s="404" customFormat="1" ht="17.25" thickBot="1">
      <c r="A124" s="490"/>
      <c r="B124" s="444"/>
      <c r="C124" s="445"/>
      <c r="D124" s="445"/>
      <c r="E124" s="445"/>
      <c r="F124" s="463"/>
      <c r="G124" s="448"/>
      <c r="H124" s="471"/>
      <c r="J124" s="905"/>
      <c r="K124" s="449"/>
    </row>
    <row r="125" spans="1:12" s="413" customFormat="1" ht="26.25" customHeight="1">
      <c r="A125" s="472">
        <v>5</v>
      </c>
      <c r="B125" s="474" t="s">
        <v>419</v>
      </c>
      <c r="C125" s="474"/>
      <c r="D125" s="474"/>
      <c r="E125" s="474"/>
      <c r="F125" s="474"/>
      <c r="G125" s="475">
        <f>SUM(G126:G145)</f>
        <v>10550000000</v>
      </c>
      <c r="H125" s="476"/>
      <c r="J125" s="681"/>
      <c r="K125" s="896"/>
      <c r="L125" s="1214">
        <f>'Rekap Panjang Per Prog Per Prov'!BE59</f>
        <v>10550000000</v>
      </c>
    </row>
    <row r="126" spans="1:12" s="413" customFormat="1" ht="42" customHeight="1">
      <c r="A126" s="415"/>
      <c r="B126" s="1145" t="s">
        <v>380</v>
      </c>
      <c r="C126" s="1833" t="str">
        <f>'Rekap Panjang Per Prog Per Prov'!AZ7</f>
        <v xml:space="preserve">PROGRAM PENGUATAN PENYELENGGARAAN PEMERINTAHAN UMUM </v>
      </c>
      <c r="D126" s="1833"/>
      <c r="E126" s="1833"/>
      <c r="F126" s="1895"/>
      <c r="G126" s="416"/>
      <c r="H126" s="1144" t="str">
        <f>'Rekap Panjang Per Prog Per Prov'!AZ11</f>
        <v>DITJEN PUM</v>
      </c>
      <c r="I126" s="418"/>
      <c r="J126" s="902"/>
      <c r="K126" s="417"/>
      <c r="L126" s="1215"/>
    </row>
    <row r="127" spans="1:12" s="423" customFormat="1" ht="41.25" customHeight="1">
      <c r="A127" s="419"/>
      <c r="B127" s="1141"/>
      <c r="C127" s="1141" t="s">
        <v>381</v>
      </c>
      <c r="D127" s="1830" t="str">
        <f>'Rekap Panjang Per Prog Per Prov'!BA8</f>
        <v>Kegiatan Fasilitasi Pencegahan dan Penanggulangan Bencana</v>
      </c>
      <c r="E127" s="1830"/>
      <c r="F127" s="1896"/>
      <c r="G127" s="420"/>
      <c r="H127" s="1147"/>
      <c r="I127" s="422"/>
      <c r="J127" s="902"/>
      <c r="K127" s="980"/>
      <c r="L127" s="1216"/>
    </row>
    <row r="128" spans="1:12" s="404" customFormat="1" ht="54" customHeight="1">
      <c r="A128" s="1147"/>
      <c r="B128" s="1141"/>
      <c r="C128" s="1141"/>
      <c r="D128" s="1141" t="s">
        <v>382</v>
      </c>
      <c r="E128" s="1830" t="str">
        <f>'Rekap Panjang Per Prog Per Prov'!BA10</f>
        <v>Pembangunan Sarana Prasarana Pemerintahan dalam rangka Penanggulangan Bencana di Daerah Rawan Bencana</v>
      </c>
      <c r="F128" s="1896"/>
      <c r="G128" s="420"/>
      <c r="H128" s="1147"/>
      <c r="I128" s="424"/>
      <c r="J128" s="902"/>
      <c r="K128" s="1899" t="s">
        <v>607</v>
      </c>
    </row>
    <row r="129" spans="1:12" s="404" customFormat="1" ht="42" customHeight="1">
      <c r="A129" s="1147"/>
      <c r="B129" s="1141"/>
      <c r="C129" s="1141"/>
      <c r="D129" s="1141"/>
      <c r="E129" s="425" t="s">
        <v>526</v>
      </c>
      <c r="F129" s="1142" t="str">
        <f>'Rekap Panjang Per Prog Per Prov'!AX60</f>
        <v>Kab. Banyumas</v>
      </c>
      <c r="G129" s="420">
        <f>'Rekap Panjang Per Prog Per Prov'!BA60</f>
        <v>1200000000</v>
      </c>
      <c r="H129" s="1151"/>
      <c r="I129" s="426"/>
      <c r="J129" s="902" t="s">
        <v>705</v>
      </c>
      <c r="K129" s="1900"/>
    </row>
    <row r="130" spans="1:12" s="413" customFormat="1" ht="24.75" customHeight="1">
      <c r="A130" s="415"/>
      <c r="B130" s="1145" t="s">
        <v>383</v>
      </c>
      <c r="C130" s="1833" t="str">
        <f>'Rekap Panjang Per Prog Per Prov'!BB7</f>
        <v xml:space="preserve">PROGRAM BINA PEMBANGUNAN DAERAH </v>
      </c>
      <c r="D130" s="1833"/>
      <c r="E130" s="1833"/>
      <c r="F130" s="1895"/>
      <c r="G130" s="416"/>
      <c r="H130" s="1908" t="str">
        <f>'Rekap Panjang Per Prog Per Prov'!BB11</f>
        <v>DITJEN BINA BANGDA</v>
      </c>
      <c r="I130" s="418"/>
      <c r="J130" s="902"/>
      <c r="K130" s="417"/>
      <c r="L130" s="1215"/>
    </row>
    <row r="131" spans="1:12" s="423" customFormat="1" ht="21.75" customHeight="1">
      <c r="A131" s="419"/>
      <c r="B131" s="1141"/>
      <c r="C131" s="1141" t="s">
        <v>381</v>
      </c>
      <c r="D131" s="1830" t="str">
        <f>'Rekap Panjang Per Prog Per Prov'!BB8</f>
        <v>Kegiatan Penataan Ruang Daerah dan Lingkungan Hidup di Daerah</v>
      </c>
      <c r="E131" s="1830"/>
      <c r="F131" s="1896"/>
      <c r="G131" s="420"/>
      <c r="H131" s="1909"/>
      <c r="I131" s="422"/>
      <c r="J131" s="902"/>
      <c r="K131" s="980"/>
      <c r="L131" s="1216"/>
    </row>
    <row r="132" spans="1:12" s="404" customFormat="1" ht="52.5" customHeight="1">
      <c r="A132" s="1147"/>
      <c r="B132" s="1141"/>
      <c r="C132" s="1141"/>
      <c r="D132" s="1141" t="s">
        <v>382</v>
      </c>
      <c r="E132" s="1830" t="str">
        <f>'Rekap Panjang Per Prog Per Prov'!BB10</f>
        <v xml:space="preserve">Fasilitasi pembinaan dan pemberdayaan masyarakat dan kapasitas kelembagaan penanganan lahan kritis dan sumber daya air berbasis masyarakat (PLKSDA-BM) </v>
      </c>
      <c r="F132" s="1896"/>
      <c r="G132" s="420"/>
      <c r="H132" s="1147"/>
      <c r="I132" s="424"/>
      <c r="J132" s="902"/>
      <c r="K132" s="1899" t="s">
        <v>594</v>
      </c>
    </row>
    <row r="133" spans="1:12" s="404" customFormat="1">
      <c r="A133" s="1147"/>
      <c r="B133" s="1141"/>
      <c r="C133" s="1141"/>
      <c r="D133" s="1141"/>
      <c r="E133" s="425" t="s">
        <v>526</v>
      </c>
      <c r="F133" s="1142" t="str">
        <f>'Rekap Panjang Per Prog Per Prov'!AX61</f>
        <v>Kab. Cilacap</v>
      </c>
      <c r="G133" s="420">
        <f>'Rekap Panjang Per Prog Per Prov'!BB61</f>
        <v>750000000</v>
      </c>
      <c r="H133" s="1147"/>
      <c r="I133" s="426"/>
      <c r="J133" s="902" t="s">
        <v>693</v>
      </c>
      <c r="K133" s="1905"/>
    </row>
    <row r="134" spans="1:12" s="404" customFormat="1">
      <c r="A134" s="1147"/>
      <c r="B134" s="1141"/>
      <c r="C134" s="1141"/>
      <c r="D134" s="1141"/>
      <c r="E134" s="425" t="s">
        <v>526</v>
      </c>
      <c r="F134" s="1142" t="str">
        <f>'Rekap Panjang Per Prog Per Prov'!AX62</f>
        <v>Kab. Brebes</v>
      </c>
      <c r="G134" s="420">
        <f>'Rekap Panjang Per Prog Per Prov'!BB62</f>
        <v>1550000000</v>
      </c>
      <c r="H134" s="1147"/>
      <c r="I134" s="426"/>
      <c r="J134" s="902" t="s">
        <v>693</v>
      </c>
      <c r="K134" s="1905"/>
    </row>
    <row r="135" spans="1:12" s="404" customFormat="1">
      <c r="A135" s="1147"/>
      <c r="B135" s="1141"/>
      <c r="C135" s="1141"/>
      <c r="D135" s="1141"/>
      <c r="E135" s="425" t="s">
        <v>526</v>
      </c>
      <c r="F135" s="1142" t="str">
        <f>'Rekap Panjang Per Prog Per Prov'!AX63</f>
        <v>Kab. Pemalang</v>
      </c>
      <c r="G135" s="420">
        <f>'Rekap Panjang Per Prog Per Prov'!BB63</f>
        <v>1000000000</v>
      </c>
      <c r="H135" s="1147"/>
      <c r="I135" s="426"/>
      <c r="J135" s="902" t="s">
        <v>693</v>
      </c>
      <c r="K135" s="1905"/>
    </row>
    <row r="136" spans="1:12" s="404" customFormat="1">
      <c r="A136" s="1147"/>
      <c r="B136" s="1141"/>
      <c r="C136" s="1141"/>
      <c r="D136" s="1141"/>
      <c r="E136" s="425" t="s">
        <v>526</v>
      </c>
      <c r="F136" s="1142" t="str">
        <f>'Rekap Panjang Per Prog Per Prov'!AX64</f>
        <v>Kab. Kendal</v>
      </c>
      <c r="G136" s="420">
        <f>'Rekap Panjang Per Prog Per Prov'!BB64</f>
        <v>1000000000</v>
      </c>
      <c r="H136" s="1147"/>
      <c r="I136" s="426"/>
      <c r="J136" s="902" t="s">
        <v>693</v>
      </c>
      <c r="K136" s="1905"/>
    </row>
    <row r="137" spans="1:12" s="404" customFormat="1">
      <c r="A137" s="1147"/>
      <c r="B137" s="1141"/>
      <c r="C137" s="1141"/>
      <c r="D137" s="1141"/>
      <c r="E137" s="425" t="s">
        <v>526</v>
      </c>
      <c r="F137" s="1142" t="str">
        <f>'Rekap Panjang Per Prog Per Prov'!AX65</f>
        <v>Kab. Semarang</v>
      </c>
      <c r="G137" s="420">
        <f>'Rekap Panjang Per Prog Per Prov'!BB65</f>
        <v>1000000000</v>
      </c>
      <c r="H137" s="1147"/>
      <c r="I137" s="426"/>
      <c r="J137" s="902" t="s">
        <v>693</v>
      </c>
      <c r="K137" s="1905"/>
    </row>
    <row r="138" spans="1:12" s="404" customFormat="1">
      <c r="A138" s="1147"/>
      <c r="B138" s="1141"/>
      <c r="C138" s="1141"/>
      <c r="D138" s="1141"/>
      <c r="E138" s="425" t="s">
        <v>526</v>
      </c>
      <c r="F138" s="1142" t="str">
        <f>'Rekap Panjang Per Prog Per Prov'!AX66</f>
        <v>Kab. Magelang</v>
      </c>
      <c r="G138" s="420">
        <f>'Rekap Panjang Per Prog Per Prov'!BB66</f>
        <v>300000000</v>
      </c>
      <c r="H138" s="1147"/>
      <c r="I138" s="426"/>
      <c r="J138" s="902" t="s">
        <v>693</v>
      </c>
      <c r="K138" s="1905"/>
    </row>
    <row r="139" spans="1:12" s="404" customFormat="1">
      <c r="A139" s="1147"/>
      <c r="B139" s="1141"/>
      <c r="C139" s="1141"/>
      <c r="D139" s="1141"/>
      <c r="E139" s="425" t="s">
        <v>526</v>
      </c>
      <c r="F139" s="1142" t="str">
        <f>'Rekap Panjang Per Prog Per Prov'!AX67</f>
        <v>Kab. Boyolali</v>
      </c>
      <c r="G139" s="420">
        <f>'Rekap Panjang Per Prog Per Prov'!BB67</f>
        <v>800000000</v>
      </c>
      <c r="H139" s="1147"/>
      <c r="I139" s="426"/>
      <c r="J139" s="902" t="s">
        <v>693</v>
      </c>
      <c r="K139" s="1905"/>
    </row>
    <row r="140" spans="1:12" s="404" customFormat="1">
      <c r="A140" s="1147"/>
      <c r="B140" s="1141"/>
      <c r="C140" s="1141"/>
      <c r="D140" s="1141"/>
      <c r="E140" s="425" t="s">
        <v>526</v>
      </c>
      <c r="F140" s="1142" t="str">
        <f>'Rekap Panjang Per Prog Per Prov'!AX68</f>
        <v>Kab. Sragen</v>
      </c>
      <c r="G140" s="420">
        <f>'Rekap Panjang Per Prog Per Prov'!BB68</f>
        <v>650000000</v>
      </c>
      <c r="H140" s="1147"/>
      <c r="I140" s="1219"/>
      <c r="J140" s="902" t="s">
        <v>693</v>
      </c>
      <c r="K140" s="1905"/>
    </row>
    <row r="141" spans="1:12" s="404" customFormat="1">
      <c r="A141" s="1147"/>
      <c r="B141" s="1141"/>
      <c r="C141" s="1141"/>
      <c r="D141" s="1141"/>
      <c r="E141" s="425" t="s">
        <v>526</v>
      </c>
      <c r="F141" s="1142" t="str">
        <f>'Rekap Panjang Per Prog Per Prov'!AX69</f>
        <v>Kab. Grobogan</v>
      </c>
      <c r="G141" s="420">
        <f>'Rekap Panjang Per Prog Per Prov'!BB69</f>
        <v>700000000</v>
      </c>
      <c r="H141" s="1147"/>
      <c r="I141" s="1220"/>
      <c r="J141" s="902" t="s">
        <v>693</v>
      </c>
      <c r="K141" s="1221"/>
    </row>
    <row r="142" spans="1:12" s="404" customFormat="1">
      <c r="A142" s="1147"/>
      <c r="B142" s="1141"/>
      <c r="C142" s="1141"/>
      <c r="D142" s="1141"/>
      <c r="E142" s="425" t="s">
        <v>526</v>
      </c>
      <c r="F142" s="1142" t="str">
        <f>'Rekap Panjang Per Prog Per Prov'!AX70</f>
        <v>Kota Semarang</v>
      </c>
      <c r="G142" s="420">
        <f>'Rekap Panjang Per Prog Per Prov'!BB70</f>
        <v>1300000000</v>
      </c>
      <c r="H142" s="1147"/>
      <c r="I142" s="1219"/>
      <c r="J142" s="902" t="s">
        <v>693</v>
      </c>
      <c r="K142" s="1221"/>
    </row>
    <row r="143" spans="1:12" s="404" customFormat="1" ht="37.5" customHeight="1">
      <c r="A143" s="1147"/>
      <c r="B143" s="1141"/>
      <c r="C143" s="1141"/>
      <c r="D143" s="1141" t="s">
        <v>386</v>
      </c>
      <c r="E143" s="1830" t="str">
        <f>'Rekap Panjang Per Prog Per Prov'!BC10</f>
        <v>Fasilitasi Pengelolaan dan Pengembangan Kawasan Ekowisata Berbasis Masyarakat</v>
      </c>
      <c r="F143" s="1896"/>
      <c r="G143" s="420"/>
      <c r="H143" s="1147"/>
      <c r="I143" s="424"/>
      <c r="J143" s="902"/>
      <c r="K143" s="1899" t="s">
        <v>594</v>
      </c>
    </row>
    <row r="144" spans="1:12" s="404" customFormat="1" ht="40.5" customHeight="1">
      <c r="A144" s="1147"/>
      <c r="B144" s="1141"/>
      <c r="C144" s="1141"/>
      <c r="D144" s="1141"/>
      <c r="E144" s="425" t="s">
        <v>526</v>
      </c>
      <c r="F144" s="1142" t="str">
        <f>'Rekap Panjang Per Prog Per Prov'!AX68</f>
        <v>Kab. Sragen</v>
      </c>
      <c r="G144" s="420">
        <f>'Rekap Panjang Per Prog Per Prov'!BC68</f>
        <v>300000000</v>
      </c>
      <c r="H144" s="1147"/>
      <c r="I144" s="426"/>
      <c r="J144" s="902" t="s">
        <v>693</v>
      </c>
      <c r="K144" s="1900"/>
    </row>
    <row r="145" spans="1:12" s="404" customFormat="1" ht="18.75" customHeight="1" thickBot="1">
      <c r="A145" s="439"/>
      <c r="B145" s="462"/>
      <c r="C145" s="463"/>
      <c r="D145" s="463"/>
      <c r="E145" s="463"/>
      <c r="F145" s="463"/>
      <c r="G145" s="448"/>
      <c r="H145" s="515"/>
      <c r="I145" s="904"/>
      <c r="J145" s="905"/>
      <c r="K145" s="905"/>
    </row>
    <row r="146" spans="1:12" s="413" customFormat="1" ht="19.5" hidden="1" customHeight="1">
      <c r="A146" s="488" t="s">
        <v>420</v>
      </c>
      <c r="B146" s="467" t="s">
        <v>421</v>
      </c>
      <c r="C146" s="468"/>
      <c r="D146" s="468"/>
      <c r="E146" s="468"/>
      <c r="F146" s="468"/>
      <c r="G146" s="451">
        <f>SUM(G147:G147)</f>
        <v>0</v>
      </c>
      <c r="H146" s="452"/>
      <c r="J146" s="681"/>
      <c r="K146" s="899"/>
      <c r="L146" s="1214">
        <f>'Rekap Panjang Per Prog Per Prov'!BE71</f>
        <v>2951900000</v>
      </c>
    </row>
    <row r="147" spans="1:12" s="404" customFormat="1" ht="12" hidden="1" customHeight="1" thickBot="1">
      <c r="A147" s="439"/>
      <c r="B147" s="462"/>
      <c r="C147" s="463"/>
      <c r="D147" s="463"/>
      <c r="E147" s="446"/>
      <c r="F147" s="483"/>
      <c r="G147" s="448"/>
      <c r="H147" s="471"/>
      <c r="J147" s="902"/>
      <c r="K147" s="449"/>
    </row>
    <row r="148" spans="1:12" s="413" customFormat="1" ht="19.5" hidden="1" customHeight="1">
      <c r="A148" s="480" t="s">
        <v>411</v>
      </c>
      <c r="B148" s="473" t="s">
        <v>423</v>
      </c>
      <c r="C148" s="474"/>
      <c r="D148" s="474"/>
      <c r="E148" s="474"/>
      <c r="F148" s="474"/>
      <c r="G148" s="475">
        <f>SUM(G149:G157)</f>
        <v>42115787000</v>
      </c>
      <c r="H148" s="476"/>
      <c r="J148" s="902"/>
      <c r="K148" s="896"/>
      <c r="L148" s="1214">
        <f>'Rekap Panjang Per Prog Per Prov'!BE76</f>
        <v>5105000000</v>
      </c>
    </row>
    <row r="149" spans="1:12" s="413" customFormat="1" ht="17.25" hidden="1" customHeight="1">
      <c r="A149" s="415"/>
      <c r="B149" s="1145" t="s">
        <v>380</v>
      </c>
      <c r="C149" s="1833" t="str">
        <f>'Rekap Panjang Per Prog Per Prov'!AY7</f>
        <v xml:space="preserve">PROGRAM PEMBERDAYAAN MASYARAKAT DAN DESA </v>
      </c>
      <c r="D149" s="1833"/>
      <c r="E149" s="1833"/>
      <c r="F149" s="1895"/>
      <c r="G149" s="416"/>
      <c r="H149" s="417" t="str">
        <f>'Rekap Panjang Per Prog Per Prov'!AY11</f>
        <v>DITJEN PMD</v>
      </c>
      <c r="I149" s="418"/>
      <c r="J149" s="902"/>
      <c r="K149" s="417">
        <f>'Rekap Panjang Per Prog Per Prov'!BA11</f>
        <v>0</v>
      </c>
      <c r="L149" s="1215"/>
    </row>
    <row r="150" spans="1:12" s="423" customFormat="1" ht="17.25" hidden="1" customHeight="1">
      <c r="A150" s="419"/>
      <c r="B150" s="1141"/>
      <c r="C150" s="1141" t="s">
        <v>381</v>
      </c>
      <c r="D150" s="1830" t="str">
        <f>'Rekap Panjang Per Prog Per Prov'!AY8</f>
        <v>Kegiatan Fasilitasi Pemberdayaan Adat dan Sosial Budaya Masyarakat</v>
      </c>
      <c r="E150" s="1830"/>
      <c r="F150" s="1896"/>
      <c r="G150" s="420"/>
      <c r="H150" s="421"/>
      <c r="I150" s="422"/>
      <c r="J150" s="902"/>
      <c r="K150" s="421"/>
      <c r="L150" s="1216"/>
    </row>
    <row r="151" spans="1:12" s="404" customFormat="1" ht="17.25" hidden="1" customHeight="1">
      <c r="A151" s="1147"/>
      <c r="B151" s="1141"/>
      <c r="C151" s="1141"/>
      <c r="D151" s="1141" t="s">
        <v>382</v>
      </c>
      <c r="E151" s="1830" t="str">
        <f>'Rekap Panjang Per Prog Per Prov'!AY10</f>
        <v xml:space="preserve">Fasilitasi Pembinaan dan Pengendalian PNPM Generasi </v>
      </c>
      <c r="F151" s="1896"/>
      <c r="G151" s="420"/>
      <c r="H151" s="421"/>
      <c r="I151" s="424"/>
      <c r="J151" s="902"/>
      <c r="K151" s="421"/>
    </row>
    <row r="152" spans="1:12" s="404" customFormat="1" ht="17.25" hidden="1" customHeight="1">
      <c r="A152" s="1147"/>
      <c r="B152" s="1141"/>
      <c r="C152" s="1141"/>
      <c r="D152" s="1141"/>
      <c r="E152" s="425" t="s">
        <v>526</v>
      </c>
      <c r="F152" s="524" t="str">
        <f>'Rekap Panjang Per Prog Per Prov'!AX77</f>
        <v>Kab. Magetan</v>
      </c>
      <c r="G152" s="420">
        <f>'Rekap Panjang Per Prog Per Prov'!AY77</f>
        <v>6504231000</v>
      </c>
      <c r="H152" s="421"/>
      <c r="I152" s="426"/>
      <c r="J152" s="902"/>
      <c r="K152" s="421"/>
    </row>
    <row r="153" spans="1:12" s="404" customFormat="1" ht="17.25" hidden="1" customHeight="1">
      <c r="A153" s="1147"/>
      <c r="B153" s="1141"/>
      <c r="C153" s="1141"/>
      <c r="D153" s="1141"/>
      <c r="E153" s="425" t="s">
        <v>526</v>
      </c>
      <c r="F153" s="1142" t="str">
        <f>'Rekap Panjang Per Prog Per Prov'!AX78</f>
        <v>Kab. Trenggalek</v>
      </c>
      <c r="G153" s="420">
        <f>'Rekap Panjang Per Prog Per Prov'!AY78</f>
        <v>7256299000</v>
      </c>
      <c r="H153" s="421"/>
      <c r="I153" s="426"/>
      <c r="J153" s="902"/>
      <c r="K153" s="421"/>
    </row>
    <row r="154" spans="1:12" s="404" customFormat="1" ht="17.25" hidden="1" customHeight="1">
      <c r="A154" s="437"/>
      <c r="B154" s="453"/>
      <c r="C154" s="454"/>
      <c r="D154" s="456"/>
      <c r="E154" s="489" t="s">
        <v>526</v>
      </c>
      <c r="F154" s="1141" t="str">
        <f>'Rekap Panjang Per Prog Per Prov'!AX79</f>
        <v>Kab. Pamekasan</v>
      </c>
      <c r="G154" s="438">
        <f>'Rekap Panjang Per Prog Per Prov'!AY79</f>
        <v>7763897000</v>
      </c>
      <c r="H154" s="455"/>
      <c r="J154" s="902"/>
      <c r="K154" s="902"/>
    </row>
    <row r="155" spans="1:12" s="404" customFormat="1" ht="17.25" hidden="1" customHeight="1">
      <c r="A155" s="1147"/>
      <c r="B155" s="1141"/>
      <c r="C155" s="1141"/>
      <c r="D155" s="1141"/>
      <c r="E155" s="425" t="s">
        <v>526</v>
      </c>
      <c r="F155" s="1142" t="str">
        <f>'Rekap Panjang Per Prog Per Prov'!AX80</f>
        <v>Kab. Malang</v>
      </c>
      <c r="G155" s="420">
        <f>'Rekap Panjang Per Prog Per Prov'!AY80</f>
        <v>11315807000</v>
      </c>
      <c r="H155" s="421"/>
      <c r="I155" s="426"/>
      <c r="J155" s="902"/>
      <c r="K155" s="421"/>
    </row>
    <row r="156" spans="1:12" s="404" customFormat="1" ht="17.25" hidden="1" customHeight="1">
      <c r="A156" s="437"/>
      <c r="B156" s="453"/>
      <c r="C156" s="454"/>
      <c r="D156" s="456"/>
      <c r="E156" s="489" t="s">
        <v>526</v>
      </c>
      <c r="F156" s="1141" t="str">
        <f>'Rekap Panjang Per Prog Per Prov'!AX81</f>
        <v>Kab. Nganjuk</v>
      </c>
      <c r="G156" s="438">
        <f>'Rekap Panjang Per Prog Per Prov'!AY81</f>
        <v>9275553000</v>
      </c>
      <c r="H156" s="455"/>
      <c r="J156" s="902"/>
      <c r="K156" s="902"/>
    </row>
    <row r="157" spans="1:12" s="404" customFormat="1" ht="17.25" hidden="1" customHeight="1" thickBot="1">
      <c r="A157" s="439"/>
      <c r="B157" s="462"/>
      <c r="C157" s="463"/>
      <c r="D157" s="463"/>
      <c r="E157" s="446"/>
      <c r="F157" s="463"/>
      <c r="G157" s="448"/>
      <c r="H157" s="471"/>
      <c r="J157" s="902"/>
      <c r="K157" s="449"/>
    </row>
    <row r="158" spans="1:12" s="413" customFormat="1" ht="23.25" hidden="1" customHeight="1">
      <c r="A158" s="480" t="s">
        <v>413</v>
      </c>
      <c r="B158" s="473" t="s">
        <v>659</v>
      </c>
      <c r="C158" s="474"/>
      <c r="D158" s="474"/>
      <c r="E158" s="474"/>
      <c r="F158" s="474"/>
      <c r="G158" s="475">
        <f>SUM(G159:G166)</f>
        <v>2951900000</v>
      </c>
      <c r="H158" s="476"/>
      <c r="J158" s="902"/>
      <c r="K158" s="896"/>
      <c r="L158" s="1214">
        <f>'Rekap Panjang Per Prog Per Prov'!BE71</f>
        <v>2951900000</v>
      </c>
    </row>
    <row r="159" spans="1:12" s="413" customFormat="1" ht="23.25" hidden="1" customHeight="1">
      <c r="A159" s="415"/>
      <c r="B159" s="1145" t="s">
        <v>380</v>
      </c>
      <c r="C159" s="1833" t="str">
        <f>'Rekap Panjang Per Prog Per Prov'!BB7</f>
        <v xml:space="preserve">PROGRAM BINA PEMBANGUNAN DAERAH </v>
      </c>
      <c r="D159" s="1833"/>
      <c r="E159" s="1833"/>
      <c r="F159" s="1895"/>
      <c r="G159" s="416"/>
      <c r="H159" s="1908" t="str">
        <f>'Rekap Panjang Per Prog Per Prov'!BB11</f>
        <v>DITJEN BINA BANGDA</v>
      </c>
      <c r="I159" s="418"/>
      <c r="J159" s="902"/>
      <c r="K159" s="417"/>
      <c r="L159" s="1215"/>
    </row>
    <row r="160" spans="1:12" s="423" customFormat="1" ht="24" hidden="1" customHeight="1">
      <c r="A160" s="419"/>
      <c r="B160" s="1141"/>
      <c r="C160" s="1141" t="s">
        <v>381</v>
      </c>
      <c r="D160" s="1830" t="str">
        <f>'Rekap Panjang Per Prog Per Prov'!BB8</f>
        <v>Kegiatan Penataan Ruang Daerah dan Lingkungan Hidup di Daerah</v>
      </c>
      <c r="E160" s="1830"/>
      <c r="F160" s="1896"/>
      <c r="G160" s="420"/>
      <c r="H160" s="1909"/>
      <c r="I160" s="422"/>
      <c r="J160" s="902"/>
      <c r="K160" s="421"/>
      <c r="L160" s="1216"/>
    </row>
    <row r="161" spans="1:24" s="404" customFormat="1" ht="51.75" hidden="1" customHeight="1">
      <c r="A161" s="1147"/>
      <c r="B161" s="1141"/>
      <c r="C161" s="1141"/>
      <c r="D161" s="1141" t="s">
        <v>382</v>
      </c>
      <c r="E161" s="1830" t="str">
        <f>'Rekap Panjang Per Prog Per Prov'!BB10</f>
        <v xml:space="preserve">Fasilitasi pembinaan dan pemberdayaan masyarakat dan kapasitas kelembagaan penanganan lahan kritis dan sumber daya air berbasis masyarakat (PLKSDA-BM) </v>
      </c>
      <c r="F161" s="1896"/>
      <c r="G161" s="420"/>
      <c r="H161" s="1147"/>
      <c r="I161" s="424"/>
      <c r="J161" s="902"/>
      <c r="K161" s="1897" t="s">
        <v>594</v>
      </c>
    </row>
    <row r="162" spans="1:24" s="404" customFormat="1" hidden="1">
      <c r="A162" s="1147"/>
      <c r="B162" s="1141"/>
      <c r="C162" s="1141"/>
      <c r="D162" s="1141"/>
      <c r="E162" s="425" t="s">
        <v>526</v>
      </c>
      <c r="F162" s="1142" t="str">
        <f>'Rekap Panjang Per Prog Per Prov'!AX72</f>
        <v>Kab. Sleman</v>
      </c>
      <c r="G162" s="420">
        <f>'Rekap Panjang Per Prog Per Prov'!BB72</f>
        <v>600000000</v>
      </c>
      <c r="H162" s="1147"/>
      <c r="I162" s="426"/>
      <c r="J162" s="902"/>
      <c r="K162" s="1911"/>
      <c r="X162" s="1147"/>
    </row>
    <row r="163" spans="1:24" s="404" customFormat="1" hidden="1">
      <c r="A163" s="1147"/>
      <c r="B163" s="1141"/>
      <c r="C163" s="1141"/>
      <c r="D163" s="1141"/>
      <c r="E163" s="425" t="s">
        <v>526</v>
      </c>
      <c r="F163" s="1142" t="str">
        <f>'Rekap Panjang Per Prog Per Prov'!AX73</f>
        <v>Kab. Bantul</v>
      </c>
      <c r="G163" s="420">
        <f>'Rekap Panjang Per Prog Per Prov'!BB73</f>
        <v>821900000</v>
      </c>
      <c r="H163" s="1147"/>
      <c r="I163" s="426"/>
      <c r="J163" s="902"/>
      <c r="K163" s="1911"/>
    </row>
    <row r="164" spans="1:24" s="404" customFormat="1" hidden="1">
      <c r="A164" s="1147"/>
      <c r="B164" s="1141"/>
      <c r="C164" s="1141"/>
      <c r="D164" s="1141"/>
      <c r="E164" s="425" t="s">
        <v>526</v>
      </c>
      <c r="F164" s="1142" t="str">
        <f>'Rekap Panjang Per Prog Per Prov'!AX74</f>
        <v>Kab. Kulon Progo</v>
      </c>
      <c r="G164" s="420">
        <f>'Rekap Panjang Per Prog Per Prov'!BB74</f>
        <v>500000000</v>
      </c>
      <c r="H164" s="1147"/>
      <c r="I164" s="426"/>
      <c r="J164" s="902"/>
      <c r="K164" s="1911"/>
    </row>
    <row r="165" spans="1:24" s="404" customFormat="1" hidden="1">
      <c r="A165" s="1147"/>
      <c r="B165" s="1141"/>
      <c r="C165" s="1141"/>
      <c r="D165" s="1141"/>
      <c r="E165" s="425" t="s">
        <v>526</v>
      </c>
      <c r="F165" s="1142" t="str">
        <f>'Rekap Panjang Per Prog Per Prov'!AX75</f>
        <v>Kab. Gunung Kidul</v>
      </c>
      <c r="G165" s="420">
        <f>'Rekap Panjang Per Prog Per Prov'!BB75</f>
        <v>1030000000</v>
      </c>
      <c r="H165" s="1151"/>
      <c r="I165" s="426"/>
      <c r="J165" s="902"/>
      <c r="K165" s="1898"/>
    </row>
    <row r="166" spans="1:24" s="404" customFormat="1" ht="17.25" hidden="1" thickBot="1">
      <c r="A166" s="439"/>
      <c r="B166" s="462"/>
      <c r="C166" s="463"/>
      <c r="D166" s="463"/>
      <c r="E166" s="446"/>
      <c r="F166" s="445"/>
      <c r="G166" s="448"/>
      <c r="H166" s="471"/>
      <c r="J166" s="905"/>
      <c r="K166" s="449"/>
    </row>
    <row r="167" spans="1:24" s="413" customFormat="1" ht="25.5" hidden="1" customHeight="1">
      <c r="A167" s="480" t="s">
        <v>415</v>
      </c>
      <c r="B167" s="473" t="s">
        <v>423</v>
      </c>
      <c r="C167" s="474"/>
      <c r="D167" s="474"/>
      <c r="E167" s="474"/>
      <c r="F167" s="474"/>
      <c r="G167" s="475">
        <f>SUM(G168:G182)</f>
        <v>5105000000</v>
      </c>
      <c r="H167" s="476"/>
      <c r="J167" s="681"/>
      <c r="K167" s="896"/>
      <c r="L167" s="1214">
        <f>'Rekap Panjang Per Prog Per Prov'!BE76</f>
        <v>5105000000</v>
      </c>
    </row>
    <row r="168" spans="1:24" s="413" customFormat="1" ht="23.25" hidden="1" customHeight="1">
      <c r="A168" s="415"/>
      <c r="B168" s="1145" t="s">
        <v>380</v>
      </c>
      <c r="C168" s="1833" t="str">
        <f>'Rekap Panjang Per Prog Per Prov'!BB7</f>
        <v xml:space="preserve">PROGRAM BINA PEMBANGUNAN DAERAH </v>
      </c>
      <c r="D168" s="1833"/>
      <c r="E168" s="1833"/>
      <c r="F168" s="1895"/>
      <c r="G168" s="416"/>
      <c r="H168" s="1908" t="str">
        <f>'Rekap Panjang Per Prog Per Prov'!BB11</f>
        <v>DITJEN BINA BANGDA</v>
      </c>
      <c r="I168" s="418"/>
      <c r="J168" s="902"/>
      <c r="K168" s="417"/>
      <c r="L168" s="1215"/>
    </row>
    <row r="169" spans="1:24" s="423" customFormat="1" ht="20.25" hidden="1" customHeight="1">
      <c r="A169" s="419"/>
      <c r="B169" s="1141"/>
      <c r="C169" s="1141" t="s">
        <v>381</v>
      </c>
      <c r="D169" s="1830" t="str">
        <f>'Rekap Panjang Per Prog Per Prov'!BB8</f>
        <v>Kegiatan Penataan Ruang Daerah dan Lingkungan Hidup di Daerah</v>
      </c>
      <c r="E169" s="1830"/>
      <c r="F169" s="1896"/>
      <c r="G169" s="420"/>
      <c r="H169" s="1909"/>
      <c r="I169" s="422"/>
      <c r="J169" s="902"/>
      <c r="K169" s="421"/>
      <c r="L169" s="1216"/>
    </row>
    <row r="170" spans="1:24" s="404" customFormat="1" ht="51.75" hidden="1" customHeight="1">
      <c r="A170" s="1147"/>
      <c r="B170" s="1141"/>
      <c r="C170" s="1141"/>
      <c r="D170" s="1141" t="s">
        <v>382</v>
      </c>
      <c r="E170" s="1830" t="str">
        <f>'Rekap Panjang Per Prog Per Prov'!BB10</f>
        <v xml:space="preserve">Fasilitasi pembinaan dan pemberdayaan masyarakat dan kapasitas kelembagaan penanganan lahan kritis dan sumber daya air berbasis masyarakat (PLKSDA-BM) </v>
      </c>
      <c r="F170" s="1896"/>
      <c r="G170" s="420"/>
      <c r="H170" s="1147"/>
      <c r="I170" s="424"/>
      <c r="J170" s="902"/>
      <c r="K170" s="1897" t="s">
        <v>594</v>
      </c>
    </row>
    <row r="171" spans="1:24" s="404" customFormat="1" hidden="1">
      <c r="A171" s="1147"/>
      <c r="B171" s="1141"/>
      <c r="C171" s="1141"/>
      <c r="D171" s="1141"/>
      <c r="E171" s="425" t="s">
        <v>526</v>
      </c>
      <c r="F171" s="1142" t="str">
        <f>'Rekap Panjang Per Prog Per Prov'!AX82</f>
        <v>Kab. Bangkalan</v>
      </c>
      <c r="G171" s="420">
        <f>'Rekap Panjang Per Prog Per Prov'!BB82</f>
        <v>530000000</v>
      </c>
      <c r="H171" s="1147"/>
      <c r="I171" s="426"/>
      <c r="J171" s="902"/>
      <c r="K171" s="1911"/>
    </row>
    <row r="172" spans="1:24" s="404" customFormat="1" hidden="1">
      <c r="A172" s="1147"/>
      <c r="B172" s="1141"/>
      <c r="C172" s="1141"/>
      <c r="D172" s="1141"/>
      <c r="E172" s="425" t="s">
        <v>526</v>
      </c>
      <c r="F172" s="1142" t="str">
        <f>'Rekap Panjang Per Prog Per Prov'!AX83</f>
        <v>Kab. Bondowoso</v>
      </c>
      <c r="G172" s="420">
        <f>'Rekap Panjang Per Prog Per Prov'!BB83</f>
        <v>500000000</v>
      </c>
      <c r="H172" s="1147"/>
      <c r="I172" s="426"/>
      <c r="J172" s="902"/>
      <c r="K172" s="1911"/>
    </row>
    <row r="173" spans="1:24" s="404" customFormat="1" hidden="1">
      <c r="A173" s="1147"/>
      <c r="B173" s="1141"/>
      <c r="C173" s="1141"/>
      <c r="D173" s="1141"/>
      <c r="E173" s="425" t="s">
        <v>526</v>
      </c>
      <c r="F173" s="1142" t="str">
        <f>'Rekap Panjang Per Prog Per Prov'!AX84</f>
        <v>Kab. Probolinggo</v>
      </c>
      <c r="G173" s="420">
        <f>'Rekap Panjang Per Prog Per Prov'!BB84</f>
        <v>625000000</v>
      </c>
      <c r="H173" s="1147"/>
      <c r="I173" s="426"/>
      <c r="J173" s="902"/>
      <c r="K173" s="1911"/>
    </row>
    <row r="174" spans="1:24" s="404" customFormat="1" hidden="1">
      <c r="A174" s="1147"/>
      <c r="B174" s="1141"/>
      <c r="C174" s="1141"/>
      <c r="D174" s="1141"/>
      <c r="E174" s="425" t="s">
        <v>526</v>
      </c>
      <c r="F174" s="1142" t="str">
        <f>'Rekap Panjang Per Prog Per Prov'!AX85</f>
        <v>Kab. Blitar</v>
      </c>
      <c r="G174" s="420">
        <f>'Rekap Panjang Per Prog Per Prov'!BB85</f>
        <v>650000000</v>
      </c>
      <c r="H174" s="1147"/>
      <c r="I174" s="426"/>
      <c r="J174" s="902"/>
      <c r="K174" s="1911"/>
    </row>
    <row r="175" spans="1:24" s="404" customFormat="1" ht="18.75" hidden="1" customHeight="1">
      <c r="A175" s="1147"/>
      <c r="B175" s="1141"/>
      <c r="C175" s="1141"/>
      <c r="D175" s="1141"/>
      <c r="E175" s="425" t="s">
        <v>526</v>
      </c>
      <c r="F175" s="1142" t="str">
        <f>'Rekap Panjang Per Prog Per Prov'!AX86</f>
        <v>Kab. Jember</v>
      </c>
      <c r="G175" s="420">
        <f>'Rekap Panjang Per Prog Per Prov'!BB86</f>
        <v>400000000</v>
      </c>
      <c r="H175" s="1151"/>
      <c r="I175" s="426"/>
      <c r="J175" s="902"/>
      <c r="K175" s="1143"/>
    </row>
    <row r="176" spans="1:24" s="404" customFormat="1" ht="35.25" hidden="1" customHeight="1">
      <c r="A176" s="1147"/>
      <c r="B176" s="1141"/>
      <c r="C176" s="1141"/>
      <c r="D176" s="1141" t="s">
        <v>386</v>
      </c>
      <c r="E176" s="1830" t="str">
        <f>'Rekap Panjang Per Prog Per Prov'!BC10</f>
        <v>Fasilitasi Pengelolaan dan Pengembangan Kawasan Ekowisata Berbasis Masyarakat</v>
      </c>
      <c r="F176" s="1896"/>
      <c r="G176" s="420"/>
      <c r="H176" s="1147"/>
      <c r="I176" s="424"/>
      <c r="J176" s="902"/>
      <c r="K176" s="1897" t="s">
        <v>594</v>
      </c>
    </row>
    <row r="177" spans="1:12" s="404" customFormat="1" hidden="1">
      <c r="A177" s="1147"/>
      <c r="B177" s="1141"/>
      <c r="C177" s="1141"/>
      <c r="D177" s="1141"/>
      <c r="E177" s="425" t="s">
        <v>526</v>
      </c>
      <c r="F177" s="1142" t="str">
        <f>'Rekap Panjang Per Prog Per Prov'!AX80</f>
        <v>Kab. Malang</v>
      </c>
      <c r="G177" s="420">
        <f>'Rekap Panjang Per Prog Per Prov'!BC80</f>
        <v>850000000</v>
      </c>
      <c r="H177" s="1147"/>
      <c r="I177" s="426"/>
      <c r="J177" s="902"/>
      <c r="K177" s="1911"/>
    </row>
    <row r="178" spans="1:12" s="404" customFormat="1" hidden="1">
      <c r="A178" s="1147"/>
      <c r="B178" s="1141"/>
      <c r="C178" s="1141"/>
      <c r="D178" s="1141"/>
      <c r="E178" s="425" t="s">
        <v>526</v>
      </c>
      <c r="F178" s="1142" t="str">
        <f>'Rekap Panjang Per Prog Per Prov'!AX82</f>
        <v>Kab. Bangkalan</v>
      </c>
      <c r="G178" s="420">
        <f>'Rekap Panjang Per Prog Per Prov'!BC82</f>
        <v>0</v>
      </c>
      <c r="H178" s="1147"/>
      <c r="I178" s="426"/>
      <c r="J178" s="902"/>
      <c r="K178" s="1911"/>
    </row>
    <row r="179" spans="1:12" s="404" customFormat="1" hidden="1">
      <c r="A179" s="1147"/>
      <c r="B179" s="1141"/>
      <c r="C179" s="1141"/>
      <c r="D179" s="1141"/>
      <c r="E179" s="425" t="s">
        <v>526</v>
      </c>
      <c r="F179" s="1142" t="str">
        <f>'Rekap Panjang Per Prog Per Prov'!AX84</f>
        <v>Kab. Probolinggo</v>
      </c>
      <c r="G179" s="420">
        <f>'Rekap Panjang Per Prog Per Prov'!BC84</f>
        <v>300000000</v>
      </c>
      <c r="H179" s="1147"/>
      <c r="I179" s="426"/>
      <c r="J179" s="902"/>
      <c r="K179" s="1911"/>
    </row>
    <row r="180" spans="1:12" s="404" customFormat="1" hidden="1">
      <c r="A180" s="1147"/>
      <c r="B180" s="1141"/>
      <c r="C180" s="1141"/>
      <c r="D180" s="1141"/>
      <c r="E180" s="425" t="s">
        <v>526</v>
      </c>
      <c r="F180" s="1142" t="str">
        <f>'Rekap Panjang Per Prog Per Prov'!AX87</f>
        <v>Kab. Pacitan</v>
      </c>
      <c r="G180" s="420">
        <f>'Rekap Panjang Per Prog Per Prov'!BC87</f>
        <v>400000000</v>
      </c>
      <c r="H180" s="1147"/>
      <c r="I180" s="426"/>
      <c r="J180" s="902"/>
      <c r="K180" s="1911"/>
    </row>
    <row r="181" spans="1:12" s="404" customFormat="1" hidden="1">
      <c r="A181" s="1147"/>
      <c r="B181" s="1141"/>
      <c r="C181" s="1141"/>
      <c r="D181" s="1141"/>
      <c r="E181" s="425" t="s">
        <v>526</v>
      </c>
      <c r="F181" s="1142" t="str">
        <f>'Rekap Panjang Per Prog Per Prov'!AX88</f>
        <v>Kab. Situbondo</v>
      </c>
      <c r="G181" s="420">
        <f>'Rekap Panjang Per Prog Per Prov'!BC88</f>
        <v>850000000</v>
      </c>
      <c r="H181" s="1151"/>
      <c r="I181" s="426"/>
      <c r="J181" s="902"/>
      <c r="K181" s="1143"/>
    </row>
    <row r="182" spans="1:12" s="404" customFormat="1" ht="17.25" hidden="1" thickBot="1">
      <c r="A182" s="439"/>
      <c r="B182" s="462"/>
      <c r="C182" s="463"/>
      <c r="D182" s="463"/>
      <c r="E182" s="446"/>
      <c r="F182" s="445"/>
      <c r="G182" s="448"/>
      <c r="H182" s="471"/>
      <c r="J182" s="905"/>
      <c r="K182" s="449"/>
    </row>
    <row r="183" spans="1:12" s="413" customFormat="1" ht="21.75" hidden="1" customHeight="1">
      <c r="A183" s="480" t="s">
        <v>417</v>
      </c>
      <c r="B183" s="473" t="s">
        <v>425</v>
      </c>
      <c r="C183" s="474"/>
      <c r="D183" s="474"/>
      <c r="E183" s="474"/>
      <c r="F183" s="474"/>
      <c r="G183" s="475">
        <f>SUM(G184:G189)</f>
        <v>2650000000</v>
      </c>
      <c r="H183" s="476"/>
      <c r="J183" s="681"/>
      <c r="K183" s="896"/>
      <c r="L183" s="1214">
        <f>'Rekap Panjang Per Prog Per Prov'!BE89</f>
        <v>2650000000</v>
      </c>
    </row>
    <row r="184" spans="1:12" s="413" customFormat="1" ht="25.5" hidden="1" customHeight="1">
      <c r="A184" s="415"/>
      <c r="B184" s="1145" t="s">
        <v>380</v>
      </c>
      <c r="C184" s="1833" t="str">
        <f>'Rekap Panjang Per Prog Per Prov'!AZ7</f>
        <v xml:space="preserve">PROGRAM PENGUATAN PENYELENGGARAAN PEMERINTAHAN UMUM </v>
      </c>
      <c r="D184" s="1833"/>
      <c r="E184" s="1833"/>
      <c r="F184" s="1895"/>
      <c r="G184" s="416"/>
      <c r="H184" s="1144" t="str">
        <f>'Rekap Panjang Per Prog Per Prov'!AZ11</f>
        <v>DITJEN PUM</v>
      </c>
      <c r="I184" s="418"/>
      <c r="J184" s="902"/>
      <c r="K184" s="417"/>
      <c r="L184" s="1215"/>
    </row>
    <row r="185" spans="1:12" s="423" customFormat="1" ht="26.25" hidden="1" customHeight="1">
      <c r="A185" s="419"/>
      <c r="B185" s="1141"/>
      <c r="C185" s="1141" t="s">
        <v>381</v>
      </c>
      <c r="D185" s="1830" t="str">
        <f>'Rekap Panjang Per Prog Per Prov'!BA8</f>
        <v>Kegiatan Fasilitasi Pencegahan dan Penanggulangan Bencana</v>
      </c>
      <c r="E185" s="1830"/>
      <c r="F185" s="1896"/>
      <c r="G185" s="420"/>
      <c r="H185" s="1147"/>
      <c r="I185" s="422"/>
      <c r="J185" s="902"/>
      <c r="K185" s="421"/>
      <c r="L185" s="1216"/>
    </row>
    <row r="186" spans="1:12" s="404" customFormat="1" ht="36.75" hidden="1" customHeight="1">
      <c r="A186" s="1147"/>
      <c r="B186" s="1141"/>
      <c r="C186" s="1141"/>
      <c r="D186" s="1141" t="s">
        <v>382</v>
      </c>
      <c r="E186" s="1830" t="str">
        <f>'Rekap Panjang Per Prog Per Prov'!BA10</f>
        <v>Pembangunan Sarana Prasarana Pemerintahan dalam rangka Penanggulangan Bencana di Daerah Rawan Bencana</v>
      </c>
      <c r="F186" s="1896"/>
      <c r="G186" s="420"/>
      <c r="H186" s="1147"/>
      <c r="I186" s="424"/>
      <c r="J186" s="902"/>
      <c r="K186" s="1897" t="s">
        <v>607</v>
      </c>
    </row>
    <row r="187" spans="1:12" s="404" customFormat="1" hidden="1">
      <c r="A187" s="1147"/>
      <c r="B187" s="1141"/>
      <c r="C187" s="1141"/>
      <c r="D187" s="1141"/>
      <c r="E187" s="425" t="s">
        <v>526</v>
      </c>
      <c r="F187" s="1142" t="str">
        <f>'Rekap Panjang Per Prog Per Prov'!AX90</f>
        <v>Prov. Bali</v>
      </c>
      <c r="G187" s="420">
        <f>'Rekap Panjang Per Prog Per Prov'!BA90</f>
        <v>1450000000</v>
      </c>
      <c r="H187" s="1147"/>
      <c r="I187" s="426"/>
      <c r="J187" s="902"/>
      <c r="K187" s="1911"/>
    </row>
    <row r="188" spans="1:12" s="404" customFormat="1" ht="35.25" hidden="1" customHeight="1">
      <c r="A188" s="1147"/>
      <c r="B188" s="1141"/>
      <c r="C188" s="1141"/>
      <c r="D188" s="1141"/>
      <c r="E188" s="425" t="s">
        <v>526</v>
      </c>
      <c r="F188" s="1142" t="str">
        <f>'Rekap Panjang Per Prog Per Prov'!AX91</f>
        <v>Kab. Karangasem</v>
      </c>
      <c r="G188" s="420">
        <f>'Rekap Panjang Per Prog Per Prov'!BA91</f>
        <v>1200000000</v>
      </c>
      <c r="H188" s="1151"/>
      <c r="I188" s="426"/>
      <c r="J188" s="902"/>
      <c r="K188" s="1898"/>
    </row>
    <row r="189" spans="1:12" s="404" customFormat="1" ht="17.25" hidden="1" thickBot="1">
      <c r="A189" s="439"/>
      <c r="B189" s="462"/>
      <c r="C189" s="463"/>
      <c r="D189" s="463"/>
      <c r="E189" s="446"/>
      <c r="F189" s="445"/>
      <c r="G189" s="448"/>
      <c r="H189" s="471"/>
      <c r="J189" s="902"/>
      <c r="K189" s="449"/>
    </row>
    <row r="190" spans="1:12" s="487" customFormat="1" ht="28.5" customHeight="1">
      <c r="A190" s="472">
        <v>6</v>
      </c>
      <c r="B190" s="1148" t="s">
        <v>427</v>
      </c>
      <c r="C190" s="1149"/>
      <c r="D190" s="1149"/>
      <c r="E190" s="1149"/>
      <c r="F190" s="1149"/>
      <c r="G190" s="485">
        <f>SUM(G191:G203)</f>
        <v>13800000000</v>
      </c>
      <c r="H190" s="486"/>
      <c r="J190" s="902"/>
      <c r="K190" s="901"/>
      <c r="L190" s="1218">
        <f>'Rekap Panjang Per Prog Per Prov'!BE92</f>
        <v>13800000000</v>
      </c>
    </row>
    <row r="191" spans="1:12" s="413" customFormat="1" ht="37.5" customHeight="1">
      <c r="A191" s="415"/>
      <c r="B191" s="1145" t="s">
        <v>380</v>
      </c>
      <c r="C191" s="1833" t="str">
        <f>'Rekap Panjang Per Prog Per Prov'!AZ7</f>
        <v xml:space="preserve">PROGRAM PENGUATAN PENYELENGGARAAN PEMERINTAHAN UMUM </v>
      </c>
      <c r="D191" s="1833"/>
      <c r="E191" s="1833"/>
      <c r="F191" s="1895"/>
      <c r="G191" s="416"/>
      <c r="H191" s="1144" t="str">
        <f>'Rekap Panjang Per Prog Per Prov'!AZ11</f>
        <v>DITJEN PUM</v>
      </c>
      <c r="I191" s="418"/>
      <c r="J191" s="902"/>
      <c r="K191" s="417"/>
      <c r="L191" s="1215"/>
    </row>
    <row r="192" spans="1:12" s="423" customFormat="1" ht="38.25" customHeight="1">
      <c r="A192" s="419"/>
      <c r="B192" s="1141"/>
      <c r="C192" s="1141" t="s">
        <v>381</v>
      </c>
      <c r="D192" s="1830" t="str">
        <f>'Rekap Panjang Per Prog Per Prov'!AZ8</f>
        <v>Kegiatan Pengembangan dan Penataan Wilayah Administrasi dan Perbatasan</v>
      </c>
      <c r="E192" s="1830"/>
      <c r="F192" s="1896"/>
      <c r="G192" s="420"/>
      <c r="H192" s="1147"/>
      <c r="I192" s="422"/>
      <c r="J192" s="902"/>
      <c r="K192" s="981"/>
      <c r="L192" s="1216"/>
    </row>
    <row r="193" spans="1:12" s="404" customFormat="1" ht="34.5" customHeight="1">
      <c r="A193" s="1147"/>
      <c r="B193" s="1141"/>
      <c r="C193" s="1141"/>
      <c r="D193" s="1141" t="s">
        <v>382</v>
      </c>
      <c r="E193" s="1830" t="str">
        <f>'Rekap Panjang Per Prog Per Prov'!AZ10</f>
        <v>Pembangunan Sarana Prasarana  Perbatasan Antar Negara dan Pulau-Pulau Kecil Terluar</v>
      </c>
      <c r="F193" s="1896"/>
      <c r="G193" s="420"/>
      <c r="H193" s="1147"/>
      <c r="I193" s="424"/>
      <c r="J193" s="902"/>
      <c r="K193" s="1919" t="s">
        <v>686</v>
      </c>
    </row>
    <row r="194" spans="1:12" s="404" customFormat="1" ht="82.5">
      <c r="A194" s="1147"/>
      <c r="B194" s="1141"/>
      <c r="C194" s="1141"/>
      <c r="D194" s="1141"/>
      <c r="E194" s="425" t="s">
        <v>526</v>
      </c>
      <c r="F194" s="1142" t="str">
        <f>'Rekap Panjang Per Prog Per Prov'!AX93</f>
        <v>Prov. Kalimantan Barat</v>
      </c>
      <c r="G194" s="1008">
        <f>'Rekap Panjang Per Prog Per Prov'!AZ93</f>
        <v>2200000000</v>
      </c>
      <c r="H194" s="1147"/>
      <c r="I194" s="426"/>
      <c r="J194" s="902" t="s">
        <v>744</v>
      </c>
      <c r="K194" s="1920"/>
    </row>
    <row r="195" spans="1:12" s="404" customFormat="1">
      <c r="A195" s="1147"/>
      <c r="B195" s="1141"/>
      <c r="C195" s="1141"/>
      <c r="D195" s="1141"/>
      <c r="E195" s="425" t="s">
        <v>526</v>
      </c>
      <c r="F195" s="1142" t="str">
        <f>'Rekap Panjang Per Prog Per Prov'!AX94</f>
        <v>Kab. Sambas</v>
      </c>
      <c r="G195" s="1008">
        <f>'Rekap Panjang Per Prog Per Prov'!AZ94</f>
        <v>2200000000</v>
      </c>
      <c r="H195" s="1147"/>
      <c r="I195" s="426"/>
      <c r="J195" s="902"/>
      <c r="K195" s="1920"/>
    </row>
    <row r="196" spans="1:12" s="404" customFormat="1">
      <c r="A196" s="437"/>
      <c r="B196" s="453"/>
      <c r="C196" s="454"/>
      <c r="D196" s="456"/>
      <c r="E196" s="489" t="s">
        <v>526</v>
      </c>
      <c r="F196" s="1141" t="str">
        <f>'Rekap Panjang Per Prog Per Prov'!AX95</f>
        <v>Kab. Kapuas Hulu</v>
      </c>
      <c r="G196" s="438">
        <f>'Rekap Panjang Per Prog Per Prov'!AZ95</f>
        <v>2200000000</v>
      </c>
      <c r="H196" s="869"/>
      <c r="J196" s="902"/>
      <c r="K196" s="1920"/>
    </row>
    <row r="197" spans="1:12" s="404" customFormat="1">
      <c r="A197" s="1147"/>
      <c r="B197" s="1141"/>
      <c r="C197" s="1141"/>
      <c r="D197" s="1141"/>
      <c r="E197" s="425" t="s">
        <v>526</v>
      </c>
      <c r="F197" s="1142" t="str">
        <f>'Rekap Panjang Per Prog Per Prov'!AX96</f>
        <v>Kab. Sintang</v>
      </c>
      <c r="G197" s="1008">
        <f>'Rekap Panjang Per Prog Per Prov'!AZ96</f>
        <v>2000000000</v>
      </c>
      <c r="H197" s="1147"/>
      <c r="I197" s="426"/>
      <c r="J197" s="902"/>
      <c r="K197" s="1147"/>
    </row>
    <row r="198" spans="1:12" s="404" customFormat="1">
      <c r="A198" s="1147"/>
      <c r="B198" s="1141"/>
      <c r="C198" s="1141"/>
      <c r="D198" s="1141"/>
      <c r="E198" s="425" t="s">
        <v>526</v>
      </c>
      <c r="F198" s="1142" t="str">
        <f>'Rekap Panjang Per Prog Per Prov'!AX97</f>
        <v>Kab. Bengkayang</v>
      </c>
      <c r="G198" s="1008">
        <f>'Rekap Panjang Per Prog Per Prov'!AZ97</f>
        <v>2000000000</v>
      </c>
      <c r="H198" s="1147"/>
      <c r="I198" s="426"/>
      <c r="J198" s="902"/>
      <c r="K198" s="1147"/>
    </row>
    <row r="199" spans="1:12" s="404" customFormat="1">
      <c r="A199" s="437"/>
      <c r="B199" s="453"/>
      <c r="C199" s="454"/>
      <c r="D199" s="456"/>
      <c r="E199" s="489" t="s">
        <v>526</v>
      </c>
      <c r="F199" s="1141" t="str">
        <f>'Rekap Panjang Per Prog Per Prov'!AX98</f>
        <v>Kab. Sanggau</v>
      </c>
      <c r="G199" s="438">
        <f>'Rekap Panjang Per Prog Per Prov'!AZ98</f>
        <v>2000000000</v>
      </c>
      <c r="H199" s="869"/>
      <c r="J199" s="902"/>
      <c r="K199" s="681"/>
    </row>
    <row r="200" spans="1:12" s="423" customFormat="1" ht="30.75" customHeight="1">
      <c r="A200" s="419"/>
      <c r="B200" s="1141"/>
      <c r="C200" s="1141" t="s">
        <v>387</v>
      </c>
      <c r="D200" s="1830" t="str">
        <f>'Rekap Panjang Per Prog Per Prov'!BA8</f>
        <v>Kegiatan Fasilitasi Pencegahan dan Penanggulangan Bencana</v>
      </c>
      <c r="E200" s="1830"/>
      <c r="F200" s="1896"/>
      <c r="G200" s="420"/>
      <c r="H200" s="1147"/>
      <c r="I200" s="422"/>
      <c r="J200" s="902"/>
      <c r="K200" s="421"/>
      <c r="L200" s="1216"/>
    </row>
    <row r="201" spans="1:12" s="404" customFormat="1" ht="37.5" customHeight="1">
      <c r="A201" s="1147"/>
      <c r="B201" s="1141"/>
      <c r="C201" s="1141"/>
      <c r="D201" s="1141" t="s">
        <v>382</v>
      </c>
      <c r="E201" s="1830" t="str">
        <f>'Rekap Panjang Per Prog Per Prov'!BA10</f>
        <v>Pembangunan Sarana Prasarana Pemerintahan dalam rangka Penanggulangan Bencana di Daerah Rawan Bencana</v>
      </c>
      <c r="F201" s="1896"/>
      <c r="G201" s="420"/>
      <c r="H201" s="1147"/>
      <c r="I201" s="424"/>
      <c r="J201" s="902"/>
      <c r="K201" s="1899" t="s">
        <v>607</v>
      </c>
    </row>
    <row r="202" spans="1:12" s="404" customFormat="1" ht="39.75" customHeight="1">
      <c r="A202" s="1147"/>
      <c r="B202" s="1141"/>
      <c r="C202" s="1141"/>
      <c r="D202" s="1141"/>
      <c r="E202" s="425" t="s">
        <v>526</v>
      </c>
      <c r="F202" s="1142" t="str">
        <f>'Rekap Panjang Per Prog Per Prov'!AX99</f>
        <v>Kota Pontianak</v>
      </c>
      <c r="G202" s="420">
        <f>'Rekap Panjang Per Prog Per Prov'!BA99</f>
        <v>1200000000</v>
      </c>
      <c r="H202" s="1151"/>
      <c r="I202" s="426"/>
      <c r="J202" s="902"/>
      <c r="K202" s="1900"/>
    </row>
    <row r="203" spans="1:12" s="404" customFormat="1" ht="14.25" customHeight="1" thickBot="1">
      <c r="A203" s="439"/>
      <c r="B203" s="445"/>
      <c r="C203" s="445"/>
      <c r="D203" s="445"/>
      <c r="E203" s="445"/>
      <c r="F203" s="483"/>
      <c r="G203" s="448"/>
      <c r="H203" s="471"/>
      <c r="J203" s="905"/>
      <c r="K203" s="449"/>
    </row>
    <row r="204" spans="1:12" s="487" customFormat="1" ht="30" hidden="1" customHeight="1">
      <c r="A204" s="480" t="s">
        <v>420</v>
      </c>
      <c r="B204" s="1148" t="s">
        <v>431</v>
      </c>
      <c r="C204" s="1149"/>
      <c r="D204" s="1149"/>
      <c r="E204" s="1149"/>
      <c r="F204" s="1149"/>
      <c r="G204" s="492">
        <f>SUM(G205:G209)</f>
        <v>1400000000</v>
      </c>
      <c r="H204" s="493"/>
      <c r="J204" s="681"/>
      <c r="K204" s="903"/>
      <c r="L204" s="1218">
        <f>'Rekap Panjang Per Prog Per Prov'!BE101</f>
        <v>1400000000</v>
      </c>
    </row>
    <row r="205" spans="1:12" s="413" customFormat="1" ht="28.5" hidden="1" customHeight="1">
      <c r="A205" s="415"/>
      <c r="B205" s="1145" t="s">
        <v>380</v>
      </c>
      <c r="C205" s="1833" t="str">
        <f>'Rekap Panjang Per Prog Per Prov'!AZ7</f>
        <v xml:space="preserve">PROGRAM PENGUATAN PENYELENGGARAAN PEMERINTAHAN UMUM </v>
      </c>
      <c r="D205" s="1833"/>
      <c r="E205" s="1833"/>
      <c r="F205" s="1895"/>
      <c r="G205" s="416"/>
      <c r="H205" s="1144" t="str">
        <f>'Rekap Panjang Per Prog Per Prov'!AZ11</f>
        <v>DITJEN PUM</v>
      </c>
      <c r="I205" s="418"/>
      <c r="J205" s="902"/>
      <c r="K205" s="417"/>
      <c r="L205" s="1215"/>
    </row>
    <row r="206" spans="1:12" s="423" customFormat="1" ht="33.75" hidden="1" customHeight="1">
      <c r="A206" s="419"/>
      <c r="B206" s="1141"/>
      <c r="C206" s="1141" t="s">
        <v>381</v>
      </c>
      <c r="D206" s="1830" t="str">
        <f>'Rekap Panjang Per Prog Per Prov'!BA8</f>
        <v>Kegiatan Fasilitasi Pencegahan dan Penanggulangan Bencana</v>
      </c>
      <c r="E206" s="1830"/>
      <c r="F206" s="1896"/>
      <c r="G206" s="420"/>
      <c r="H206" s="1147"/>
      <c r="I206" s="422"/>
      <c r="J206" s="902"/>
      <c r="K206" s="421"/>
      <c r="L206" s="1216"/>
    </row>
    <row r="207" spans="1:12" s="404" customFormat="1" ht="36.75" hidden="1" customHeight="1">
      <c r="A207" s="1147"/>
      <c r="B207" s="1141"/>
      <c r="C207" s="1141"/>
      <c r="D207" s="1141" t="s">
        <v>382</v>
      </c>
      <c r="E207" s="1830" t="str">
        <f>'Rekap Panjang Per Prog Per Prov'!BA10</f>
        <v>Pembangunan Sarana Prasarana Pemerintahan dalam rangka Penanggulangan Bencana di Daerah Rawan Bencana</v>
      </c>
      <c r="F207" s="1896"/>
      <c r="G207" s="420"/>
      <c r="H207" s="1147"/>
      <c r="I207" s="424"/>
      <c r="J207" s="902"/>
      <c r="K207" s="1897" t="s">
        <v>607</v>
      </c>
    </row>
    <row r="208" spans="1:12" s="404" customFormat="1" ht="51" hidden="1" customHeight="1">
      <c r="A208" s="1147"/>
      <c r="B208" s="1141"/>
      <c r="C208" s="1141"/>
      <c r="D208" s="1141"/>
      <c r="E208" s="425" t="s">
        <v>526</v>
      </c>
      <c r="F208" s="1142" t="str">
        <f>'Rekap Panjang Per Prog Per Prov'!AX102</f>
        <v>Kab. Banjar</v>
      </c>
      <c r="G208" s="420">
        <f>'Rekap Panjang Per Prog Per Prov'!BA102</f>
        <v>1400000000</v>
      </c>
      <c r="H208" s="1151"/>
      <c r="I208" s="426"/>
      <c r="J208" s="902"/>
      <c r="K208" s="1898"/>
    </row>
    <row r="209" spans="1:12" s="404" customFormat="1" ht="17.25" hidden="1" thickBot="1">
      <c r="A209" s="437"/>
      <c r="B209" s="440"/>
      <c r="C209" s="441"/>
      <c r="D209" s="441"/>
      <c r="E209" s="442"/>
      <c r="F209" s="460"/>
      <c r="G209" s="443"/>
      <c r="H209" s="461"/>
      <c r="J209" s="905"/>
      <c r="K209" s="681"/>
    </row>
    <row r="210" spans="1:12" s="487" customFormat="1" ht="19.5" hidden="1" customHeight="1">
      <c r="A210" s="480" t="s">
        <v>430</v>
      </c>
      <c r="B210" s="1148" t="s">
        <v>429</v>
      </c>
      <c r="C210" s="1149"/>
      <c r="D210" s="1149"/>
      <c r="E210" s="1149"/>
      <c r="F210" s="1149"/>
      <c r="G210" s="485">
        <f>SUM(G211:G211)</f>
        <v>0</v>
      </c>
      <c r="H210" s="486"/>
      <c r="J210" s="681"/>
      <c r="K210" s="901"/>
      <c r="L210" s="1218">
        <f>'Rekap Panjang Per Prog Per Prov'!BE100</f>
        <v>0</v>
      </c>
    </row>
    <row r="211" spans="1:12" s="404" customFormat="1" ht="17.25" hidden="1" customHeight="1" thickBot="1">
      <c r="A211" s="437"/>
      <c r="B211" s="477"/>
      <c r="C211" s="478"/>
      <c r="D211" s="478"/>
      <c r="E211" s="478"/>
      <c r="F211" s="478"/>
      <c r="G211" s="495"/>
      <c r="H211" s="496"/>
      <c r="J211" s="902"/>
      <c r="K211" s="1146"/>
    </row>
    <row r="212" spans="1:12" s="487" customFormat="1" ht="26.25" hidden="1" customHeight="1">
      <c r="A212" s="480" t="s">
        <v>420</v>
      </c>
      <c r="B212" s="1148" t="s">
        <v>433</v>
      </c>
      <c r="C212" s="1149"/>
      <c r="D212" s="1149"/>
      <c r="E212" s="1149"/>
      <c r="F212" s="1149"/>
      <c r="G212" s="485">
        <f>SUM(G213:G218)</f>
        <v>4000000000</v>
      </c>
      <c r="H212" s="486"/>
      <c r="J212" s="902"/>
      <c r="K212" s="901"/>
      <c r="L212" s="1218">
        <f>'Rekap Panjang Per Prog Per Prov'!BE103</f>
        <v>4000000000</v>
      </c>
    </row>
    <row r="213" spans="1:12" s="413" customFormat="1" ht="23.25" hidden="1" customHeight="1">
      <c r="A213" s="415"/>
      <c r="B213" s="1145" t="s">
        <v>380</v>
      </c>
      <c r="C213" s="1833" t="str">
        <f>'Rekap Panjang Per Prog Per Prov'!AZ7</f>
        <v xml:space="preserve">PROGRAM PENGUATAN PENYELENGGARAAN PEMERINTAHAN UMUM </v>
      </c>
      <c r="D213" s="1833"/>
      <c r="E213" s="1833"/>
      <c r="F213" s="1895"/>
      <c r="G213" s="416"/>
      <c r="H213" s="1144" t="str">
        <f>'Rekap Panjang Per Prog Per Prov'!AZ11</f>
        <v>DITJEN PUM</v>
      </c>
      <c r="I213" s="418"/>
      <c r="J213" s="902"/>
      <c r="K213" s="417"/>
      <c r="L213" s="1215"/>
    </row>
    <row r="214" spans="1:12" s="423" customFormat="1" ht="33.75" hidden="1" customHeight="1">
      <c r="A214" s="419"/>
      <c r="B214" s="1141"/>
      <c r="C214" s="1141" t="s">
        <v>381</v>
      </c>
      <c r="D214" s="1830" t="str">
        <f>'Rekap Panjang Per Prog Per Prov'!AZ8</f>
        <v>Kegiatan Pengembangan dan Penataan Wilayah Administrasi dan Perbatasan</v>
      </c>
      <c r="E214" s="1830"/>
      <c r="F214" s="1896"/>
      <c r="G214" s="420"/>
      <c r="H214" s="1147"/>
      <c r="I214" s="422"/>
      <c r="J214" s="902"/>
      <c r="K214" s="421"/>
      <c r="L214" s="1216"/>
    </row>
    <row r="215" spans="1:12" s="404" customFormat="1" ht="33.75" hidden="1" customHeight="1">
      <c r="A215" s="1147"/>
      <c r="B215" s="1141"/>
      <c r="C215" s="1141"/>
      <c r="D215" s="1141" t="s">
        <v>382</v>
      </c>
      <c r="E215" s="1830" t="str">
        <f>'Rekap Panjang Per Prog Per Prov'!AZ10</f>
        <v>Pembangunan Sarana Prasarana  Perbatasan Antar Negara dan Pulau-Pulau Kecil Terluar</v>
      </c>
      <c r="F215" s="1896"/>
      <c r="G215" s="420"/>
      <c r="H215" s="1147"/>
      <c r="I215" s="424"/>
      <c r="J215" s="902"/>
      <c r="K215" s="1897" t="s">
        <v>686</v>
      </c>
    </row>
    <row r="216" spans="1:12" s="404" customFormat="1" ht="30" hidden="1" customHeight="1">
      <c r="A216" s="1147"/>
      <c r="B216" s="1141"/>
      <c r="C216" s="1141"/>
      <c r="D216" s="1141"/>
      <c r="E216" s="425" t="s">
        <v>526</v>
      </c>
      <c r="F216" s="1142" t="str">
        <f>'Rekap Panjang Per Prog Per Prov'!AX104</f>
        <v>Kab. Malinau</v>
      </c>
      <c r="G216" s="420">
        <f>'Rekap Panjang Per Prog Per Prov'!AZ104</f>
        <v>2000000000</v>
      </c>
      <c r="H216" s="1147"/>
      <c r="I216" s="426"/>
      <c r="J216" s="902"/>
      <c r="K216" s="1911"/>
    </row>
    <row r="217" spans="1:12" s="404" customFormat="1" ht="20.25" hidden="1" customHeight="1">
      <c r="A217" s="1147"/>
      <c r="B217" s="1141"/>
      <c r="C217" s="1141"/>
      <c r="D217" s="1141"/>
      <c r="E217" s="425" t="s">
        <v>526</v>
      </c>
      <c r="F217" s="1142" t="str">
        <f>'Rekap Panjang Per Prog Per Prov'!AX105</f>
        <v>Kab. Nunukan</v>
      </c>
      <c r="G217" s="420">
        <f>'Rekap Panjang Per Prog Per Prov'!AZ105</f>
        <v>2000000000</v>
      </c>
      <c r="H217" s="1151"/>
      <c r="I217" s="426"/>
      <c r="J217" s="902"/>
      <c r="K217" s="1898"/>
    </row>
    <row r="218" spans="1:12" s="404" customFormat="1" ht="17.25" hidden="1" thickBot="1">
      <c r="A218" s="498"/>
      <c r="B218" s="462"/>
      <c r="C218" s="463"/>
      <c r="D218" s="463"/>
      <c r="E218" s="446"/>
      <c r="F218" s="499"/>
      <c r="G218" s="500"/>
      <c r="H218" s="465"/>
      <c r="J218" s="905"/>
      <c r="K218" s="428"/>
    </row>
    <row r="219" spans="1:12" s="502" customFormat="1" ht="26.25" customHeight="1">
      <c r="A219" s="472">
        <v>7</v>
      </c>
      <c r="B219" s="1148" t="s">
        <v>522</v>
      </c>
      <c r="C219" s="1149"/>
      <c r="D219" s="1149"/>
      <c r="E219" s="1149"/>
      <c r="F219" s="1150"/>
      <c r="G219" s="485">
        <f>SUM(G220:G236)</f>
        <v>25014619000</v>
      </c>
      <c r="H219" s="493"/>
      <c r="J219" s="681"/>
      <c r="K219" s="903"/>
      <c r="L219" s="1222">
        <f>'Rekap Panjang Per Prog Per Prov'!BE106</f>
        <v>7200000000</v>
      </c>
    </row>
    <row r="220" spans="1:12" s="413" customFormat="1" ht="16.5" hidden="1" customHeight="1">
      <c r="A220" s="415"/>
      <c r="B220" s="1145" t="s">
        <v>380</v>
      </c>
      <c r="C220" s="1833" t="str">
        <f>'Rekap Panjang Per Prog Per Prov'!AY7</f>
        <v xml:space="preserve">PROGRAM PEMBERDAYAAN MASYARAKAT DAN DESA </v>
      </c>
      <c r="D220" s="1833"/>
      <c r="E220" s="1833"/>
      <c r="F220" s="1895"/>
      <c r="G220" s="416"/>
      <c r="H220" s="417" t="str">
        <f>'Rekap Panjang Per Prog Per Prov'!AY11</f>
        <v>DITJEN PMD</v>
      </c>
      <c r="I220" s="418"/>
      <c r="J220" s="902"/>
      <c r="K220" s="417">
        <f>'Rekap Panjang Per Prog Per Prov'!BA11</f>
        <v>0</v>
      </c>
      <c r="L220" s="1215"/>
    </row>
    <row r="221" spans="1:12" s="423" customFormat="1" ht="16.5" hidden="1" customHeight="1">
      <c r="A221" s="419"/>
      <c r="B221" s="1141"/>
      <c r="C221" s="1141" t="s">
        <v>381</v>
      </c>
      <c r="D221" s="1830" t="str">
        <f>'Rekap Panjang Per Prog Per Prov'!AY8</f>
        <v>Kegiatan Fasilitasi Pemberdayaan Adat dan Sosial Budaya Masyarakat</v>
      </c>
      <c r="E221" s="1830"/>
      <c r="F221" s="1896"/>
      <c r="G221" s="420"/>
      <c r="H221" s="421"/>
      <c r="I221" s="422"/>
      <c r="J221" s="902"/>
      <c r="K221" s="421"/>
      <c r="L221" s="1216"/>
    </row>
    <row r="222" spans="1:12" s="404" customFormat="1" ht="16.5" hidden="1" customHeight="1">
      <c r="A222" s="1147"/>
      <c r="B222" s="1141"/>
      <c r="C222" s="1141"/>
      <c r="D222" s="1141" t="s">
        <v>382</v>
      </c>
      <c r="E222" s="1830" t="str">
        <f>'Rekap Panjang Per Prog Per Prov'!AY10</f>
        <v xml:space="preserve">Fasilitasi Pembinaan dan Pengendalian PNPM Generasi </v>
      </c>
      <c r="F222" s="1896"/>
      <c r="G222" s="420"/>
      <c r="H222" s="421"/>
      <c r="I222" s="424"/>
      <c r="J222" s="902"/>
      <c r="K222" s="421"/>
    </row>
    <row r="223" spans="1:12" s="404" customFormat="1" ht="16.5" hidden="1" customHeight="1">
      <c r="A223" s="1147"/>
      <c r="B223" s="1141"/>
      <c r="C223" s="1141"/>
      <c r="D223" s="1141"/>
      <c r="E223" s="425" t="s">
        <v>526</v>
      </c>
      <c r="F223" s="1142" t="str">
        <f>'Rekap Panjang Per Prog Per Prov'!AX108</f>
        <v>Kab. Minahasa Utara</v>
      </c>
      <c r="G223" s="420">
        <f>'Rekap Panjang Per Prog Per Prov'!AY108</f>
        <v>3848173000</v>
      </c>
      <c r="H223" s="421"/>
      <c r="I223" s="426"/>
      <c r="J223" s="902"/>
      <c r="K223" s="421"/>
    </row>
    <row r="224" spans="1:12" s="404" customFormat="1" ht="16.5" hidden="1" customHeight="1">
      <c r="A224" s="1147"/>
      <c r="B224" s="1141"/>
      <c r="C224" s="1141"/>
      <c r="D224" s="1141"/>
      <c r="E224" s="425" t="s">
        <v>526</v>
      </c>
      <c r="F224" s="1142" t="str">
        <f>'Rekap Panjang Per Prog Per Prov'!AX109</f>
        <v>Kab. Sangihe</v>
      </c>
      <c r="G224" s="420">
        <f>'Rekap Panjang Per Prog Per Prov'!AY109</f>
        <v>6195393000</v>
      </c>
      <c r="H224" s="421"/>
      <c r="I224" s="426"/>
      <c r="J224" s="902"/>
      <c r="K224" s="421"/>
    </row>
    <row r="225" spans="1:12" s="404" customFormat="1" ht="3.75" customHeight="1">
      <c r="A225" s="437"/>
      <c r="B225" s="453"/>
      <c r="C225" s="454"/>
      <c r="D225" s="456"/>
      <c r="E225" s="489" t="s">
        <v>526</v>
      </c>
      <c r="F225" s="1141" t="str">
        <f>'Rekap Panjang Per Prog Per Prov'!AX110</f>
        <v>Kab. Kep. Talaud</v>
      </c>
      <c r="G225" s="438">
        <f>'Rekap Panjang Per Prog Per Prov'!AY110</f>
        <v>8771053000</v>
      </c>
      <c r="H225" s="455"/>
      <c r="J225" s="902"/>
      <c r="K225" s="902"/>
    </row>
    <row r="226" spans="1:12" s="413" customFormat="1" ht="27.75" customHeight="1">
      <c r="A226" s="415"/>
      <c r="B226" s="1145" t="s">
        <v>380</v>
      </c>
      <c r="C226" s="1833" t="str">
        <f>'Rekap Panjang Per Prog Per Prov'!AZ7</f>
        <v xml:space="preserve">PROGRAM PENGUATAN PENYELENGGARAAN PEMERINTAHAN UMUM </v>
      </c>
      <c r="D226" s="1833"/>
      <c r="E226" s="1833"/>
      <c r="F226" s="1895"/>
      <c r="G226" s="416"/>
      <c r="H226" s="1144" t="str">
        <f>'Rekap Panjang Per Prog Per Prov'!AZ11</f>
        <v>DITJEN PUM</v>
      </c>
      <c r="I226" s="418"/>
      <c r="J226" s="902"/>
      <c r="K226" s="417"/>
      <c r="L226" s="1215"/>
    </row>
    <row r="227" spans="1:12" s="423" customFormat="1" ht="35.25" customHeight="1">
      <c r="A227" s="419"/>
      <c r="B227" s="1141"/>
      <c r="C227" s="1141" t="s">
        <v>381</v>
      </c>
      <c r="D227" s="1830" t="str">
        <f>'Rekap Panjang Per Prog Per Prov'!AZ8</f>
        <v>Kegiatan Pengembangan dan Penataan Wilayah Administrasi dan Perbatasan</v>
      </c>
      <c r="E227" s="1830"/>
      <c r="F227" s="1896"/>
      <c r="G227" s="420"/>
      <c r="H227" s="1147"/>
      <c r="I227" s="422"/>
      <c r="J227" s="902"/>
      <c r="K227" s="981"/>
      <c r="L227" s="1216"/>
    </row>
    <row r="228" spans="1:12" s="404" customFormat="1" ht="33" customHeight="1">
      <c r="A228" s="1147"/>
      <c r="B228" s="1141"/>
      <c r="C228" s="1141"/>
      <c r="D228" s="1141" t="s">
        <v>382</v>
      </c>
      <c r="E228" s="1830" t="str">
        <f>'Rekap Panjang Per Prog Per Prov'!AZ10</f>
        <v>Pembangunan Sarana Prasarana  Perbatasan Antar Negara dan Pulau-Pulau Kecil Terluar</v>
      </c>
      <c r="F228" s="1896"/>
      <c r="G228" s="420"/>
      <c r="H228" s="1147"/>
      <c r="I228" s="424"/>
      <c r="J228" s="902"/>
      <c r="K228" s="1897" t="s">
        <v>686</v>
      </c>
    </row>
    <row r="229" spans="1:12" s="404" customFormat="1" ht="49.5">
      <c r="A229" s="1147"/>
      <c r="B229" s="1141"/>
      <c r="C229" s="1141"/>
      <c r="D229" s="1141"/>
      <c r="E229" s="425" t="s">
        <v>526</v>
      </c>
      <c r="F229" s="1142" t="str">
        <f>'Rekap Panjang Per Prog Per Prov'!AX107</f>
        <v>Prov. Sulawesi Utara</v>
      </c>
      <c r="G229" s="420">
        <f>'Rekap Panjang Per Prog Per Prov'!AZ107</f>
        <v>2000000000</v>
      </c>
      <c r="H229" s="1147"/>
      <c r="I229" s="426"/>
      <c r="J229" s="902" t="s">
        <v>770</v>
      </c>
      <c r="K229" s="1911"/>
    </row>
    <row r="230" spans="1:12" s="404" customFormat="1" ht="70.5" customHeight="1">
      <c r="A230" s="1147"/>
      <c r="B230" s="1141"/>
      <c r="C230" s="1141"/>
      <c r="D230" s="1141"/>
      <c r="E230" s="425" t="s">
        <v>526</v>
      </c>
      <c r="F230" s="1142" t="str">
        <f>'Rekap Panjang Per Prog Per Prov'!AX110</f>
        <v>Kab. Kep. Talaud</v>
      </c>
      <c r="G230" s="420">
        <f>'Rekap Panjang Per Prog Per Prov'!AZ110</f>
        <v>0</v>
      </c>
      <c r="H230" s="1147"/>
      <c r="I230" s="426"/>
      <c r="J230" s="902" t="s">
        <v>789</v>
      </c>
      <c r="K230" s="1898"/>
    </row>
    <row r="231" spans="1:12" s="423" customFormat="1" ht="31.5" customHeight="1">
      <c r="A231" s="419"/>
      <c r="B231" s="1141"/>
      <c r="C231" s="1141" t="s">
        <v>387</v>
      </c>
      <c r="D231" s="1830" t="str">
        <f>'Rekap Panjang Per Prog Per Prov'!BA8</f>
        <v>Kegiatan Fasilitasi Pencegahan dan Penanggulangan Bencana</v>
      </c>
      <c r="E231" s="1830"/>
      <c r="F231" s="1896"/>
      <c r="G231" s="420"/>
      <c r="H231" s="1147"/>
      <c r="I231" s="422"/>
      <c r="J231" s="902"/>
      <c r="K231" s="421"/>
      <c r="L231" s="1216"/>
    </row>
    <row r="232" spans="1:12" s="404" customFormat="1" ht="31.5" customHeight="1">
      <c r="A232" s="1147"/>
      <c r="B232" s="1141"/>
      <c r="C232" s="1141"/>
      <c r="D232" s="1141" t="s">
        <v>382</v>
      </c>
      <c r="E232" s="1830" t="str">
        <f>'Rekap Panjang Per Prog Per Prov'!BA10</f>
        <v>Pembangunan Sarana Prasarana Pemerintahan dalam rangka Penanggulangan Bencana di Daerah Rawan Bencana</v>
      </c>
      <c r="F232" s="1896"/>
      <c r="G232" s="420"/>
      <c r="H232" s="1147"/>
      <c r="I232" s="424"/>
      <c r="J232" s="902"/>
      <c r="K232" s="1899" t="s">
        <v>607</v>
      </c>
    </row>
    <row r="233" spans="1:12" s="404" customFormat="1" ht="49.5">
      <c r="A233" s="1147"/>
      <c r="B233" s="1141"/>
      <c r="C233" s="1141"/>
      <c r="D233" s="1141"/>
      <c r="E233" s="425" t="s">
        <v>526</v>
      </c>
      <c r="F233" s="1142" t="str">
        <f>'Rekap Panjang Per Prog Per Prov'!AX107</f>
        <v>Prov. Sulawesi Utara</v>
      </c>
      <c r="G233" s="420">
        <f>'Rekap Panjang Per Prog Per Prov'!BA107</f>
        <v>1500000000</v>
      </c>
      <c r="H233" s="1147"/>
      <c r="I233" s="426"/>
      <c r="J233" s="902" t="s">
        <v>720</v>
      </c>
      <c r="K233" s="1905"/>
    </row>
    <row r="234" spans="1:12" s="404" customFormat="1" ht="49.5">
      <c r="A234" s="1147"/>
      <c r="B234" s="1141"/>
      <c r="C234" s="1141"/>
      <c r="D234" s="1141"/>
      <c r="E234" s="425" t="s">
        <v>526</v>
      </c>
      <c r="F234" s="1142" t="str">
        <f>'Rekap Panjang Per Prog Per Prov'!AX111</f>
        <v>Kab. Minahasa Tenggara</v>
      </c>
      <c r="G234" s="420">
        <f>'Rekap Panjang Per Prog Per Prov'!BA111</f>
        <v>1200000000</v>
      </c>
      <c r="H234" s="1151"/>
      <c r="I234" s="426"/>
      <c r="J234" s="902" t="s">
        <v>790</v>
      </c>
      <c r="K234" s="1905"/>
    </row>
    <row r="235" spans="1:12" s="404" customFormat="1" ht="49.5">
      <c r="A235" s="1147"/>
      <c r="B235" s="1141"/>
      <c r="C235" s="1141"/>
      <c r="D235" s="1141"/>
      <c r="E235" s="425" t="s">
        <v>526</v>
      </c>
      <c r="F235" s="1142" t="str">
        <f>'Rekap Panjang Per Prog Per Prov'!AX112</f>
        <v>Kota Bitung</v>
      </c>
      <c r="G235" s="420">
        <f>'Rekap Panjang Per Prog Per Prov'!BA112</f>
        <v>1500000000</v>
      </c>
      <c r="H235" s="1151"/>
      <c r="I235" s="426"/>
      <c r="J235" s="902" t="s">
        <v>791</v>
      </c>
      <c r="K235" s="1900"/>
    </row>
    <row r="236" spans="1:12" s="404" customFormat="1" ht="17.25" thickBot="1">
      <c r="A236" s="439"/>
      <c r="B236" s="444"/>
      <c r="C236" s="445"/>
      <c r="D236" s="504"/>
      <c r="E236" s="505"/>
      <c r="F236" s="506"/>
      <c r="G236" s="507"/>
      <c r="H236" s="465"/>
      <c r="J236" s="905"/>
      <c r="K236" s="428"/>
    </row>
    <row r="237" spans="1:12" s="487" customFormat="1" ht="24.75" hidden="1" customHeight="1">
      <c r="A237" s="501" t="s">
        <v>424</v>
      </c>
      <c r="B237" s="1148" t="s">
        <v>435</v>
      </c>
      <c r="C237" s="1149"/>
      <c r="D237" s="1149"/>
      <c r="E237" s="1149"/>
      <c r="F237" s="1149"/>
      <c r="G237" s="485">
        <f>SUM(G238:G243)</f>
        <v>2000000000</v>
      </c>
      <c r="H237" s="486"/>
      <c r="J237" s="681"/>
      <c r="K237" s="901"/>
      <c r="L237" s="1218">
        <f>'Rekap Panjang Per Prog Per Prov'!BE113</f>
        <v>3400000000</v>
      </c>
    </row>
    <row r="238" spans="1:12" s="413" customFormat="1" ht="22.5" hidden="1" customHeight="1">
      <c r="A238" s="415"/>
      <c r="B238" s="1145" t="s">
        <v>380</v>
      </c>
      <c r="C238" s="1833" t="str">
        <f>'Rekap Panjang Per Prog Per Prov'!BB7</f>
        <v xml:space="preserve">PROGRAM BINA PEMBANGUNAN DAERAH </v>
      </c>
      <c r="D238" s="1833"/>
      <c r="E238" s="1833"/>
      <c r="F238" s="1895"/>
      <c r="G238" s="416"/>
      <c r="H238" s="1908" t="str">
        <f>'Rekap Panjang Per Prog Per Prov'!BB11</f>
        <v>DITJEN BINA BANGDA</v>
      </c>
      <c r="I238" s="418"/>
      <c r="J238" s="902"/>
      <c r="K238" s="417"/>
      <c r="L238" s="1215"/>
    </row>
    <row r="239" spans="1:12" s="423" customFormat="1" ht="33.75" hidden="1" customHeight="1">
      <c r="A239" s="419"/>
      <c r="B239" s="1141"/>
      <c r="C239" s="1141" t="s">
        <v>381</v>
      </c>
      <c r="D239" s="1830" t="str">
        <f>'Rekap Panjang Per Prog Per Prov'!BB8</f>
        <v>Kegiatan Penataan Ruang Daerah dan Lingkungan Hidup di Daerah</v>
      </c>
      <c r="E239" s="1830"/>
      <c r="F239" s="1896"/>
      <c r="G239" s="420"/>
      <c r="H239" s="1909"/>
      <c r="I239" s="422"/>
      <c r="J239" s="902"/>
      <c r="K239" s="421"/>
      <c r="L239" s="1216"/>
    </row>
    <row r="240" spans="1:12" s="404" customFormat="1" ht="55.5" hidden="1" customHeight="1">
      <c r="A240" s="1147"/>
      <c r="B240" s="1141"/>
      <c r="C240" s="1141"/>
      <c r="D240" s="1141" t="s">
        <v>382</v>
      </c>
      <c r="E240" s="1830" t="str">
        <f>'Rekap Panjang Per Prog Per Prov'!BB10</f>
        <v xml:space="preserve">Fasilitasi pembinaan dan pemberdayaan masyarakat dan kapasitas kelembagaan penanganan lahan kritis dan sumber daya air berbasis masyarakat (PLKSDA-BM) </v>
      </c>
      <c r="F240" s="1896"/>
      <c r="G240" s="420"/>
      <c r="H240" s="1147"/>
      <c r="I240" s="424"/>
      <c r="J240" s="902"/>
      <c r="K240" s="1897" t="s">
        <v>594</v>
      </c>
    </row>
    <row r="241" spans="1:12" s="404" customFormat="1" hidden="1">
      <c r="A241" s="1147"/>
      <c r="B241" s="1141"/>
      <c r="C241" s="1141"/>
      <c r="D241" s="1141"/>
      <c r="E241" s="425" t="s">
        <v>526</v>
      </c>
      <c r="F241" s="1142" t="str">
        <f>'Rekap Panjang Per Prog Per Prov'!AX114</f>
        <v>Kab. Gorontalo Utara</v>
      </c>
      <c r="G241" s="420">
        <f>'Rekap Panjang Per Prog Per Prov'!BB114</f>
        <v>500000000</v>
      </c>
      <c r="H241" s="1147"/>
      <c r="I241" s="426"/>
      <c r="J241" s="902"/>
      <c r="K241" s="1911"/>
    </row>
    <row r="242" spans="1:12" s="404" customFormat="1" ht="20.25" hidden="1" customHeight="1">
      <c r="A242" s="1147"/>
      <c r="B242" s="1141"/>
      <c r="C242" s="1141"/>
      <c r="D242" s="1141"/>
      <c r="E242" s="425" t="s">
        <v>526</v>
      </c>
      <c r="F242" s="1142" t="str">
        <f>'Rekap Panjang Per Prog Per Prov'!AX117</f>
        <v>Kab. Boalemo</v>
      </c>
      <c r="G242" s="420">
        <f>'Rekap Panjang Per Prog Per Prov'!BB117</f>
        <v>1500000000</v>
      </c>
      <c r="H242" s="1151"/>
      <c r="I242" s="426"/>
      <c r="J242" s="902"/>
      <c r="K242" s="1898"/>
    </row>
    <row r="243" spans="1:12" s="404" customFormat="1" ht="17.25" hidden="1" thickBot="1">
      <c r="A243" s="498"/>
      <c r="B243" s="462"/>
      <c r="C243" s="463"/>
      <c r="D243" s="463"/>
      <c r="E243" s="446"/>
      <c r="F243" s="499"/>
      <c r="G243" s="500"/>
      <c r="H243" s="465"/>
      <c r="J243" s="902"/>
      <c r="K243" s="428"/>
    </row>
    <row r="244" spans="1:12" s="487" customFormat="1" ht="28.5" hidden="1" customHeight="1">
      <c r="A244" s="480" t="s">
        <v>426</v>
      </c>
      <c r="B244" s="1148" t="s">
        <v>437</v>
      </c>
      <c r="C244" s="1149"/>
      <c r="D244" s="1149"/>
      <c r="E244" s="1149"/>
      <c r="F244" s="1149"/>
      <c r="G244" s="485">
        <f>SUM(G245:G249)</f>
        <v>350000000</v>
      </c>
      <c r="H244" s="486"/>
      <c r="J244" s="902"/>
      <c r="K244" s="901"/>
      <c r="L244" s="1218">
        <f>'Rekap Panjang Per Prog Per Prov'!BE118</f>
        <v>350000000</v>
      </c>
    </row>
    <row r="245" spans="1:12" s="413" customFormat="1" ht="24.75" hidden="1" customHeight="1">
      <c r="A245" s="415"/>
      <c r="B245" s="1145" t="s">
        <v>380</v>
      </c>
      <c r="C245" s="1833" t="str">
        <f>'Rekap Panjang Per Prog Per Prov'!BB7</f>
        <v xml:space="preserve">PROGRAM BINA PEMBANGUNAN DAERAH </v>
      </c>
      <c r="D245" s="1833"/>
      <c r="E245" s="1833"/>
      <c r="F245" s="1895"/>
      <c r="G245" s="416"/>
      <c r="H245" s="1908" t="str">
        <f>'Rekap Panjang Per Prog Per Prov'!BB11</f>
        <v>DITJEN BINA BANGDA</v>
      </c>
      <c r="I245" s="418"/>
      <c r="J245" s="902"/>
      <c r="K245" s="417"/>
      <c r="L245" s="1215"/>
    </row>
    <row r="246" spans="1:12" s="423" customFormat="1" ht="33.75" hidden="1" customHeight="1">
      <c r="A246" s="419"/>
      <c r="B246" s="1141"/>
      <c r="C246" s="1141" t="s">
        <v>381</v>
      </c>
      <c r="D246" s="1830" t="str">
        <f>'Rekap Panjang Per Prog Per Prov'!BB8</f>
        <v>Kegiatan Penataan Ruang Daerah dan Lingkungan Hidup di Daerah</v>
      </c>
      <c r="E246" s="1830"/>
      <c r="F246" s="1896"/>
      <c r="G246" s="420"/>
      <c r="H246" s="1909"/>
      <c r="I246" s="422"/>
      <c r="J246" s="902"/>
      <c r="K246" s="421"/>
      <c r="L246" s="1216"/>
    </row>
    <row r="247" spans="1:12" s="404" customFormat="1" ht="54" hidden="1" customHeight="1">
      <c r="A247" s="1147"/>
      <c r="B247" s="1141"/>
      <c r="C247" s="1141"/>
      <c r="D247" s="1141" t="s">
        <v>382</v>
      </c>
      <c r="E247" s="1830" t="str">
        <f>'Rekap Panjang Per Prog Per Prov'!BB10</f>
        <v xml:space="preserve">Fasilitasi pembinaan dan pemberdayaan masyarakat dan kapasitas kelembagaan penanganan lahan kritis dan sumber daya air berbasis masyarakat (PLKSDA-BM) </v>
      </c>
      <c r="F247" s="1896"/>
      <c r="G247" s="420"/>
      <c r="H247" s="1147"/>
      <c r="I247" s="424"/>
      <c r="J247" s="902"/>
      <c r="K247" s="1897" t="s">
        <v>594</v>
      </c>
    </row>
    <row r="248" spans="1:12" s="404" customFormat="1" ht="39" hidden="1" customHeight="1">
      <c r="A248" s="1147"/>
      <c r="B248" s="1141"/>
      <c r="C248" s="1141"/>
      <c r="D248" s="1141"/>
      <c r="E248" s="425" t="s">
        <v>526</v>
      </c>
      <c r="F248" s="1142" t="str">
        <f>'Rekap Panjang Per Prog Per Prov'!AX119</f>
        <v>Kab. Donggala</v>
      </c>
      <c r="G248" s="420">
        <f>'Rekap Panjang Per Prog Per Prov'!BB119</f>
        <v>350000000</v>
      </c>
      <c r="H248" s="1151"/>
      <c r="I248" s="426"/>
      <c r="J248" s="902"/>
      <c r="K248" s="1898"/>
    </row>
    <row r="249" spans="1:12" s="404" customFormat="1" ht="17.25" hidden="1" thickBot="1">
      <c r="A249" s="498"/>
      <c r="B249" s="462"/>
      <c r="C249" s="463"/>
      <c r="D249" s="463"/>
      <c r="E249" s="446"/>
      <c r="F249" s="499"/>
      <c r="G249" s="500"/>
      <c r="H249" s="465"/>
      <c r="J249" s="905"/>
      <c r="K249" s="428"/>
    </row>
    <row r="250" spans="1:12" s="502" customFormat="1" ht="19.5" hidden="1" customHeight="1">
      <c r="A250" s="501" t="s">
        <v>415</v>
      </c>
      <c r="B250" s="1148" t="s">
        <v>435</v>
      </c>
      <c r="C250" s="1149"/>
      <c r="D250" s="1149"/>
      <c r="E250" s="1149"/>
      <c r="F250" s="1150"/>
      <c r="G250" s="485">
        <f>SUM(G251:G258)</f>
        <v>18483618000</v>
      </c>
      <c r="H250" s="493"/>
      <c r="J250" s="681"/>
      <c r="K250" s="903"/>
      <c r="L250" s="1222">
        <f>'Rekap Panjang Per Prog Per Prov'!BE113</f>
        <v>3400000000</v>
      </c>
    </row>
    <row r="251" spans="1:12" s="413" customFormat="1" ht="17.25" hidden="1" customHeight="1">
      <c r="A251" s="415"/>
      <c r="B251" s="1145" t="s">
        <v>380</v>
      </c>
      <c r="C251" s="1833" t="str">
        <f>'Rekap Panjang Per Prog Per Prov'!AY7</f>
        <v xml:space="preserve">PROGRAM PEMBERDAYAAN MASYARAKAT DAN DESA </v>
      </c>
      <c r="D251" s="1833"/>
      <c r="E251" s="1833"/>
      <c r="F251" s="1895"/>
      <c r="G251" s="416"/>
      <c r="H251" s="417" t="str">
        <f>'Rekap Panjang Per Prog Per Prov'!AY11</f>
        <v>DITJEN PMD</v>
      </c>
      <c r="I251" s="418"/>
      <c r="J251" s="902"/>
      <c r="K251" s="417">
        <f>'Rekap Panjang Per Prog Per Prov'!BA11</f>
        <v>0</v>
      </c>
      <c r="L251" s="1215"/>
    </row>
    <row r="252" spans="1:12" s="423" customFormat="1" ht="17.25" hidden="1" customHeight="1">
      <c r="A252" s="419"/>
      <c r="B252" s="1141"/>
      <c r="C252" s="1141" t="s">
        <v>381</v>
      </c>
      <c r="D252" s="1830" t="str">
        <f>'Rekap Panjang Per Prog Per Prov'!AY8</f>
        <v>Kegiatan Fasilitasi Pemberdayaan Adat dan Sosial Budaya Masyarakat</v>
      </c>
      <c r="E252" s="1830"/>
      <c r="F252" s="1896"/>
      <c r="G252" s="420"/>
      <c r="H252" s="421"/>
      <c r="I252" s="422"/>
      <c r="J252" s="902"/>
      <c r="K252" s="421"/>
      <c r="L252" s="1216"/>
    </row>
    <row r="253" spans="1:12" s="404" customFormat="1" ht="17.25" hidden="1" customHeight="1">
      <c r="A253" s="1147"/>
      <c r="B253" s="1141"/>
      <c r="C253" s="1141"/>
      <c r="D253" s="1141" t="s">
        <v>382</v>
      </c>
      <c r="E253" s="1830" t="str">
        <f>'Rekap Panjang Per Prog Per Prov'!AY10</f>
        <v xml:space="preserve">Fasilitasi Pembinaan dan Pengendalian PNPM Generasi </v>
      </c>
      <c r="F253" s="1896"/>
      <c r="G253" s="420"/>
      <c r="H253" s="421"/>
      <c r="I253" s="424"/>
      <c r="J253" s="902"/>
      <c r="K253" s="421"/>
    </row>
    <row r="254" spans="1:12" s="404" customFormat="1" ht="17.25" hidden="1" customHeight="1">
      <c r="A254" s="1147"/>
      <c r="B254" s="1141"/>
      <c r="C254" s="1141"/>
      <c r="D254" s="1141"/>
      <c r="E254" s="425" t="s">
        <v>526</v>
      </c>
      <c r="F254" s="1142" t="str">
        <f>'Rekap Panjang Per Prog Per Prov'!AX114</f>
        <v>Kab. Gorontalo Utara</v>
      </c>
      <c r="G254" s="420">
        <f>'Rekap Panjang Per Prog Per Prov'!AY114</f>
        <v>4358458000</v>
      </c>
      <c r="H254" s="421"/>
      <c r="I254" s="426"/>
      <c r="J254" s="902"/>
      <c r="K254" s="421"/>
    </row>
    <row r="255" spans="1:12" s="404" customFormat="1" ht="17.25" hidden="1" customHeight="1">
      <c r="A255" s="1147"/>
      <c r="B255" s="1141"/>
      <c r="C255" s="1141"/>
      <c r="D255" s="1141"/>
      <c r="E255" s="425" t="s">
        <v>526</v>
      </c>
      <c r="F255" s="1142" t="str">
        <f>'Rekap Panjang Per Prog Per Prov'!AX115</f>
        <v>Kab. Gorontalo</v>
      </c>
      <c r="G255" s="420">
        <f>'Rekap Panjang Per Prog Per Prov'!AY115</f>
        <v>7195226000</v>
      </c>
      <c r="H255" s="421"/>
      <c r="I255" s="426"/>
      <c r="J255" s="902"/>
      <c r="K255" s="421"/>
    </row>
    <row r="256" spans="1:12" s="404" customFormat="1" ht="17.25" hidden="1" customHeight="1">
      <c r="A256" s="1147"/>
      <c r="B256" s="1141"/>
      <c r="C256" s="1141"/>
      <c r="D256" s="1141"/>
      <c r="E256" s="425" t="s">
        <v>526</v>
      </c>
      <c r="F256" s="1142" t="str">
        <f>'Rekap Panjang Per Prog Per Prov'!AX116</f>
        <v>Kab. Pohuwato</v>
      </c>
      <c r="G256" s="420">
        <f>'Rekap Panjang Per Prog Per Prov'!AY116</f>
        <v>3360556000</v>
      </c>
      <c r="H256" s="421"/>
      <c r="I256" s="426"/>
      <c r="J256" s="902"/>
      <c r="K256" s="421"/>
    </row>
    <row r="257" spans="1:12" s="404" customFormat="1" ht="17.25" hidden="1" customHeight="1">
      <c r="A257" s="437"/>
      <c r="B257" s="453"/>
      <c r="C257" s="454"/>
      <c r="D257" s="456"/>
      <c r="E257" s="489" t="s">
        <v>526</v>
      </c>
      <c r="F257" s="1141" t="str">
        <f>'Rekap Panjang Per Prog Per Prov'!AX117</f>
        <v>Kab. Boalemo</v>
      </c>
      <c r="G257" s="438">
        <f>'Rekap Panjang Per Prog Per Prov'!AY117</f>
        <v>3569378000</v>
      </c>
      <c r="H257" s="455"/>
      <c r="J257" s="902"/>
      <c r="K257" s="902"/>
    </row>
    <row r="258" spans="1:12" s="404" customFormat="1" ht="11.25" hidden="1" customHeight="1" thickBot="1">
      <c r="A258" s="498"/>
      <c r="B258" s="508"/>
      <c r="C258" s="509"/>
      <c r="D258" s="509"/>
      <c r="E258" s="509"/>
      <c r="F258" s="510"/>
      <c r="G258" s="500"/>
      <c r="H258" s="465"/>
      <c r="J258" s="902"/>
      <c r="K258" s="428"/>
    </row>
    <row r="259" spans="1:12" s="502" customFormat="1" ht="19.5" hidden="1" customHeight="1">
      <c r="A259" s="501" t="s">
        <v>436</v>
      </c>
      <c r="B259" s="1148" t="s">
        <v>437</v>
      </c>
      <c r="C259" s="1149"/>
      <c r="D259" s="1149"/>
      <c r="E259" s="1149"/>
      <c r="F259" s="1150"/>
      <c r="G259" s="485">
        <f>SUM(G260:G260)</f>
        <v>0</v>
      </c>
      <c r="H259" s="493"/>
      <c r="J259" s="902"/>
      <c r="K259" s="903"/>
      <c r="L259" s="1222">
        <f>'Rekap Panjang Per Prog Per Prov'!BE118</f>
        <v>350000000</v>
      </c>
    </row>
    <row r="260" spans="1:12" s="457" customFormat="1" ht="10.5" hidden="1" customHeight="1" thickBot="1">
      <c r="A260" s="512"/>
      <c r="B260" s="513"/>
      <c r="C260" s="447"/>
      <c r="D260" s="447"/>
      <c r="E260" s="514"/>
      <c r="F260" s="506"/>
      <c r="G260" s="507"/>
      <c r="H260" s="428"/>
      <c r="J260" s="902"/>
      <c r="K260" s="428"/>
    </row>
    <row r="261" spans="1:12" s="502" customFormat="1" ht="19.5" hidden="1" customHeight="1">
      <c r="A261" s="501" t="s">
        <v>531</v>
      </c>
      <c r="B261" s="1148" t="s">
        <v>441</v>
      </c>
      <c r="C261" s="1149"/>
      <c r="D261" s="1149"/>
      <c r="E261" s="1149"/>
      <c r="F261" s="1150"/>
      <c r="G261" s="485">
        <f>SUM(G262:G262)</f>
        <v>0</v>
      </c>
      <c r="H261" s="493"/>
      <c r="J261" s="902"/>
      <c r="K261" s="903"/>
      <c r="L261" s="1222">
        <f>'Rekap Panjang Per Prog Per Prov'!BE124</f>
        <v>1700000000</v>
      </c>
    </row>
    <row r="262" spans="1:12" s="404" customFormat="1" ht="14.25" hidden="1" customHeight="1" thickBot="1">
      <c r="A262" s="497"/>
      <c r="B262" s="470"/>
      <c r="C262" s="516"/>
      <c r="D262" s="516"/>
      <c r="E262" s="517"/>
      <c r="F262" s="518"/>
      <c r="G262" s="519"/>
      <c r="H262" s="869"/>
      <c r="J262" s="902"/>
      <c r="K262" s="1147"/>
    </row>
    <row r="263" spans="1:12" s="502" customFormat="1" ht="19.5" hidden="1" customHeight="1">
      <c r="A263" s="480" t="s">
        <v>440</v>
      </c>
      <c r="B263" s="1148" t="s">
        <v>442</v>
      </c>
      <c r="C263" s="1149"/>
      <c r="D263" s="1149"/>
      <c r="E263" s="1149"/>
      <c r="F263" s="1150"/>
      <c r="G263" s="485">
        <f>SUM(G264:G264)</f>
        <v>0</v>
      </c>
      <c r="H263" s="493"/>
      <c r="J263" s="902"/>
      <c r="K263" s="903"/>
      <c r="L263" s="1222">
        <f>'Rekap Panjang Per Prog Per Prov'!BE127</f>
        <v>13650000000</v>
      </c>
    </row>
    <row r="264" spans="1:12" s="404" customFormat="1" ht="17.25" hidden="1" customHeight="1" thickBot="1">
      <c r="A264" s="498"/>
      <c r="B264" s="479"/>
      <c r="C264" s="429"/>
      <c r="D264" s="429"/>
      <c r="E264" s="520"/>
      <c r="F264" s="431"/>
      <c r="G264" s="522"/>
      <c r="H264" s="515"/>
      <c r="J264" s="902"/>
      <c r="K264" s="433"/>
    </row>
    <row r="265" spans="1:12" s="502" customFormat="1" ht="19.5" hidden="1" customHeight="1">
      <c r="A265" s="480" t="s">
        <v>203</v>
      </c>
      <c r="B265" s="1148" t="s">
        <v>439</v>
      </c>
      <c r="C265" s="1149"/>
      <c r="D265" s="1149"/>
      <c r="E265" s="1149"/>
      <c r="F265" s="1150"/>
      <c r="G265" s="485">
        <f>SUM(G266:G272)</f>
        <v>17382406000</v>
      </c>
      <c r="H265" s="493"/>
      <c r="J265" s="902"/>
      <c r="K265" s="903"/>
      <c r="L265" s="1222">
        <f>'Rekap Panjang Per Prog Per Prov'!BE120</f>
        <v>3430000000</v>
      </c>
    </row>
    <row r="266" spans="1:12" s="413" customFormat="1" ht="17.25" hidden="1" customHeight="1">
      <c r="A266" s="415"/>
      <c r="B266" s="1145" t="s">
        <v>380</v>
      </c>
      <c r="C266" s="1833" t="str">
        <f>'Rekap Panjang Per Prog Per Prov'!AY7</f>
        <v xml:space="preserve">PROGRAM PEMBERDAYAAN MASYARAKAT DAN DESA </v>
      </c>
      <c r="D266" s="1833"/>
      <c r="E266" s="1833"/>
      <c r="F266" s="1895"/>
      <c r="G266" s="416"/>
      <c r="H266" s="417" t="str">
        <f>'Rekap Panjang Per Prog Per Prov'!AY11</f>
        <v>DITJEN PMD</v>
      </c>
      <c r="I266" s="418"/>
      <c r="J266" s="902"/>
      <c r="K266" s="417">
        <f>'Rekap Panjang Per Prog Per Prov'!BA11</f>
        <v>0</v>
      </c>
      <c r="L266" s="1215"/>
    </row>
    <row r="267" spans="1:12" s="423" customFormat="1" ht="17.25" hidden="1" customHeight="1">
      <c r="A267" s="419"/>
      <c r="B267" s="1141"/>
      <c r="C267" s="1141" t="s">
        <v>381</v>
      </c>
      <c r="D267" s="1830" t="str">
        <f>'Rekap Panjang Per Prog Per Prov'!AY8</f>
        <v>Kegiatan Fasilitasi Pemberdayaan Adat dan Sosial Budaya Masyarakat</v>
      </c>
      <c r="E267" s="1830"/>
      <c r="F267" s="1896"/>
      <c r="G267" s="420"/>
      <c r="H267" s="421"/>
      <c r="I267" s="422"/>
      <c r="J267" s="902"/>
      <c r="K267" s="421"/>
      <c r="L267" s="1216"/>
    </row>
    <row r="268" spans="1:12" s="404" customFormat="1" ht="17.25" hidden="1" customHeight="1">
      <c r="A268" s="1147"/>
      <c r="B268" s="1141"/>
      <c r="C268" s="1141"/>
      <c r="D268" s="1141" t="s">
        <v>382</v>
      </c>
      <c r="E268" s="1830" t="str">
        <f>'Rekap Panjang Per Prog Per Prov'!AY10</f>
        <v xml:space="preserve">Fasilitasi Pembinaan dan Pengendalian PNPM Generasi </v>
      </c>
      <c r="F268" s="1896"/>
      <c r="G268" s="420"/>
      <c r="H268" s="421"/>
      <c r="I268" s="424"/>
      <c r="J268" s="902"/>
      <c r="K268" s="421"/>
    </row>
    <row r="269" spans="1:12" s="404" customFormat="1" ht="17.25" hidden="1" customHeight="1">
      <c r="A269" s="1147"/>
      <c r="B269" s="1141"/>
      <c r="C269" s="1141"/>
      <c r="D269" s="1141"/>
      <c r="E269" s="425" t="s">
        <v>526</v>
      </c>
      <c r="F269" s="1142" t="str">
        <f>'Rekap Panjang Per Prog Per Prov'!AX121</f>
        <v>Kab. Majene</v>
      </c>
      <c r="G269" s="420">
        <f>'Rekap Panjang Per Prog Per Prov'!AY121</f>
        <v>5546002000</v>
      </c>
      <c r="H269" s="421"/>
      <c r="I269" s="426"/>
      <c r="J269" s="902"/>
      <c r="K269" s="421"/>
    </row>
    <row r="270" spans="1:12" s="404" customFormat="1" ht="17.25" hidden="1" customHeight="1">
      <c r="A270" s="1147"/>
      <c r="B270" s="1141"/>
      <c r="C270" s="1141"/>
      <c r="D270" s="1141"/>
      <c r="E270" s="425" t="s">
        <v>526</v>
      </c>
      <c r="F270" s="1142" t="str">
        <f>'Rekap Panjang Per Prog Per Prov'!AX122</f>
        <v>Kab. Mamuju</v>
      </c>
      <c r="G270" s="420">
        <f>'Rekap Panjang Per Prog Per Prov'!AY122</f>
        <v>4097922000</v>
      </c>
      <c r="H270" s="421"/>
      <c r="I270" s="426"/>
      <c r="J270" s="902"/>
      <c r="K270" s="421"/>
    </row>
    <row r="271" spans="1:12" s="404" customFormat="1" ht="17.25" hidden="1" customHeight="1">
      <c r="A271" s="437"/>
      <c r="B271" s="453"/>
      <c r="C271" s="454"/>
      <c r="D271" s="456"/>
      <c r="E271" s="489" t="s">
        <v>526</v>
      </c>
      <c r="F271" s="1141" t="str">
        <f>'Rekap Panjang Per Prog Per Prov'!AX123</f>
        <v>Kab. Polewali Mandar</v>
      </c>
      <c r="G271" s="438">
        <f>'Rekap Panjang Per Prog Per Prov'!AY123</f>
        <v>7738482000</v>
      </c>
      <c r="H271" s="455"/>
      <c r="J271" s="902"/>
      <c r="K271" s="902"/>
    </row>
    <row r="272" spans="1:12" s="404" customFormat="1" ht="17.25" hidden="1" customHeight="1" thickBot="1">
      <c r="A272" s="439"/>
      <c r="B272" s="462"/>
      <c r="C272" s="483"/>
      <c r="D272" s="483"/>
      <c r="E272" s="514"/>
      <c r="F272" s="521"/>
      <c r="G272" s="500"/>
      <c r="H272" s="465"/>
      <c r="J272" s="902"/>
      <c r="K272" s="428"/>
    </row>
    <row r="273" spans="1:12" s="487" customFormat="1" ht="28.5" hidden="1" customHeight="1">
      <c r="A273" s="501" t="s">
        <v>428</v>
      </c>
      <c r="B273" s="1904" t="s">
        <v>439</v>
      </c>
      <c r="C273" s="1854"/>
      <c r="D273" s="1854"/>
      <c r="E273" s="1854"/>
      <c r="F273" s="1910"/>
      <c r="G273" s="485">
        <f>SUM(G274:G278)</f>
        <v>2030000000</v>
      </c>
      <c r="H273" s="486"/>
      <c r="J273" s="902"/>
      <c r="K273" s="901"/>
      <c r="L273" s="1218">
        <f>'Rekap Panjang Per Prog Per Prov'!BE120</f>
        <v>3430000000</v>
      </c>
    </row>
    <row r="274" spans="1:12" s="413" customFormat="1" ht="25.5" hidden="1" customHeight="1">
      <c r="A274" s="415"/>
      <c r="B274" s="1145" t="s">
        <v>380</v>
      </c>
      <c r="C274" s="1833" t="str">
        <f>'Rekap Panjang Per Prog Per Prov'!BB7</f>
        <v xml:space="preserve">PROGRAM BINA PEMBANGUNAN DAERAH </v>
      </c>
      <c r="D274" s="1833"/>
      <c r="E274" s="1833"/>
      <c r="F274" s="1895"/>
      <c r="G274" s="416"/>
      <c r="H274" s="1908" t="str">
        <f>'Rekap Panjang Per Prog Per Prov'!BB11</f>
        <v>DITJEN BINA BANGDA</v>
      </c>
      <c r="I274" s="418"/>
      <c r="J274" s="902"/>
      <c r="K274" s="417"/>
      <c r="L274" s="1215"/>
    </row>
    <row r="275" spans="1:12" s="423" customFormat="1" ht="33.75" hidden="1" customHeight="1">
      <c r="A275" s="419"/>
      <c r="B275" s="1141"/>
      <c r="C275" s="1141" t="s">
        <v>381</v>
      </c>
      <c r="D275" s="1830" t="str">
        <f>'Rekap Panjang Per Prog Per Prov'!BB8</f>
        <v>Kegiatan Penataan Ruang Daerah dan Lingkungan Hidup di Daerah</v>
      </c>
      <c r="E275" s="1830"/>
      <c r="F275" s="1896"/>
      <c r="G275" s="420"/>
      <c r="H275" s="1909"/>
      <c r="I275" s="422"/>
      <c r="J275" s="902"/>
      <c r="K275" s="421"/>
      <c r="L275" s="1216"/>
    </row>
    <row r="276" spans="1:12" s="404" customFormat="1" ht="54.75" hidden="1" customHeight="1">
      <c r="A276" s="1147"/>
      <c r="B276" s="1141"/>
      <c r="C276" s="1141"/>
      <c r="D276" s="1141" t="s">
        <v>382</v>
      </c>
      <c r="E276" s="1830" t="str">
        <f>'Rekap Panjang Per Prog Per Prov'!BB10</f>
        <v xml:space="preserve">Fasilitasi pembinaan dan pemberdayaan masyarakat dan kapasitas kelembagaan penanganan lahan kritis dan sumber daya air berbasis masyarakat (PLKSDA-BM) </v>
      </c>
      <c r="F276" s="1896"/>
      <c r="G276" s="420"/>
      <c r="H276" s="1147"/>
      <c r="I276" s="424"/>
      <c r="J276" s="902"/>
      <c r="K276" s="1897" t="s">
        <v>594</v>
      </c>
    </row>
    <row r="277" spans="1:12" s="404" customFormat="1" ht="30.75" hidden="1" customHeight="1">
      <c r="A277" s="1147"/>
      <c r="B277" s="1223"/>
      <c r="C277" s="1223"/>
      <c r="D277" s="1223"/>
      <c r="E277" s="1224" t="s">
        <v>526</v>
      </c>
      <c r="F277" s="1225" t="str">
        <f>'Rekap Panjang Per Prog Per Prov'!AX121</f>
        <v>Kab. Majene</v>
      </c>
      <c r="G277" s="1226">
        <f>'Rekap Panjang Per Prog Per Prov'!BB121</f>
        <v>2030000000</v>
      </c>
      <c r="H277" s="1147"/>
      <c r="I277" s="1219"/>
      <c r="J277" s="1232"/>
      <c r="K277" s="1898"/>
    </row>
    <row r="278" spans="1:12" s="404" customFormat="1" ht="17.25" thickBot="1">
      <c r="A278" s="1227"/>
      <c r="B278" s="479"/>
      <c r="C278" s="1228"/>
      <c r="D278" s="1228"/>
      <c r="E278" s="1229"/>
      <c r="F278" s="1230"/>
      <c r="G278" s="522"/>
      <c r="H278" s="515"/>
      <c r="I278" s="904"/>
      <c r="J278" s="905"/>
      <c r="K278" s="428"/>
    </row>
    <row r="279" spans="1:12" s="502" customFormat="1" ht="26.25" hidden="1" customHeight="1">
      <c r="A279" s="501" t="s">
        <v>430</v>
      </c>
      <c r="B279" s="1148" t="s">
        <v>441</v>
      </c>
      <c r="C279" s="1149"/>
      <c r="D279" s="1149"/>
      <c r="E279" s="1149"/>
      <c r="F279" s="1150"/>
      <c r="G279" s="485">
        <f>SUM(G280:G290)</f>
        <v>32762044000</v>
      </c>
      <c r="H279" s="493"/>
      <c r="J279" s="681"/>
      <c r="K279" s="903"/>
      <c r="L279" s="1222">
        <f>'Rekap Panjang Per Prog Per Prov'!BE124</f>
        <v>1700000000</v>
      </c>
    </row>
    <row r="280" spans="1:12" s="413" customFormat="1" ht="16.5" hidden="1" customHeight="1">
      <c r="A280" s="415"/>
      <c r="B280" s="1145" t="s">
        <v>380</v>
      </c>
      <c r="C280" s="1833">
        <f>'Rekap Panjang Per Prog Per Prov'!AY43</f>
        <v>0</v>
      </c>
      <c r="D280" s="1833"/>
      <c r="E280" s="1833"/>
      <c r="F280" s="1895"/>
      <c r="G280" s="416"/>
      <c r="H280" s="417">
        <f>'Rekap Panjang Per Prog Per Prov'!AY49</f>
        <v>65415853000</v>
      </c>
      <c r="I280" s="418"/>
      <c r="J280" s="902"/>
      <c r="K280" s="417">
        <f>'Rekap Panjang Per Prog Per Prov'!BA49</f>
        <v>1190000000</v>
      </c>
      <c r="L280" s="1215"/>
    </row>
    <row r="281" spans="1:12" s="423" customFormat="1" ht="16.5" hidden="1" customHeight="1">
      <c r="A281" s="419"/>
      <c r="B281" s="1141"/>
      <c r="C281" s="1141" t="s">
        <v>381</v>
      </c>
      <c r="D281" s="1830">
        <f>'Rekap Panjang Per Prog Per Prov'!AY44</f>
        <v>0</v>
      </c>
      <c r="E281" s="1830"/>
      <c r="F281" s="1896"/>
      <c r="G281" s="420"/>
      <c r="H281" s="421"/>
      <c r="I281" s="422"/>
      <c r="J281" s="902"/>
      <c r="K281" s="421"/>
      <c r="L281" s="1216"/>
    </row>
    <row r="282" spans="1:12" s="404" customFormat="1" ht="16.5" hidden="1" customHeight="1">
      <c r="A282" s="1147"/>
      <c r="B282" s="1141"/>
      <c r="C282" s="1141"/>
      <c r="D282" s="1141" t="s">
        <v>382</v>
      </c>
      <c r="E282" s="1830">
        <f>'Rekap Panjang Per Prog Per Prov'!AY48</f>
        <v>0</v>
      </c>
      <c r="F282" s="1896"/>
      <c r="G282" s="420"/>
      <c r="H282" s="421"/>
      <c r="I282" s="424"/>
      <c r="J282" s="902"/>
      <c r="K282" s="421"/>
    </row>
    <row r="283" spans="1:12" s="404" customFormat="1" ht="16.5" hidden="1" customHeight="1">
      <c r="A283" s="1147"/>
      <c r="B283" s="1141"/>
      <c r="C283" s="1141"/>
      <c r="D283" s="1141"/>
      <c r="E283" s="425" t="s">
        <v>526</v>
      </c>
      <c r="F283" s="1142" t="str">
        <f>'Rekap Panjang Per Prog Per Prov'!AX143</f>
        <v>Kab. Lombok Utara</v>
      </c>
      <c r="G283" s="420">
        <f>'Rekap Panjang Per Prog Per Prov'!AY143</f>
        <v>5146080000</v>
      </c>
      <c r="H283" s="421"/>
      <c r="I283" s="426"/>
      <c r="J283" s="902"/>
      <c r="K283" s="421"/>
    </row>
    <row r="284" spans="1:12" s="404" customFormat="1" ht="16.5" hidden="1" customHeight="1">
      <c r="A284" s="1147"/>
      <c r="B284" s="1141"/>
      <c r="C284" s="1141"/>
      <c r="D284" s="1141"/>
      <c r="E284" s="425" t="s">
        <v>526</v>
      </c>
      <c r="F284" s="1142" t="str">
        <f>'Rekap Panjang Per Prog Per Prov'!AX144</f>
        <v>Kab. Bima</v>
      </c>
      <c r="G284" s="420">
        <f>'Rekap Panjang Per Prog Per Prov'!AY144</f>
        <v>13072382000</v>
      </c>
      <c r="H284" s="421"/>
      <c r="I284" s="426"/>
      <c r="J284" s="902"/>
      <c r="K284" s="421"/>
    </row>
    <row r="285" spans="1:12" s="404" customFormat="1" ht="16.5" hidden="1" customHeight="1">
      <c r="A285" s="437"/>
      <c r="B285" s="453"/>
      <c r="C285" s="454"/>
      <c r="D285" s="456"/>
      <c r="E285" s="489" t="s">
        <v>526</v>
      </c>
      <c r="F285" s="1141" t="str">
        <f>'Rekap Panjang Per Prog Per Prov'!AX145</f>
        <v>Kab. Dompu</v>
      </c>
      <c r="G285" s="438">
        <f>'Rekap Panjang Per Prog Per Prov'!AY145</f>
        <v>14243582000</v>
      </c>
      <c r="H285" s="455"/>
      <c r="J285" s="902"/>
      <c r="K285" s="902"/>
    </row>
    <row r="286" spans="1:12" s="413" customFormat="1" ht="26.25" hidden="1" customHeight="1">
      <c r="A286" s="415"/>
      <c r="B286" s="1145" t="s">
        <v>380</v>
      </c>
      <c r="C286" s="1833" t="str">
        <f>'Rekap Panjang Per Prog Per Prov'!BB7</f>
        <v xml:space="preserve">PROGRAM BINA PEMBANGUNAN DAERAH </v>
      </c>
      <c r="D286" s="1833"/>
      <c r="E286" s="1833"/>
      <c r="F286" s="1895"/>
      <c r="G286" s="416"/>
      <c r="H286" s="1908" t="str">
        <f>'Rekap Panjang Per Prog Per Prov'!BB11</f>
        <v>DITJEN BINA BANGDA</v>
      </c>
      <c r="I286" s="418"/>
      <c r="J286" s="902"/>
      <c r="K286" s="417"/>
      <c r="L286" s="1215"/>
    </row>
    <row r="287" spans="1:12" s="423" customFormat="1" ht="32.25" hidden="1" customHeight="1">
      <c r="A287" s="419"/>
      <c r="B287" s="1141"/>
      <c r="C287" s="1141" t="s">
        <v>381</v>
      </c>
      <c r="D287" s="1830" t="str">
        <f>'Rekap Panjang Per Prog Per Prov'!BB8</f>
        <v>Kegiatan Penataan Ruang Daerah dan Lingkungan Hidup di Daerah</v>
      </c>
      <c r="E287" s="1830"/>
      <c r="F287" s="1896"/>
      <c r="G287" s="420"/>
      <c r="H287" s="1909"/>
      <c r="I287" s="422"/>
      <c r="J287" s="902"/>
      <c r="K287" s="981"/>
      <c r="L287" s="1216"/>
    </row>
    <row r="288" spans="1:12" s="404" customFormat="1" ht="54" hidden="1" customHeight="1">
      <c r="A288" s="1147"/>
      <c r="B288" s="1141"/>
      <c r="C288" s="1141"/>
      <c r="D288" s="1141" t="s">
        <v>382</v>
      </c>
      <c r="E288" s="1830" t="str">
        <f>'Rekap Panjang Per Prog Per Prov'!BB10</f>
        <v xml:space="preserve">Fasilitasi pembinaan dan pemberdayaan masyarakat dan kapasitas kelembagaan penanganan lahan kritis dan sumber daya air berbasis masyarakat (PLKSDA-BM) </v>
      </c>
      <c r="F288" s="1896"/>
      <c r="G288" s="420"/>
      <c r="H288" s="1147"/>
      <c r="I288" s="424"/>
      <c r="J288" s="902"/>
      <c r="K288" s="1912" t="s">
        <v>594</v>
      </c>
    </row>
    <row r="289" spans="1:12" s="404" customFormat="1" ht="38.25" hidden="1" customHeight="1">
      <c r="A289" s="1147"/>
      <c r="B289" s="1141"/>
      <c r="C289" s="1141"/>
      <c r="D289" s="1141"/>
      <c r="E289" s="425" t="s">
        <v>526</v>
      </c>
      <c r="F289" s="1142" t="str">
        <f>'Rekap Panjang Per Prog Per Prov'!AX125</f>
        <v>Kab. Muna</v>
      </c>
      <c r="G289" s="420">
        <f>'Rekap Panjang Per Prog Per Prov'!BB125</f>
        <v>300000000</v>
      </c>
      <c r="H289" s="1151"/>
      <c r="I289" s="426"/>
      <c r="J289" s="902"/>
      <c r="K289" s="1913"/>
    </row>
    <row r="290" spans="1:12" s="404" customFormat="1" ht="17.25" hidden="1" thickBot="1">
      <c r="A290" s="1147"/>
      <c r="B290" s="1141"/>
      <c r="C290" s="1141"/>
      <c r="D290" s="1141"/>
      <c r="E290" s="425"/>
      <c r="F290" s="1142"/>
      <c r="G290" s="420"/>
      <c r="H290" s="421"/>
      <c r="I290" s="426"/>
      <c r="J290" s="905"/>
      <c r="K290" s="1147"/>
    </row>
    <row r="291" spans="1:12" s="502" customFormat="1" ht="30" hidden="1" customHeight="1">
      <c r="A291" s="501" t="s">
        <v>432</v>
      </c>
      <c r="B291" s="1148" t="s">
        <v>442</v>
      </c>
      <c r="C291" s="1149"/>
      <c r="D291" s="1149"/>
      <c r="E291" s="1149"/>
      <c r="F291" s="1150"/>
      <c r="G291" s="485">
        <f>SUM(G292:G307)</f>
        <v>43253509000</v>
      </c>
      <c r="H291" s="493"/>
      <c r="J291" s="681"/>
      <c r="K291" s="903"/>
      <c r="L291" s="1222">
        <f>'Rekap Panjang Per Prog Per Prov'!BE127</f>
        <v>13650000000</v>
      </c>
    </row>
    <row r="292" spans="1:12" s="413" customFormat="1" ht="16.5" hidden="1" customHeight="1">
      <c r="A292" s="415"/>
      <c r="B292" s="1145" t="s">
        <v>380</v>
      </c>
      <c r="C292" s="1833">
        <f>'Rekap Panjang Per Prog Per Prov'!AY57</f>
        <v>0</v>
      </c>
      <c r="D292" s="1833"/>
      <c r="E292" s="1833"/>
      <c r="F292" s="1895"/>
      <c r="G292" s="416"/>
      <c r="H292" s="417">
        <f>'Rekap Panjang Per Prog Per Prov'!AY61</f>
        <v>0</v>
      </c>
      <c r="I292" s="418"/>
      <c r="J292" s="902"/>
      <c r="K292" s="417">
        <f>'Rekap Panjang Per Prog Per Prov'!BA61</f>
        <v>0</v>
      </c>
      <c r="L292" s="1215"/>
    </row>
    <row r="293" spans="1:12" s="423" customFormat="1" ht="16.5" hidden="1" customHeight="1">
      <c r="A293" s="419"/>
      <c r="B293" s="1141"/>
      <c r="C293" s="1141" t="s">
        <v>381</v>
      </c>
      <c r="D293" s="1830">
        <f>'Rekap Panjang Per Prog Per Prov'!AY58</f>
        <v>0</v>
      </c>
      <c r="E293" s="1830"/>
      <c r="F293" s="1896"/>
      <c r="G293" s="420"/>
      <c r="H293" s="421"/>
      <c r="I293" s="422"/>
      <c r="J293" s="902"/>
      <c r="K293" s="421"/>
      <c r="L293" s="1216"/>
    </row>
    <row r="294" spans="1:12" s="404" customFormat="1" ht="16.5" hidden="1" customHeight="1">
      <c r="A294" s="1147"/>
      <c r="B294" s="1141"/>
      <c r="C294" s="1141"/>
      <c r="D294" s="1141" t="s">
        <v>382</v>
      </c>
      <c r="E294" s="1830">
        <f>'Rekap Panjang Per Prog Per Prov'!AY60</f>
        <v>0</v>
      </c>
      <c r="F294" s="1896"/>
      <c r="G294" s="420"/>
      <c r="H294" s="421"/>
      <c r="I294" s="424"/>
      <c r="J294" s="902"/>
      <c r="K294" s="421"/>
    </row>
    <row r="295" spans="1:12" s="404" customFormat="1" ht="16.5" hidden="1" customHeight="1">
      <c r="A295" s="1147"/>
      <c r="B295" s="1141"/>
      <c r="C295" s="1141"/>
      <c r="D295" s="1141"/>
      <c r="E295" s="425" t="s">
        <v>526</v>
      </c>
      <c r="F295" s="1142" t="str">
        <f>'Rekap Panjang Per Prog Per Prov'!AX156</f>
        <v>Kab. Belu</v>
      </c>
      <c r="G295" s="420">
        <f>'Rekap Panjang Per Prog Per Prov'!AY156</f>
        <v>14900233000</v>
      </c>
      <c r="H295" s="421"/>
      <c r="I295" s="426"/>
      <c r="J295" s="902"/>
      <c r="K295" s="421"/>
    </row>
    <row r="296" spans="1:12" s="404" customFormat="1" ht="16.5" hidden="1" customHeight="1">
      <c r="A296" s="1147"/>
      <c r="B296" s="1141"/>
      <c r="C296" s="1141"/>
      <c r="D296" s="1141"/>
      <c r="E296" s="425" t="s">
        <v>526</v>
      </c>
      <c r="F296" s="1142" t="str">
        <f>'Rekap Panjang Per Prog Per Prov'!AX157</f>
        <v>Kab. Kupang</v>
      </c>
      <c r="G296" s="420">
        <f>'Rekap Panjang Per Prog Per Prov'!AY157</f>
        <v>13173213000</v>
      </c>
      <c r="H296" s="421"/>
      <c r="I296" s="426"/>
      <c r="J296" s="902"/>
      <c r="K296" s="421"/>
    </row>
    <row r="297" spans="1:12" s="404" customFormat="1" ht="16.5" hidden="1" customHeight="1">
      <c r="A297" s="437"/>
      <c r="B297" s="453"/>
      <c r="C297" s="454"/>
      <c r="D297" s="456"/>
      <c r="E297" s="489" t="s">
        <v>526</v>
      </c>
      <c r="F297" s="1141" t="str">
        <f>'Rekap Panjang Per Prog Per Prov'!AX158</f>
        <v>Kab. Timur Tengah Utara</v>
      </c>
      <c r="G297" s="438">
        <f>'Rekap Panjang Per Prog Per Prov'!AY158</f>
        <v>9930063000</v>
      </c>
      <c r="H297" s="455"/>
      <c r="J297" s="902"/>
      <c r="K297" s="902"/>
    </row>
    <row r="298" spans="1:12" s="413" customFormat="1" ht="26.25" hidden="1" customHeight="1">
      <c r="A298" s="415"/>
      <c r="B298" s="1145" t="s">
        <v>380</v>
      </c>
      <c r="C298" s="1833" t="str">
        <f>'Rekap Panjang Per Prog Per Prov'!BB7</f>
        <v xml:space="preserve">PROGRAM BINA PEMBANGUNAN DAERAH </v>
      </c>
      <c r="D298" s="1833"/>
      <c r="E298" s="1833"/>
      <c r="F298" s="1895"/>
      <c r="G298" s="416"/>
      <c r="H298" s="1908" t="str">
        <f>'Rekap Panjang Per Prog Per Prov'!BB11</f>
        <v>DITJEN BINA BANGDA</v>
      </c>
      <c r="I298" s="418"/>
      <c r="J298" s="902"/>
      <c r="K298" s="417"/>
      <c r="L298" s="1215"/>
    </row>
    <row r="299" spans="1:12" s="423" customFormat="1" ht="29.25" hidden="1" customHeight="1">
      <c r="A299" s="419"/>
      <c r="B299" s="1141"/>
      <c r="C299" s="1141" t="s">
        <v>381</v>
      </c>
      <c r="D299" s="1830" t="str">
        <f>'Rekap Panjang Per Prog Per Prov'!BB8</f>
        <v>Kegiatan Penataan Ruang Daerah dan Lingkungan Hidup di Daerah</v>
      </c>
      <c r="E299" s="1830"/>
      <c r="F299" s="1896"/>
      <c r="G299" s="420"/>
      <c r="H299" s="1909"/>
      <c r="I299" s="422"/>
      <c r="J299" s="902"/>
      <c r="K299" s="981"/>
      <c r="L299" s="1216"/>
    </row>
    <row r="300" spans="1:12" s="404" customFormat="1" ht="52.5" hidden="1" customHeight="1">
      <c r="A300" s="1147"/>
      <c r="B300" s="1141"/>
      <c r="C300" s="1141"/>
      <c r="D300" s="1141" t="s">
        <v>382</v>
      </c>
      <c r="E300" s="1830" t="str">
        <f>'Rekap Panjang Per Prog Per Prov'!BB10</f>
        <v xml:space="preserve">Fasilitasi pembinaan dan pemberdayaan masyarakat dan kapasitas kelembagaan penanganan lahan kritis dan sumber daya air berbasis masyarakat (PLKSDA-BM) </v>
      </c>
      <c r="F300" s="1896"/>
      <c r="G300" s="420"/>
      <c r="H300" s="1147"/>
      <c r="I300" s="424"/>
      <c r="J300" s="902"/>
      <c r="K300" s="1897" t="s">
        <v>594</v>
      </c>
    </row>
    <row r="301" spans="1:12" s="404" customFormat="1" hidden="1">
      <c r="A301" s="1147"/>
      <c r="B301" s="1141"/>
      <c r="C301" s="1141"/>
      <c r="D301" s="1141"/>
      <c r="E301" s="425" t="s">
        <v>526</v>
      </c>
      <c r="F301" s="1142" t="str">
        <f>'Rekap Panjang Per Prog Per Prov'!AX128</f>
        <v>Kab. Maros</v>
      </c>
      <c r="G301" s="420">
        <f>'Rekap Panjang Per Prog Per Prov'!BB128</f>
        <v>1500000000</v>
      </c>
      <c r="H301" s="1147"/>
      <c r="I301" s="426"/>
      <c r="J301" s="902"/>
      <c r="K301" s="1911"/>
    </row>
    <row r="302" spans="1:12" s="404" customFormat="1" hidden="1">
      <c r="A302" s="1147"/>
      <c r="B302" s="1141"/>
      <c r="C302" s="1141"/>
      <c r="D302" s="1141"/>
      <c r="E302" s="425" t="s">
        <v>526</v>
      </c>
      <c r="F302" s="1142" t="str">
        <f>'Rekap Panjang Per Prog Per Prov'!AX129</f>
        <v>Kab. Pinrang</v>
      </c>
      <c r="G302" s="420">
        <f>'Rekap Panjang Per Prog Per Prov'!BB129</f>
        <v>900000000</v>
      </c>
      <c r="H302" s="1147"/>
      <c r="I302" s="426"/>
      <c r="J302" s="902"/>
      <c r="K302" s="1911"/>
    </row>
    <row r="303" spans="1:12" s="404" customFormat="1" hidden="1">
      <c r="A303" s="1147"/>
      <c r="B303" s="1141"/>
      <c r="C303" s="1141"/>
      <c r="D303" s="1141"/>
      <c r="E303" s="425" t="s">
        <v>526</v>
      </c>
      <c r="F303" s="1142" t="str">
        <f>'Rekap Panjang Per Prog Per Prov'!AX130</f>
        <v>Kab. Bone</v>
      </c>
      <c r="G303" s="420">
        <f>'Rekap Panjang Per Prog Per Prov'!BB130</f>
        <v>1000000000</v>
      </c>
      <c r="H303" s="1147"/>
      <c r="I303" s="426"/>
      <c r="J303" s="902"/>
      <c r="K303" s="1911"/>
    </row>
    <row r="304" spans="1:12" s="404" customFormat="1" ht="22.5" hidden="1" customHeight="1">
      <c r="A304" s="1147"/>
      <c r="B304" s="1141"/>
      <c r="C304" s="1141"/>
      <c r="D304" s="1141"/>
      <c r="E304" s="425" t="s">
        <v>526</v>
      </c>
      <c r="F304" s="1142" t="str">
        <f>'Rekap Panjang Per Prog Per Prov'!AX131</f>
        <v>Kab. Bulukumba</v>
      </c>
      <c r="G304" s="420">
        <f>'Rekap Panjang Per Prog Per Prov'!BB131</f>
        <v>1000000000</v>
      </c>
      <c r="H304" s="1151"/>
      <c r="I304" s="426"/>
      <c r="J304" s="902"/>
      <c r="K304" s="1898"/>
    </row>
    <row r="305" spans="1:12" s="404" customFormat="1" ht="42.75" hidden="1" customHeight="1">
      <c r="A305" s="1147"/>
      <c r="B305" s="1141"/>
      <c r="C305" s="1141"/>
      <c r="D305" s="1141" t="s">
        <v>386</v>
      </c>
      <c r="E305" s="1830" t="str">
        <f>'Rekap Panjang Per Prog Per Prov'!BC10</f>
        <v>Fasilitasi Pengelolaan dan Pengembangan Kawasan Ekowisata Berbasis Masyarakat</v>
      </c>
      <c r="F305" s="1896"/>
      <c r="G305" s="420"/>
      <c r="H305" s="1147"/>
      <c r="I305" s="424"/>
      <c r="J305" s="902"/>
      <c r="K305" s="1897" t="s">
        <v>594</v>
      </c>
    </row>
    <row r="306" spans="1:12" s="404" customFormat="1" ht="26.25" hidden="1" customHeight="1">
      <c r="A306" s="1147"/>
      <c r="B306" s="1141"/>
      <c r="C306" s="1141"/>
      <c r="D306" s="1141"/>
      <c r="E306" s="425" t="s">
        <v>526</v>
      </c>
      <c r="F306" s="1142" t="str">
        <f>'Rekap Panjang Per Prog Per Prov'!AX132</f>
        <v>Kab. Bantaeng</v>
      </c>
      <c r="G306" s="420">
        <f>'Rekap Panjang Per Prog Per Prov'!BC132</f>
        <v>850000000</v>
      </c>
      <c r="H306" s="1147"/>
      <c r="I306" s="426"/>
      <c r="J306" s="902"/>
      <c r="K306" s="1911"/>
    </row>
    <row r="307" spans="1:12" s="466" customFormat="1" ht="17.25" hidden="1" thickBot="1">
      <c r="A307" s="428"/>
      <c r="B307" s="429"/>
      <c r="C307" s="429"/>
      <c r="D307" s="429"/>
      <c r="E307" s="430"/>
      <c r="F307" s="431"/>
      <c r="G307" s="432"/>
      <c r="H307" s="433"/>
      <c r="I307" s="738"/>
      <c r="J307" s="905"/>
      <c r="K307" s="982"/>
    </row>
    <row r="308" spans="1:12" s="502" customFormat="1" ht="28.5" customHeight="1">
      <c r="A308" s="1098">
        <v>8</v>
      </c>
      <c r="B308" s="1148" t="s">
        <v>445</v>
      </c>
      <c r="C308" s="1149"/>
      <c r="D308" s="1149"/>
      <c r="E308" s="1149"/>
      <c r="F308" s="1150"/>
      <c r="G308" s="485">
        <f>SUM(G309:G331)</f>
        <v>72049137000</v>
      </c>
      <c r="H308" s="493"/>
      <c r="J308" s="681"/>
      <c r="K308" s="903"/>
      <c r="L308" s="1222">
        <f>'Rekap Panjang Per Prog Per Prov'!BE148</f>
        <v>8900000000</v>
      </c>
    </row>
    <row r="309" spans="1:12" s="413" customFormat="1" ht="16.5" hidden="1" customHeight="1">
      <c r="A309" s="415"/>
      <c r="B309" s="1145" t="s">
        <v>380</v>
      </c>
      <c r="C309" s="1833" t="str">
        <f>'Rekap Panjang Per Prog Per Prov'!AY7</f>
        <v xml:space="preserve">PROGRAM PEMBERDAYAAN MASYARAKAT DAN DESA </v>
      </c>
      <c r="D309" s="1833"/>
      <c r="E309" s="1833"/>
      <c r="F309" s="1895"/>
      <c r="G309" s="416"/>
      <c r="H309" s="417" t="str">
        <f>'Rekap Panjang Per Prog Per Prov'!AY11</f>
        <v>DITJEN PMD</v>
      </c>
      <c r="I309" s="418"/>
      <c r="J309" s="902"/>
      <c r="K309" s="417">
        <f>'Rekap Panjang Per Prog Per Prov'!BA11</f>
        <v>0</v>
      </c>
      <c r="L309" s="1215"/>
    </row>
    <row r="310" spans="1:12" s="423" customFormat="1" ht="16.5" hidden="1" customHeight="1">
      <c r="A310" s="419"/>
      <c r="B310" s="1141"/>
      <c r="C310" s="1141" t="s">
        <v>381</v>
      </c>
      <c r="D310" s="1830" t="str">
        <f>'Rekap Panjang Per Prog Per Prov'!AY8</f>
        <v>Kegiatan Fasilitasi Pemberdayaan Adat dan Sosial Budaya Masyarakat</v>
      </c>
      <c r="E310" s="1830"/>
      <c r="F310" s="1896"/>
      <c r="G310" s="420"/>
      <c r="H310" s="421"/>
      <c r="I310" s="422"/>
      <c r="J310" s="902"/>
      <c r="K310" s="421"/>
      <c r="L310" s="1216"/>
    </row>
    <row r="311" spans="1:12" s="404" customFormat="1" ht="16.5" hidden="1" customHeight="1">
      <c r="A311" s="1147"/>
      <c r="B311" s="1141"/>
      <c r="C311" s="1141"/>
      <c r="D311" s="1141" t="s">
        <v>382</v>
      </c>
      <c r="E311" s="1830" t="str">
        <f>'Rekap Panjang Per Prog Per Prov'!AY10</f>
        <v xml:space="preserve">Fasilitasi Pembinaan dan Pengendalian PNPM Generasi </v>
      </c>
      <c r="F311" s="1896"/>
      <c r="G311" s="420"/>
      <c r="H311" s="421"/>
      <c r="I311" s="424"/>
      <c r="J311" s="902"/>
      <c r="K311" s="421"/>
    </row>
    <row r="312" spans="1:12" s="404" customFormat="1" ht="16.5" hidden="1" customHeight="1">
      <c r="A312" s="1147"/>
      <c r="B312" s="1141"/>
      <c r="C312" s="1141"/>
      <c r="D312" s="1141"/>
      <c r="E312" s="425" t="s">
        <v>526</v>
      </c>
      <c r="F312" s="1142" t="str">
        <f>'Rekap Panjang Per Prog Per Prov'!AX150</f>
        <v>Kab. Sumba Timur</v>
      </c>
      <c r="G312" s="420">
        <f>'Rekap Panjang Per Prog Per Prov'!AY150</f>
        <v>7255493000</v>
      </c>
      <c r="H312" s="421"/>
      <c r="I312" s="426"/>
      <c r="J312" s="902"/>
      <c r="K312" s="421"/>
    </row>
    <row r="313" spans="1:12" s="404" customFormat="1" ht="16.5" hidden="1" customHeight="1">
      <c r="A313" s="1147"/>
      <c r="B313" s="1141"/>
      <c r="C313" s="1141"/>
      <c r="D313" s="1141"/>
      <c r="E313" s="425" t="s">
        <v>526</v>
      </c>
      <c r="F313" s="1142" t="str">
        <f>'Rekap Panjang Per Prog Per Prov'!AX151</f>
        <v>Kab. Lembata</v>
      </c>
      <c r="G313" s="420">
        <f>'Rekap Panjang Per Prog Per Prov'!AY151</f>
        <v>3596763000</v>
      </c>
      <c r="H313" s="421"/>
      <c r="I313" s="426"/>
      <c r="J313" s="902"/>
      <c r="K313" s="421"/>
    </row>
    <row r="314" spans="1:12" s="404" customFormat="1" ht="16.5" hidden="1" customHeight="1">
      <c r="A314" s="437"/>
      <c r="B314" s="453"/>
      <c r="C314" s="454"/>
      <c r="D314" s="456"/>
      <c r="E314" s="489" t="s">
        <v>526</v>
      </c>
      <c r="F314" s="1141" t="str">
        <f>'Rekap Panjang Per Prog Per Prov'!AX152</f>
        <v>Kab. Flores Timur</v>
      </c>
      <c r="G314" s="438">
        <f>'Rekap Panjang Per Prog Per Prov'!AY152</f>
        <v>3246443000</v>
      </c>
      <c r="H314" s="455"/>
      <c r="J314" s="902"/>
      <c r="K314" s="902"/>
    </row>
    <row r="315" spans="1:12" s="404" customFormat="1" ht="16.5" hidden="1" customHeight="1">
      <c r="A315" s="1147"/>
      <c r="B315" s="1141"/>
      <c r="C315" s="1141"/>
      <c r="D315" s="1141"/>
      <c r="E315" s="425" t="s">
        <v>526</v>
      </c>
      <c r="F315" s="1142" t="str">
        <f>'Rekap Panjang Per Prog Per Prov'!AX153</f>
        <v>Kab. Manggarai</v>
      </c>
      <c r="G315" s="420">
        <f>'Rekap Panjang Per Prog Per Prov'!AY153</f>
        <v>2019763000</v>
      </c>
      <c r="H315" s="421"/>
      <c r="I315" s="426"/>
      <c r="J315" s="902"/>
      <c r="K315" s="421"/>
    </row>
    <row r="316" spans="1:12" s="404" customFormat="1" ht="16.5" hidden="1" customHeight="1">
      <c r="A316" s="1147"/>
      <c r="B316" s="1141"/>
      <c r="C316" s="1141"/>
      <c r="D316" s="1141"/>
      <c r="E316" s="425" t="s">
        <v>526</v>
      </c>
      <c r="F316" s="1142" t="str">
        <f>'Rekap Panjang Per Prog Per Prov'!AX154</f>
        <v>kab. Rote Ndao</v>
      </c>
      <c r="G316" s="420">
        <f>'Rekap Panjang Per Prog Per Prov'!AY154</f>
        <v>3473643000</v>
      </c>
      <c r="H316" s="421"/>
      <c r="I316" s="426"/>
      <c r="J316" s="902"/>
      <c r="K316" s="421"/>
    </row>
    <row r="317" spans="1:12" s="404" customFormat="1" ht="16.5" hidden="1" customHeight="1">
      <c r="A317" s="437"/>
      <c r="B317" s="453"/>
      <c r="C317" s="454"/>
      <c r="D317" s="456"/>
      <c r="E317" s="489" t="s">
        <v>526</v>
      </c>
      <c r="F317" s="1141" t="str">
        <f>'Rekap Panjang Per Prog Per Prov'!AX155</f>
        <v>Kab. Manggarai Timur</v>
      </c>
      <c r="G317" s="438">
        <f>'Rekap Panjang Per Prog Per Prov'!AY155</f>
        <v>5553523000</v>
      </c>
      <c r="H317" s="455"/>
      <c r="J317" s="902"/>
      <c r="K317" s="902"/>
    </row>
    <row r="318" spans="1:12" s="404" customFormat="1" ht="16.5" hidden="1" customHeight="1">
      <c r="A318" s="1147"/>
      <c r="B318" s="1141"/>
      <c r="C318" s="1141"/>
      <c r="D318" s="1141"/>
      <c r="E318" s="425" t="s">
        <v>526</v>
      </c>
      <c r="F318" s="1142" t="str">
        <f>'Rekap Panjang Per Prog Per Prov'!AX156</f>
        <v>Kab. Belu</v>
      </c>
      <c r="G318" s="420">
        <f>'Rekap Panjang Per Prog Per Prov'!AY156</f>
        <v>14900233000</v>
      </c>
      <c r="H318" s="421"/>
      <c r="I318" s="426"/>
      <c r="J318" s="902"/>
      <c r="K318" s="421"/>
    </row>
    <row r="319" spans="1:12" s="404" customFormat="1" ht="16.5" hidden="1" customHeight="1">
      <c r="A319" s="1147"/>
      <c r="B319" s="1141"/>
      <c r="C319" s="1141"/>
      <c r="D319" s="1141"/>
      <c r="E319" s="425" t="s">
        <v>526</v>
      </c>
      <c r="F319" s="1142" t="str">
        <f>'Rekap Panjang Per Prog Per Prov'!AX157</f>
        <v>Kab. Kupang</v>
      </c>
      <c r="G319" s="420">
        <f>'Rekap Panjang Per Prog Per Prov'!AY157</f>
        <v>13173213000</v>
      </c>
      <c r="H319" s="421"/>
      <c r="I319" s="426"/>
      <c r="J319" s="902"/>
      <c r="K319" s="421"/>
    </row>
    <row r="320" spans="1:12" s="404" customFormat="1" ht="16.5" hidden="1" customHeight="1">
      <c r="A320" s="437"/>
      <c r="B320" s="453"/>
      <c r="C320" s="454"/>
      <c r="D320" s="456"/>
      <c r="E320" s="489" t="s">
        <v>526</v>
      </c>
      <c r="F320" s="1141" t="str">
        <f>'Rekap Panjang Per Prog Per Prov'!AX158</f>
        <v>Kab. Timur Tengah Utara</v>
      </c>
      <c r="G320" s="438">
        <f>'Rekap Panjang Per Prog Per Prov'!AY158</f>
        <v>9930063000</v>
      </c>
      <c r="H320" s="455"/>
      <c r="J320" s="902"/>
      <c r="K320" s="902"/>
    </row>
    <row r="321" spans="1:26" s="413" customFormat="1" ht="30" customHeight="1">
      <c r="A321" s="415"/>
      <c r="B321" s="1145" t="s">
        <v>380</v>
      </c>
      <c r="C321" s="1833" t="str">
        <f>'Rekap Panjang Per Prog Per Prov'!AZ7</f>
        <v xml:space="preserve">PROGRAM PENGUATAN PENYELENGGARAAN PEMERINTAHAN UMUM </v>
      </c>
      <c r="D321" s="1833"/>
      <c r="E321" s="1833"/>
      <c r="F321" s="1895"/>
      <c r="G321" s="416"/>
      <c r="H321" s="1144" t="str">
        <f>'Rekap Panjang Per Prog Per Prov'!AZ11</f>
        <v>DITJEN PUM</v>
      </c>
      <c r="I321" s="418"/>
      <c r="J321" s="902"/>
      <c r="K321" s="417"/>
      <c r="L321" s="1215"/>
    </row>
    <row r="322" spans="1:26" s="423" customFormat="1" ht="36.75" customHeight="1">
      <c r="A322" s="419"/>
      <c r="B322" s="1141"/>
      <c r="C322" s="1141" t="s">
        <v>381</v>
      </c>
      <c r="D322" s="1830" t="str">
        <f>'Rekap Panjang Per Prog Per Prov'!AZ8</f>
        <v>Kegiatan Pengembangan dan Penataan Wilayah Administrasi dan Perbatasan</v>
      </c>
      <c r="E322" s="1830"/>
      <c r="F322" s="1896"/>
      <c r="G322" s="420"/>
      <c r="H322" s="1147"/>
      <c r="I322" s="422"/>
      <c r="J322" s="902"/>
      <c r="K322" s="421"/>
      <c r="L322" s="1216"/>
    </row>
    <row r="323" spans="1:26" s="404" customFormat="1" ht="33.75" customHeight="1">
      <c r="A323" s="1147"/>
      <c r="B323" s="1141"/>
      <c r="C323" s="1141"/>
      <c r="D323" s="1141" t="s">
        <v>382</v>
      </c>
      <c r="E323" s="1830" t="str">
        <f>'Rekap Panjang Per Prog Per Prov'!AZ10</f>
        <v>Pembangunan Sarana Prasarana  Perbatasan Antar Negara dan Pulau-Pulau Kecil Terluar</v>
      </c>
      <c r="F323" s="1896"/>
      <c r="G323" s="420"/>
      <c r="H323" s="1147"/>
      <c r="I323" s="424"/>
      <c r="J323" s="902"/>
      <c r="K323" s="1919" t="s">
        <v>609</v>
      </c>
    </row>
    <row r="324" spans="1:26" s="404" customFormat="1" ht="33">
      <c r="A324" s="1147"/>
      <c r="B324" s="1141"/>
      <c r="C324" s="1141"/>
      <c r="D324" s="1141"/>
      <c r="E324" s="425" t="s">
        <v>526</v>
      </c>
      <c r="F324" s="1142" t="str">
        <f>'Rekap Panjang Per Prog Per Prov'!AX149</f>
        <v>Prov. N  T  T</v>
      </c>
      <c r="G324" s="1008">
        <f>'Rekap Panjang Per Prog Per Prov'!AZ149</f>
        <v>2400000000</v>
      </c>
      <c r="H324" s="1147"/>
      <c r="I324" s="426"/>
      <c r="J324" s="902" t="s">
        <v>784</v>
      </c>
      <c r="K324" s="1920"/>
    </row>
    <row r="325" spans="1:26" s="404" customFormat="1">
      <c r="A325" s="1147"/>
      <c r="B325" s="1141"/>
      <c r="C325" s="1141"/>
      <c r="D325" s="1141"/>
      <c r="E325" s="425" t="s">
        <v>526</v>
      </c>
      <c r="F325" s="1142" t="str">
        <f>'Rekap Panjang Per Prog Per Prov'!AX156</f>
        <v>Kab. Belu</v>
      </c>
      <c r="G325" s="1008">
        <f>'Rekap Panjang Per Prog Per Prov'!AZ156</f>
        <v>1800000000</v>
      </c>
      <c r="H325" s="1147"/>
      <c r="I325" s="426"/>
      <c r="J325" s="902" t="s">
        <v>184</v>
      </c>
      <c r="K325" s="1920"/>
    </row>
    <row r="326" spans="1:26" s="404" customFormat="1">
      <c r="A326" s="437"/>
      <c r="B326" s="453"/>
      <c r="C326" s="454"/>
      <c r="D326" s="456"/>
      <c r="E326" s="489" t="s">
        <v>526</v>
      </c>
      <c r="F326" s="1141" t="str">
        <f>'Rekap Panjang Per Prog Per Prov'!AX157</f>
        <v>Kab. Kupang</v>
      </c>
      <c r="G326" s="438">
        <f>'Rekap Panjang Per Prog Per Prov'!AZ157</f>
        <v>1700000000</v>
      </c>
      <c r="H326" s="869"/>
      <c r="J326" s="902"/>
      <c r="K326" s="1920"/>
    </row>
    <row r="327" spans="1:26" s="404" customFormat="1">
      <c r="A327" s="1147"/>
      <c r="B327" s="1141"/>
      <c r="C327" s="1141"/>
      <c r="D327" s="1141"/>
      <c r="E327" s="425" t="s">
        <v>526</v>
      </c>
      <c r="F327" s="1142" t="str">
        <f>'Rekap Panjang Per Prog Per Prov'!AX158</f>
        <v>Kab. Timur Tengah Utara</v>
      </c>
      <c r="G327" s="1008">
        <f>'Rekap Panjang Per Prog Per Prov'!AZ158</f>
        <v>1700000000</v>
      </c>
      <c r="H327" s="1147"/>
      <c r="I327" s="426"/>
      <c r="J327" s="902"/>
      <c r="K327" s="1921"/>
    </row>
    <row r="328" spans="1:26" s="423" customFormat="1" ht="37.5" customHeight="1">
      <c r="A328" s="419"/>
      <c r="B328" s="1141"/>
      <c r="C328" s="1141" t="s">
        <v>387</v>
      </c>
      <c r="D328" s="1830" t="str">
        <f>'Rekap Panjang Per Prog Per Prov'!BA8</f>
        <v>Kegiatan Fasilitasi Pencegahan dan Penanggulangan Bencana</v>
      </c>
      <c r="E328" s="1830"/>
      <c r="F328" s="1896"/>
      <c r="G328" s="420"/>
      <c r="H328" s="1147"/>
      <c r="I328" s="422"/>
      <c r="J328" s="902"/>
      <c r="K328" s="421"/>
      <c r="L328" s="1216"/>
    </row>
    <row r="329" spans="1:26" s="404" customFormat="1" ht="37.5" customHeight="1">
      <c r="A329" s="1147"/>
      <c r="B329" s="1141"/>
      <c r="C329" s="1141"/>
      <c r="D329" s="1141" t="s">
        <v>382</v>
      </c>
      <c r="E329" s="1830" t="str">
        <f>'Rekap Panjang Per Prog Per Prov'!BA10</f>
        <v>Pembangunan Sarana Prasarana Pemerintahan dalam rangka Penanggulangan Bencana di Daerah Rawan Bencana</v>
      </c>
      <c r="F329" s="1896"/>
      <c r="G329" s="420"/>
      <c r="H329" s="1147"/>
      <c r="I329" s="424"/>
      <c r="J329" s="902"/>
      <c r="K329" s="1897" t="s">
        <v>607</v>
      </c>
    </row>
    <row r="330" spans="1:26" s="404" customFormat="1" ht="41.25" customHeight="1">
      <c r="A330" s="1147"/>
      <c r="B330" s="1141"/>
      <c r="C330" s="1141"/>
      <c r="D330" s="1141"/>
      <c r="E330" s="425" t="s">
        <v>526</v>
      </c>
      <c r="F330" s="1142" t="str">
        <f>'Rekap Panjang Per Prog Per Prov'!AX150</f>
        <v>Kab. Sumba Timur</v>
      </c>
      <c r="G330" s="420">
        <f>'Rekap Panjang Per Prog Per Prov'!BA150</f>
        <v>1300000000</v>
      </c>
      <c r="H330" s="1151"/>
      <c r="I330" s="426"/>
      <c r="J330" s="902"/>
      <c r="K330" s="1898"/>
    </row>
    <row r="331" spans="1:26" s="404" customFormat="1" ht="17.25" thickBot="1">
      <c r="A331" s="498"/>
      <c r="B331" s="462"/>
      <c r="C331" s="483"/>
      <c r="D331" s="483"/>
      <c r="E331" s="514"/>
      <c r="F331" s="521"/>
      <c r="G331" s="500"/>
      <c r="H331" s="465"/>
      <c r="I331" s="466"/>
      <c r="J331" s="905"/>
      <c r="K331" s="428"/>
    </row>
    <row r="332" spans="1:26" s="502" customFormat="1" ht="18.75" hidden="1">
      <c r="A332" s="501" t="s">
        <v>434</v>
      </c>
      <c r="B332" s="1904" t="s">
        <v>447</v>
      </c>
      <c r="C332" s="1854"/>
      <c r="D332" s="1854"/>
      <c r="E332" s="1854"/>
      <c r="F332" s="1910"/>
      <c r="G332" s="485">
        <f>SUM(G333:G343)</f>
        <v>22433597000</v>
      </c>
      <c r="H332" s="493"/>
      <c r="J332" s="681"/>
      <c r="K332" s="903"/>
      <c r="L332" s="1045">
        <f>'Rekap Panjang Per Prog Per Prov'!BE159</f>
        <v>2500000000</v>
      </c>
      <c r="M332" s="1046"/>
      <c r="N332" s="1046"/>
      <c r="O332" s="1046"/>
      <c r="P332" s="1046"/>
      <c r="Q332" s="1046"/>
      <c r="R332" s="1046"/>
      <c r="S332" s="1046"/>
      <c r="T332" s="1046"/>
      <c r="U332" s="1046"/>
      <c r="V332" s="1046"/>
      <c r="W332" s="1046"/>
      <c r="X332" s="1046"/>
      <c r="Y332" s="1046"/>
      <c r="Z332" s="1046"/>
    </row>
    <row r="333" spans="1:26" s="413" customFormat="1" ht="16.5" hidden="1" customHeight="1">
      <c r="A333" s="415"/>
      <c r="B333" s="1129" t="s">
        <v>380</v>
      </c>
      <c r="C333" s="1833" t="str">
        <f>'Rekap Panjang Per Prog Per Prov'!AY7</f>
        <v xml:space="preserve">PROGRAM PEMBERDAYAAN MASYARAKAT DAN DESA </v>
      </c>
      <c r="D333" s="1833"/>
      <c r="E333" s="1833"/>
      <c r="F333" s="1895"/>
      <c r="G333" s="416"/>
      <c r="H333" s="417" t="str">
        <f>'Rekap Panjang Per Prog Per Prov'!AY11</f>
        <v>DITJEN PMD</v>
      </c>
      <c r="I333" s="418"/>
      <c r="J333" s="902"/>
      <c r="K333" s="417">
        <f>'Rekap Panjang Per Prog Per Prov'!BA11</f>
        <v>0</v>
      </c>
      <c r="L333" s="1035"/>
      <c r="M333" s="1034"/>
      <c r="N333" s="1034"/>
      <c r="O333" s="1034"/>
      <c r="P333" s="1034"/>
      <c r="Q333" s="1034"/>
      <c r="R333" s="1034"/>
      <c r="S333" s="1034"/>
      <c r="T333" s="1034"/>
      <c r="U333" s="1034"/>
      <c r="V333" s="1034"/>
      <c r="W333" s="1034"/>
      <c r="X333" s="1034"/>
      <c r="Y333" s="1034"/>
      <c r="Z333" s="1034"/>
    </row>
    <row r="334" spans="1:26" s="423" customFormat="1" ht="16.5" hidden="1" customHeight="1">
      <c r="A334" s="419"/>
      <c r="B334" s="1125"/>
      <c r="C334" s="1125" t="s">
        <v>381</v>
      </c>
      <c r="D334" s="1830" t="str">
        <f>'Rekap Panjang Per Prog Per Prov'!AY8</f>
        <v>Kegiatan Fasilitasi Pemberdayaan Adat dan Sosial Budaya Masyarakat</v>
      </c>
      <c r="E334" s="1830"/>
      <c r="F334" s="1896"/>
      <c r="G334" s="420"/>
      <c r="H334" s="421"/>
      <c r="I334" s="422"/>
      <c r="J334" s="902"/>
      <c r="K334" s="421"/>
      <c r="L334" s="1036"/>
      <c r="M334" s="1037"/>
      <c r="N334" s="1037"/>
      <c r="O334" s="1037"/>
      <c r="P334" s="1037"/>
      <c r="Q334" s="1037"/>
      <c r="R334" s="1037"/>
      <c r="S334" s="1037"/>
      <c r="T334" s="1037"/>
      <c r="U334" s="1037"/>
      <c r="V334" s="1037"/>
      <c r="W334" s="1037"/>
      <c r="X334" s="1037"/>
      <c r="Y334" s="1037"/>
      <c r="Z334" s="1037"/>
    </row>
    <row r="335" spans="1:26" s="404" customFormat="1" ht="16.5" hidden="1" customHeight="1">
      <c r="A335" s="1130"/>
      <c r="B335" s="1125"/>
      <c r="C335" s="1125"/>
      <c r="D335" s="1125" t="s">
        <v>382</v>
      </c>
      <c r="E335" s="1830" t="str">
        <f>'Rekap Panjang Per Prog Per Prov'!AY10</f>
        <v xml:space="preserve">Fasilitasi Pembinaan dan Pengendalian PNPM Generasi </v>
      </c>
      <c r="F335" s="1896"/>
      <c r="G335" s="420"/>
      <c r="H335" s="421"/>
      <c r="I335" s="424"/>
      <c r="J335" s="902"/>
      <c r="K335" s="421"/>
      <c r="L335" s="1031"/>
      <c r="M335" s="1031"/>
      <c r="N335" s="1031"/>
      <c r="O335" s="1031"/>
      <c r="P335" s="1031"/>
      <c r="Q335" s="1031"/>
      <c r="R335" s="1031"/>
      <c r="S335" s="1031"/>
      <c r="T335" s="1031"/>
      <c r="U335" s="1031"/>
      <c r="V335" s="1031"/>
      <c r="W335" s="1031"/>
      <c r="X335" s="1031"/>
      <c r="Y335" s="1031"/>
      <c r="Z335" s="1031"/>
    </row>
    <row r="336" spans="1:26" s="404" customFormat="1" ht="16.5" hidden="1" customHeight="1">
      <c r="A336" s="1130"/>
      <c r="B336" s="1125"/>
      <c r="C336" s="1125"/>
      <c r="D336" s="1125"/>
      <c r="E336" s="425" t="s">
        <v>526</v>
      </c>
      <c r="F336" s="1126" t="str">
        <f>'Rekap Panjang Per Prog Per Prov'!AX160</f>
        <v>Kab. Maluku Tengah</v>
      </c>
      <c r="G336" s="420">
        <f>'Rekap Panjang Per Prog Per Prov'!AY160</f>
        <v>10205463000</v>
      </c>
      <c r="H336" s="421"/>
      <c r="I336" s="426"/>
      <c r="J336" s="902"/>
      <c r="K336" s="421"/>
      <c r="L336" s="1031"/>
      <c r="M336" s="1031"/>
      <c r="N336" s="1031"/>
      <c r="O336" s="1031"/>
      <c r="P336" s="1031"/>
      <c r="Q336" s="1031"/>
      <c r="R336" s="1031"/>
      <c r="S336" s="1031"/>
      <c r="T336" s="1031"/>
      <c r="U336" s="1031"/>
      <c r="V336" s="1031"/>
      <c r="W336" s="1031"/>
      <c r="X336" s="1031"/>
      <c r="Y336" s="1031"/>
      <c r="Z336" s="1031"/>
    </row>
    <row r="337" spans="1:26" s="404" customFormat="1" ht="16.5" hidden="1" customHeight="1">
      <c r="A337" s="1130"/>
      <c r="B337" s="1125"/>
      <c r="C337" s="1125"/>
      <c r="D337" s="1125"/>
      <c r="E337" s="425" t="s">
        <v>526</v>
      </c>
      <c r="F337" s="1126" t="str">
        <f>'Rekap Panjang Per Prog Per Prov'!AX161</f>
        <v>Kab. Maluku Tenggara</v>
      </c>
      <c r="G337" s="420">
        <f>'Rekap Panjang Per Prog Per Prov'!AY161</f>
        <v>5419667000</v>
      </c>
      <c r="H337" s="421"/>
      <c r="I337" s="426"/>
      <c r="J337" s="902"/>
      <c r="K337" s="421"/>
      <c r="L337" s="1031"/>
      <c r="M337" s="1031"/>
      <c r="N337" s="1031"/>
      <c r="O337" s="1031"/>
      <c r="P337" s="1031"/>
      <c r="Q337" s="1031"/>
      <c r="R337" s="1031"/>
      <c r="S337" s="1031"/>
      <c r="T337" s="1031"/>
      <c r="U337" s="1031"/>
      <c r="V337" s="1031"/>
      <c r="W337" s="1031"/>
      <c r="X337" s="1031"/>
      <c r="Y337" s="1031"/>
      <c r="Z337" s="1031"/>
    </row>
    <row r="338" spans="1:26" s="404" customFormat="1" ht="16.5" hidden="1" customHeight="1">
      <c r="A338" s="437"/>
      <c r="B338" s="453"/>
      <c r="C338" s="454"/>
      <c r="D338" s="456"/>
      <c r="E338" s="489" t="s">
        <v>526</v>
      </c>
      <c r="F338" s="1125" t="str">
        <f>'Rekap Panjang Per Prog Per Prov'!AX162</f>
        <v>Kab. Maluku Tenggara Barat</v>
      </c>
      <c r="G338" s="438">
        <f>'Rekap Panjang Per Prog Per Prov'!AY162</f>
        <v>5308467000</v>
      </c>
      <c r="H338" s="455"/>
      <c r="J338" s="902"/>
      <c r="K338" s="902"/>
      <c r="L338" s="1031"/>
      <c r="M338" s="1031"/>
      <c r="N338" s="1031"/>
      <c r="O338" s="1031"/>
      <c r="P338" s="1031"/>
      <c r="Q338" s="1031"/>
      <c r="R338" s="1031"/>
      <c r="S338" s="1031"/>
      <c r="T338" s="1031"/>
      <c r="U338" s="1031"/>
      <c r="V338" s="1031"/>
      <c r="W338" s="1031"/>
      <c r="X338" s="1031"/>
      <c r="Y338" s="1031"/>
      <c r="Z338" s="1031"/>
    </row>
    <row r="339" spans="1:26" s="413" customFormat="1" hidden="1">
      <c r="A339" s="415"/>
      <c r="B339" s="1129" t="s">
        <v>380</v>
      </c>
      <c r="C339" s="1833" t="str">
        <f>'Rekap Panjang Per Prog Per Prov'!AZ7</f>
        <v xml:space="preserve">PROGRAM PENGUATAN PENYELENGGARAAN PEMERINTAHAN UMUM </v>
      </c>
      <c r="D339" s="1833"/>
      <c r="E339" s="1833"/>
      <c r="F339" s="1895"/>
      <c r="G339" s="416"/>
      <c r="H339" s="1127" t="str">
        <f>'Rekap Panjang Per Prog Per Prov'!AZ11</f>
        <v>DITJEN PUM</v>
      </c>
      <c r="I339" s="418"/>
      <c r="J339" s="902"/>
      <c r="K339" s="417"/>
      <c r="L339" s="1035"/>
      <c r="M339" s="1034"/>
      <c r="N339" s="1034"/>
      <c r="O339" s="1034"/>
      <c r="P339" s="1034"/>
      <c r="Q339" s="1034"/>
      <c r="R339" s="1034"/>
      <c r="S339" s="1034"/>
      <c r="T339" s="1034"/>
      <c r="U339" s="1034"/>
      <c r="V339" s="1034"/>
      <c r="W339" s="1034"/>
      <c r="X339" s="1034"/>
      <c r="Y339" s="1034"/>
      <c r="Z339" s="1034"/>
    </row>
    <row r="340" spans="1:26" s="423" customFormat="1" ht="30.75" hidden="1" customHeight="1">
      <c r="A340" s="419"/>
      <c r="B340" s="1125"/>
      <c r="C340" s="1125" t="s">
        <v>381</v>
      </c>
      <c r="D340" s="1830" t="str">
        <f>'Rekap Panjang Per Prog TP'!E8</f>
        <v>Kegiatan Fasilitasi Pencegahan dan Penanggulangan Bencana</v>
      </c>
      <c r="E340" s="1830"/>
      <c r="F340" s="1896"/>
      <c r="G340" s="420"/>
      <c r="H340" s="1130"/>
      <c r="I340" s="422"/>
      <c r="J340" s="902"/>
      <c r="K340" s="421"/>
      <c r="L340" s="1036"/>
      <c r="M340" s="1037"/>
      <c r="N340" s="1037"/>
      <c r="O340" s="1037"/>
      <c r="P340" s="1037"/>
      <c r="Q340" s="1037"/>
      <c r="R340" s="1037"/>
      <c r="S340" s="1037"/>
      <c r="T340" s="1037"/>
      <c r="U340" s="1037"/>
      <c r="V340" s="1037"/>
      <c r="W340" s="1037"/>
      <c r="X340" s="1037"/>
      <c r="Y340" s="1037"/>
      <c r="Z340" s="1037"/>
    </row>
    <row r="341" spans="1:26" s="404" customFormat="1" ht="32.25" hidden="1" customHeight="1">
      <c r="A341" s="1130"/>
      <c r="B341" s="1125"/>
      <c r="C341" s="1125"/>
      <c r="D341" s="1125" t="s">
        <v>382</v>
      </c>
      <c r="E341" s="1830" t="str">
        <f>'Rekap Panjang Per Prog TP'!E10</f>
        <v>Pembangunan Sarana Prasarana Pemerintahan dalam rangka Penanggulangan Bencana di Daerah Rawan Bencana</v>
      </c>
      <c r="F341" s="1896"/>
      <c r="G341" s="420"/>
      <c r="H341" s="1130"/>
      <c r="I341" s="424"/>
      <c r="J341" s="902"/>
      <c r="K341" s="1899" t="s">
        <v>607</v>
      </c>
      <c r="L341" s="1031"/>
      <c r="M341" s="1031"/>
      <c r="N341" s="1031"/>
      <c r="O341" s="1031"/>
      <c r="P341" s="1031"/>
      <c r="Q341" s="1031"/>
      <c r="R341" s="1031"/>
      <c r="S341" s="1031"/>
      <c r="T341" s="1031"/>
      <c r="U341" s="1031"/>
      <c r="V341" s="1031"/>
      <c r="W341" s="1031"/>
      <c r="X341" s="1031"/>
      <c r="Y341" s="1031"/>
      <c r="Z341" s="1031"/>
    </row>
    <row r="342" spans="1:26" s="404" customFormat="1" ht="35.25" hidden="1" customHeight="1">
      <c r="A342" s="1130"/>
      <c r="B342" s="1125"/>
      <c r="C342" s="1125"/>
      <c r="D342" s="1125"/>
      <c r="E342" s="425" t="s">
        <v>526</v>
      </c>
      <c r="F342" s="1126" t="str">
        <f>'Rekap Panjang Per Prog Per Prov'!AX161</f>
        <v>Kab. Maluku Tenggara</v>
      </c>
      <c r="G342" s="420">
        <f>'Rekap Panjang Per Prog Per Prov'!BA161</f>
        <v>1500000000</v>
      </c>
      <c r="H342" s="1134"/>
      <c r="I342" s="426"/>
      <c r="J342" s="902"/>
      <c r="K342" s="1900"/>
      <c r="L342" s="1031"/>
      <c r="M342" s="1031"/>
      <c r="N342" s="1031"/>
      <c r="O342" s="1031"/>
      <c r="P342" s="1031"/>
      <c r="Q342" s="1031"/>
      <c r="R342" s="1031"/>
      <c r="S342" s="1031"/>
      <c r="T342" s="1031"/>
      <c r="U342" s="1031"/>
      <c r="V342" s="1031"/>
      <c r="W342" s="1031"/>
      <c r="X342" s="1031"/>
      <c r="Y342" s="1031"/>
      <c r="Z342" s="1031"/>
    </row>
    <row r="343" spans="1:26" s="404" customFormat="1" ht="17.25" hidden="1" thickBot="1">
      <c r="A343" s="497"/>
      <c r="B343" s="458"/>
      <c r="C343" s="459"/>
      <c r="D343" s="491"/>
      <c r="E343" s="525"/>
      <c r="F343" s="460"/>
      <c r="G343" s="443"/>
      <c r="H343" s="461"/>
      <c r="J343" s="905"/>
      <c r="K343" s="681"/>
      <c r="L343" s="1031"/>
      <c r="M343" s="1031"/>
      <c r="N343" s="1031"/>
      <c r="O343" s="1031"/>
      <c r="P343" s="1031"/>
      <c r="Q343" s="1031"/>
      <c r="R343" s="1031"/>
      <c r="S343" s="1031"/>
      <c r="T343" s="1031"/>
      <c r="U343" s="1031"/>
      <c r="V343" s="1031"/>
      <c r="W343" s="1031"/>
      <c r="X343" s="1031"/>
      <c r="Y343" s="1031"/>
      <c r="Z343" s="1031"/>
    </row>
    <row r="344" spans="1:26" s="502" customFormat="1" ht="18.75" hidden="1">
      <c r="A344" s="501" t="s">
        <v>436</v>
      </c>
      <c r="B344" s="1131" t="s">
        <v>448</v>
      </c>
      <c r="C344" s="1132"/>
      <c r="D344" s="1132"/>
      <c r="E344" s="1132"/>
      <c r="F344" s="1133"/>
      <c r="G344" s="485">
        <f>SUM(G345:G349)</f>
        <v>1500000000</v>
      </c>
      <c r="H344" s="493"/>
      <c r="J344" s="681"/>
      <c r="K344" s="903"/>
      <c r="L344" s="1045">
        <f>'Rekap Panjang Per Prog Per Prov'!BE163</f>
        <v>1500000000</v>
      </c>
      <c r="M344" s="1046"/>
      <c r="N344" s="1046"/>
      <c r="O344" s="1046"/>
      <c r="P344" s="1046"/>
      <c r="Q344" s="1046"/>
      <c r="R344" s="1046"/>
      <c r="S344" s="1046"/>
      <c r="T344" s="1046"/>
      <c r="U344" s="1046"/>
      <c r="V344" s="1046"/>
      <c r="W344" s="1046"/>
      <c r="X344" s="1046"/>
      <c r="Y344" s="1046"/>
      <c r="Z344" s="1046"/>
    </row>
    <row r="345" spans="1:26" s="413" customFormat="1" hidden="1">
      <c r="A345" s="415"/>
      <c r="B345" s="1129" t="s">
        <v>380</v>
      </c>
      <c r="C345" s="1833" t="str">
        <f>'Rekap Panjang Per Prog Per Prov'!AZ7</f>
        <v xml:space="preserve">PROGRAM PENGUATAN PENYELENGGARAAN PEMERINTAHAN UMUM </v>
      </c>
      <c r="D345" s="1833"/>
      <c r="E345" s="1833"/>
      <c r="F345" s="1895"/>
      <c r="G345" s="416"/>
      <c r="H345" s="1127" t="str">
        <f>'Rekap Panjang Per Prog Per Prov'!AZ11</f>
        <v>DITJEN PUM</v>
      </c>
      <c r="I345" s="418"/>
      <c r="J345" s="902"/>
      <c r="K345" s="417"/>
      <c r="L345" s="1035"/>
      <c r="M345" s="1034"/>
      <c r="N345" s="1034"/>
      <c r="O345" s="1034"/>
      <c r="P345" s="1034"/>
      <c r="Q345" s="1034"/>
      <c r="R345" s="1034"/>
      <c r="S345" s="1034"/>
      <c r="T345" s="1034"/>
      <c r="U345" s="1034"/>
      <c r="V345" s="1034"/>
      <c r="W345" s="1034"/>
      <c r="X345" s="1034"/>
      <c r="Y345" s="1034"/>
      <c r="Z345" s="1034"/>
    </row>
    <row r="346" spans="1:26" s="423" customFormat="1" ht="33" hidden="1" customHeight="1">
      <c r="A346" s="419"/>
      <c r="B346" s="1125"/>
      <c r="C346" s="1125" t="s">
        <v>381</v>
      </c>
      <c r="D346" s="1830" t="str">
        <f>'Rekap Panjang Per Prog Per Prov'!BA8</f>
        <v>Kegiatan Fasilitasi Pencegahan dan Penanggulangan Bencana</v>
      </c>
      <c r="E346" s="1830"/>
      <c r="F346" s="1896"/>
      <c r="G346" s="420"/>
      <c r="H346" s="1130"/>
      <c r="I346" s="422"/>
      <c r="J346" s="902"/>
      <c r="K346" s="421"/>
      <c r="L346" s="1036"/>
      <c r="M346" s="1037"/>
      <c r="N346" s="1037"/>
      <c r="O346" s="1037"/>
      <c r="P346" s="1037"/>
      <c r="Q346" s="1037"/>
      <c r="R346" s="1037"/>
      <c r="S346" s="1037"/>
      <c r="T346" s="1037"/>
      <c r="U346" s="1037"/>
      <c r="V346" s="1037"/>
      <c r="W346" s="1037"/>
      <c r="X346" s="1037"/>
      <c r="Y346" s="1037"/>
      <c r="Z346" s="1037"/>
    </row>
    <row r="347" spans="1:26" s="404" customFormat="1" ht="33" hidden="1" customHeight="1">
      <c r="A347" s="1130"/>
      <c r="B347" s="1125"/>
      <c r="C347" s="1125"/>
      <c r="D347" s="1125" t="s">
        <v>382</v>
      </c>
      <c r="E347" s="1830" t="str">
        <f>'Rekap Panjang Per Prog Per Prov'!BA10</f>
        <v>Pembangunan Sarana Prasarana Pemerintahan dalam rangka Penanggulangan Bencana di Daerah Rawan Bencana</v>
      </c>
      <c r="F347" s="1896"/>
      <c r="G347" s="420"/>
      <c r="H347" s="1130"/>
      <c r="I347" s="424"/>
      <c r="J347" s="902"/>
      <c r="K347" s="1899" t="s">
        <v>607</v>
      </c>
      <c r="L347" s="1031"/>
      <c r="M347" s="1031"/>
      <c r="N347" s="1031"/>
      <c r="O347" s="1031"/>
      <c r="P347" s="1031"/>
      <c r="Q347" s="1031"/>
      <c r="R347" s="1031"/>
      <c r="S347" s="1031"/>
      <c r="T347" s="1031"/>
      <c r="U347" s="1031"/>
      <c r="V347" s="1031"/>
      <c r="W347" s="1031"/>
      <c r="X347" s="1031"/>
      <c r="Y347" s="1031"/>
      <c r="Z347" s="1031"/>
    </row>
    <row r="348" spans="1:26" s="404" customFormat="1" ht="34.5" hidden="1" customHeight="1">
      <c r="A348" s="1130"/>
      <c r="B348" s="1125"/>
      <c r="C348" s="1125"/>
      <c r="D348" s="1125"/>
      <c r="E348" s="425" t="s">
        <v>526</v>
      </c>
      <c r="F348" s="1126" t="str">
        <f>'Rekap Panjang Per Prog Per Prov'!AX164</f>
        <v>Prov. Maluku Utara</v>
      </c>
      <c r="G348" s="420">
        <f>'Rekap Panjang Per Prog Per Prov'!BA164</f>
        <v>1500000000</v>
      </c>
      <c r="H348" s="1134"/>
      <c r="I348" s="426"/>
      <c r="J348" s="902"/>
      <c r="K348" s="1900"/>
      <c r="L348" s="1031"/>
      <c r="M348" s="1031"/>
      <c r="N348" s="1031"/>
      <c r="O348" s="1031"/>
      <c r="P348" s="1031"/>
      <c r="Q348" s="1031"/>
      <c r="R348" s="1031"/>
      <c r="S348" s="1031"/>
      <c r="T348" s="1031"/>
      <c r="U348" s="1031"/>
      <c r="V348" s="1031"/>
      <c r="W348" s="1031"/>
      <c r="X348" s="1031"/>
      <c r="Y348" s="1031"/>
      <c r="Z348" s="1031"/>
    </row>
    <row r="349" spans="1:26" s="404" customFormat="1" ht="17.25" hidden="1" thickBot="1">
      <c r="A349" s="497"/>
      <c r="B349" s="453"/>
      <c r="C349" s="1125"/>
      <c r="D349" s="1125"/>
      <c r="E349" s="511"/>
      <c r="F349" s="1126"/>
      <c r="G349" s="438"/>
      <c r="H349" s="494"/>
      <c r="J349" s="905"/>
      <c r="K349" s="421"/>
      <c r="L349" s="1031"/>
      <c r="M349" s="1031"/>
      <c r="N349" s="1031"/>
      <c r="O349" s="1031"/>
      <c r="P349" s="1031"/>
      <c r="Q349" s="1031"/>
      <c r="R349" s="1031"/>
      <c r="S349" s="1031"/>
      <c r="T349" s="1031"/>
      <c r="U349" s="1031"/>
      <c r="V349" s="1031"/>
      <c r="W349" s="1031"/>
      <c r="X349" s="1031"/>
      <c r="Y349" s="1031"/>
      <c r="Z349" s="1031"/>
    </row>
    <row r="350" spans="1:26" s="502" customFormat="1" ht="18.75" hidden="1">
      <c r="A350" s="501" t="s">
        <v>438</v>
      </c>
      <c r="B350" s="1131" t="s">
        <v>450</v>
      </c>
      <c r="C350" s="1132"/>
      <c r="D350" s="1132"/>
      <c r="E350" s="1132"/>
      <c r="F350" s="1133"/>
      <c r="G350" s="485">
        <f>SUM(G351:G363)</f>
        <v>9100000000</v>
      </c>
      <c r="H350" s="493"/>
      <c r="J350" s="681"/>
      <c r="K350" s="903"/>
      <c r="L350" s="1045">
        <f>'Rekap Panjang Per Prog Per Prov'!BE165</f>
        <v>13400000000</v>
      </c>
      <c r="M350" s="1046"/>
      <c r="N350" s="1046"/>
      <c r="O350" s="1046"/>
      <c r="P350" s="1046"/>
      <c r="Q350" s="1046"/>
      <c r="R350" s="1046"/>
      <c r="S350" s="1046"/>
      <c r="T350" s="1046"/>
      <c r="U350" s="1046"/>
      <c r="V350" s="1046"/>
      <c r="W350" s="1046"/>
      <c r="X350" s="1046"/>
      <c r="Y350" s="1046"/>
      <c r="Z350" s="1046"/>
    </row>
    <row r="351" spans="1:26" s="413" customFormat="1" hidden="1">
      <c r="A351" s="415"/>
      <c r="B351" s="1129" t="s">
        <v>380</v>
      </c>
      <c r="C351" s="1833" t="str">
        <f>'Rekap Panjang Per Prog Per Prov'!AZ7</f>
        <v xml:space="preserve">PROGRAM PENGUATAN PENYELENGGARAAN PEMERINTAHAN UMUM </v>
      </c>
      <c r="D351" s="1833"/>
      <c r="E351" s="1833"/>
      <c r="F351" s="1895"/>
      <c r="G351" s="416"/>
      <c r="H351" s="1127" t="str">
        <f>'Rekap Panjang Per Prog Per Prov'!AZ11</f>
        <v>DITJEN PUM</v>
      </c>
      <c r="I351" s="418"/>
      <c r="J351" s="902"/>
      <c r="K351" s="417"/>
      <c r="L351" s="1035"/>
      <c r="M351" s="1034"/>
      <c r="N351" s="1034"/>
      <c r="O351" s="1034"/>
      <c r="P351" s="1034"/>
      <c r="Q351" s="1034"/>
      <c r="R351" s="1034"/>
      <c r="S351" s="1034"/>
      <c r="T351" s="1034"/>
      <c r="U351" s="1034"/>
      <c r="V351" s="1034"/>
      <c r="W351" s="1034"/>
      <c r="X351" s="1034"/>
      <c r="Y351" s="1034"/>
      <c r="Z351" s="1034"/>
    </row>
    <row r="352" spans="1:26" s="423" customFormat="1" ht="33" hidden="1" customHeight="1">
      <c r="A352" s="419"/>
      <c r="B352" s="1125"/>
      <c r="C352" s="1125" t="s">
        <v>381</v>
      </c>
      <c r="D352" s="1830" t="str">
        <f>'Rekap Panjang Per Prog Per Prov'!AZ8</f>
        <v>Kegiatan Pengembangan dan Penataan Wilayah Administrasi dan Perbatasan</v>
      </c>
      <c r="E352" s="1830"/>
      <c r="F352" s="1896"/>
      <c r="G352" s="420"/>
      <c r="H352" s="1130"/>
      <c r="I352" s="422"/>
      <c r="J352" s="902"/>
      <c r="K352" s="421"/>
      <c r="L352" s="1036"/>
      <c r="M352" s="1037"/>
      <c r="N352" s="1037"/>
      <c r="O352" s="1037"/>
      <c r="P352" s="1037"/>
      <c r="Q352" s="1037"/>
      <c r="R352" s="1037"/>
      <c r="S352" s="1037"/>
      <c r="T352" s="1037"/>
      <c r="U352" s="1037"/>
      <c r="V352" s="1037"/>
      <c r="W352" s="1037"/>
      <c r="X352" s="1037"/>
      <c r="Y352" s="1037"/>
      <c r="Z352" s="1037"/>
    </row>
    <row r="353" spans="1:26" s="404" customFormat="1" ht="33" hidden="1" customHeight="1">
      <c r="A353" s="1130"/>
      <c r="B353" s="1125"/>
      <c r="C353" s="1125"/>
      <c r="D353" s="1125" t="s">
        <v>382</v>
      </c>
      <c r="E353" s="1830" t="str">
        <f>'Rekap Panjang Per Prog Per Prov'!AZ10</f>
        <v>Pembangunan Sarana Prasarana  Perbatasan Antar Negara dan Pulau-Pulau Kecil Terluar</v>
      </c>
      <c r="F353" s="1896"/>
      <c r="G353" s="420"/>
      <c r="H353" s="1130"/>
      <c r="I353" s="424"/>
      <c r="J353" s="902"/>
      <c r="K353" s="1919" t="s">
        <v>686</v>
      </c>
      <c r="L353" s="1031"/>
      <c r="M353" s="1031"/>
      <c r="N353" s="1031"/>
      <c r="O353" s="1031"/>
      <c r="P353" s="1031"/>
      <c r="Q353" s="1031"/>
      <c r="R353" s="1031"/>
      <c r="S353" s="1031"/>
      <c r="T353" s="1031"/>
      <c r="U353" s="1031"/>
      <c r="V353" s="1031"/>
      <c r="W353" s="1031"/>
      <c r="X353" s="1031"/>
      <c r="Y353" s="1031"/>
      <c r="Z353" s="1031"/>
    </row>
    <row r="354" spans="1:26" s="404" customFormat="1" hidden="1">
      <c r="A354" s="1130"/>
      <c r="B354" s="1125"/>
      <c r="C354" s="1125"/>
      <c r="D354" s="1125"/>
      <c r="E354" s="425" t="s">
        <v>526</v>
      </c>
      <c r="F354" s="1126" t="str">
        <f>'Rekap Panjang Per Prog Per Prov'!AX167</f>
        <v>Kab. Merauke</v>
      </c>
      <c r="G354" s="1008">
        <f>'Rekap Panjang Per Prog Per Prov'!AZ167</f>
        <v>2000000000</v>
      </c>
      <c r="H354" s="1130"/>
      <c r="I354" s="426"/>
      <c r="J354" s="902"/>
      <c r="K354" s="1920"/>
      <c r="L354" s="1031"/>
      <c r="M354" s="1031"/>
      <c r="N354" s="1031"/>
      <c r="O354" s="1031"/>
      <c r="P354" s="1031"/>
      <c r="Q354" s="1031"/>
      <c r="R354" s="1031"/>
      <c r="S354" s="1031"/>
      <c r="T354" s="1031"/>
      <c r="U354" s="1031"/>
      <c r="V354" s="1031"/>
      <c r="W354" s="1031"/>
      <c r="X354" s="1031"/>
      <c r="Y354" s="1031"/>
      <c r="Z354" s="1031"/>
    </row>
    <row r="355" spans="1:26" s="404" customFormat="1" hidden="1">
      <c r="A355" s="1130"/>
      <c r="B355" s="1125"/>
      <c r="C355" s="1125"/>
      <c r="D355" s="1125"/>
      <c r="E355" s="425" t="s">
        <v>526</v>
      </c>
      <c r="F355" s="1126" t="str">
        <f>'Rekap Panjang Per Prog Per Prov'!AX168</f>
        <v>Kab. Keerom</v>
      </c>
      <c r="G355" s="1008">
        <f>'Rekap Panjang Per Prog Per Prov'!AZ168</f>
        <v>2000000000</v>
      </c>
      <c r="H355" s="1130"/>
      <c r="I355" s="426"/>
      <c r="J355" s="902"/>
      <c r="K355" s="1920"/>
      <c r="L355" s="1031"/>
      <c r="M355" s="1031"/>
      <c r="N355" s="1031"/>
      <c r="O355" s="1031"/>
      <c r="P355" s="1031"/>
      <c r="Q355" s="1031"/>
      <c r="R355" s="1031"/>
      <c r="S355" s="1031"/>
      <c r="T355" s="1031"/>
      <c r="U355" s="1031"/>
      <c r="V355" s="1031"/>
      <c r="W355" s="1031"/>
      <c r="X355" s="1031"/>
      <c r="Y355" s="1031"/>
      <c r="Z355" s="1031"/>
    </row>
    <row r="356" spans="1:26" s="404" customFormat="1" hidden="1">
      <c r="A356" s="437"/>
      <c r="B356" s="453"/>
      <c r="C356" s="454"/>
      <c r="D356" s="456"/>
      <c r="E356" s="489" t="s">
        <v>526</v>
      </c>
      <c r="F356" s="1125" t="str">
        <f>'Rekap Panjang Per Prog Per Prov'!AX169</f>
        <v>Kab. Pegunungan Bintang</v>
      </c>
      <c r="G356" s="438">
        <f>'Rekap Panjang Per Prog Per Prov'!AZ169</f>
        <v>2000000000</v>
      </c>
      <c r="H356" s="870"/>
      <c r="J356" s="902"/>
      <c r="K356" s="1921"/>
      <c r="L356" s="1031"/>
      <c r="M356" s="1031"/>
      <c r="N356" s="1031"/>
      <c r="O356" s="1031"/>
      <c r="P356" s="1031"/>
      <c r="Q356" s="1031"/>
      <c r="R356" s="1031"/>
      <c r="S356" s="1031"/>
      <c r="T356" s="1031"/>
      <c r="U356" s="1031"/>
      <c r="V356" s="1031"/>
      <c r="W356" s="1031"/>
      <c r="X356" s="1031"/>
      <c r="Y356" s="1031"/>
      <c r="Z356" s="1031"/>
    </row>
    <row r="357" spans="1:26" s="413" customFormat="1" hidden="1">
      <c r="A357" s="415"/>
      <c r="B357" s="1129" t="s">
        <v>383</v>
      </c>
      <c r="C357" s="1833" t="str">
        <f>'Rekap Panjang Per Prog Per Prov'!BB7</f>
        <v xml:space="preserve">PROGRAM BINA PEMBANGUNAN DAERAH </v>
      </c>
      <c r="D357" s="1833"/>
      <c r="E357" s="1833"/>
      <c r="F357" s="1895"/>
      <c r="G357" s="416"/>
      <c r="H357" s="1908" t="str">
        <f>'Rekap Panjang Per Prog Per Prov'!BB11</f>
        <v>DITJEN BINA BANGDA</v>
      </c>
      <c r="I357" s="418"/>
      <c r="J357" s="902"/>
      <c r="K357" s="417"/>
      <c r="L357" s="1035"/>
      <c r="M357" s="1034"/>
      <c r="N357" s="1034"/>
      <c r="O357" s="1034"/>
      <c r="P357" s="1034"/>
      <c r="Q357" s="1034"/>
      <c r="R357" s="1034"/>
      <c r="S357" s="1034"/>
      <c r="T357" s="1034"/>
      <c r="U357" s="1034"/>
      <c r="V357" s="1034"/>
      <c r="W357" s="1034"/>
      <c r="X357" s="1034"/>
      <c r="Y357" s="1034"/>
      <c r="Z357" s="1034"/>
    </row>
    <row r="358" spans="1:26" s="423" customFormat="1" ht="33" hidden="1" customHeight="1">
      <c r="A358" s="419"/>
      <c r="B358" s="1125"/>
      <c r="C358" s="1125" t="s">
        <v>381</v>
      </c>
      <c r="D358" s="1830" t="str">
        <f>'Rekap Panjang Per Prog Per Prov'!BB8</f>
        <v>Kegiatan Penataan Ruang Daerah dan Lingkungan Hidup di Daerah</v>
      </c>
      <c r="E358" s="1830"/>
      <c r="F358" s="1896"/>
      <c r="G358" s="420"/>
      <c r="H358" s="1909"/>
      <c r="I358" s="422"/>
      <c r="J358" s="902"/>
      <c r="K358" s="421"/>
      <c r="L358" s="1036"/>
      <c r="M358" s="1037"/>
      <c r="N358" s="1037"/>
      <c r="O358" s="1037"/>
      <c r="P358" s="1037"/>
      <c r="Q358" s="1037"/>
      <c r="R358" s="1037"/>
      <c r="S358" s="1037"/>
      <c r="T358" s="1037"/>
      <c r="U358" s="1037"/>
      <c r="V358" s="1037"/>
      <c r="W358" s="1037"/>
      <c r="X358" s="1037"/>
      <c r="Y358" s="1037"/>
      <c r="Z358" s="1037"/>
    </row>
    <row r="359" spans="1:26" s="404" customFormat="1" ht="48" hidden="1" customHeight="1">
      <c r="A359" s="1130"/>
      <c r="B359" s="1125"/>
      <c r="C359" s="1125"/>
      <c r="D359" s="1125" t="s">
        <v>382</v>
      </c>
      <c r="E359" s="1830" t="str">
        <f>'Rekap Panjang Per Prog Per Prov'!BB10</f>
        <v xml:space="preserve">Fasilitasi pembinaan dan pemberdayaan masyarakat dan kapasitas kelembagaan penanganan lahan kritis dan sumber daya air berbasis masyarakat (PLKSDA-BM) </v>
      </c>
      <c r="F359" s="1896"/>
      <c r="G359" s="420"/>
      <c r="H359" s="1130"/>
      <c r="I359" s="424"/>
      <c r="J359" s="902"/>
      <c r="K359" s="1897" t="s">
        <v>594</v>
      </c>
      <c r="L359" s="1031"/>
      <c r="M359" s="1031"/>
      <c r="N359" s="1031"/>
      <c r="O359" s="1031"/>
      <c r="P359" s="1031"/>
      <c r="Q359" s="1031"/>
      <c r="R359" s="1031"/>
      <c r="S359" s="1031"/>
      <c r="T359" s="1031"/>
      <c r="U359" s="1031"/>
      <c r="V359" s="1031"/>
      <c r="W359" s="1031"/>
      <c r="X359" s="1031"/>
      <c r="Y359" s="1031"/>
      <c r="Z359" s="1031"/>
    </row>
    <row r="360" spans="1:26" s="404" customFormat="1" ht="37.5" hidden="1" customHeight="1">
      <c r="A360" s="1130"/>
      <c r="B360" s="1125"/>
      <c r="C360" s="1125"/>
      <c r="D360" s="1125"/>
      <c r="E360" s="425" t="s">
        <v>526</v>
      </c>
      <c r="F360" s="1126" t="str">
        <f>'Rekap Panjang Per Prog Per Prov'!AX167</f>
        <v>Kab. Merauke</v>
      </c>
      <c r="G360" s="420">
        <f>'Rekap Panjang Per Prog Per Prov'!BB167</f>
        <v>2500000000</v>
      </c>
      <c r="H360" s="1134"/>
      <c r="I360" s="426"/>
      <c r="J360" s="902"/>
      <c r="K360" s="1898"/>
      <c r="L360" s="1031"/>
      <c r="M360" s="1031"/>
      <c r="N360" s="1031"/>
      <c r="O360" s="1031"/>
      <c r="P360" s="1031"/>
      <c r="Q360" s="1031"/>
      <c r="R360" s="1031"/>
      <c r="S360" s="1031"/>
      <c r="T360" s="1031"/>
      <c r="U360" s="1031"/>
      <c r="V360" s="1031"/>
      <c r="W360" s="1031"/>
      <c r="X360" s="1031"/>
      <c r="Y360" s="1031"/>
      <c r="Z360" s="1031"/>
    </row>
    <row r="361" spans="1:26" s="404" customFormat="1" ht="48" hidden="1" customHeight="1">
      <c r="A361" s="1130"/>
      <c r="B361" s="1125"/>
      <c r="C361" s="1125"/>
      <c r="D361" s="1125" t="s">
        <v>386</v>
      </c>
      <c r="E361" s="1830" t="str">
        <f>'Rekap Panjang Per Prog Per Prov'!BC10</f>
        <v>Fasilitasi Pengelolaan dan Pengembangan Kawasan Ekowisata Berbasis Masyarakat</v>
      </c>
      <c r="F361" s="1896"/>
      <c r="G361" s="420"/>
      <c r="H361" s="1130"/>
      <c r="I361" s="424"/>
      <c r="J361" s="902"/>
      <c r="K361" s="1897" t="s">
        <v>594</v>
      </c>
      <c r="L361" s="1031"/>
      <c r="M361" s="1031"/>
      <c r="N361" s="1031"/>
      <c r="O361" s="1031"/>
      <c r="P361" s="1031"/>
      <c r="Q361" s="1031"/>
      <c r="R361" s="1031"/>
      <c r="S361" s="1031"/>
      <c r="T361" s="1031"/>
      <c r="U361" s="1031"/>
      <c r="V361" s="1031"/>
      <c r="W361" s="1031"/>
      <c r="X361" s="1031"/>
      <c r="Y361" s="1031"/>
      <c r="Z361" s="1031"/>
    </row>
    <row r="362" spans="1:26" s="404" customFormat="1" ht="34.5" hidden="1" customHeight="1">
      <c r="A362" s="1130"/>
      <c r="B362" s="1125"/>
      <c r="C362" s="1125"/>
      <c r="D362" s="1125"/>
      <c r="E362" s="425" t="s">
        <v>526</v>
      </c>
      <c r="F362" s="1126" t="str">
        <f>'Rekap Panjang Per Prog Per Prov'!AX167</f>
        <v>Kab. Merauke</v>
      </c>
      <c r="G362" s="420">
        <f>'Rekap Panjang Per Prog Per Prov'!BC167</f>
        <v>600000000</v>
      </c>
      <c r="H362" s="1134"/>
      <c r="I362" s="426"/>
      <c r="J362" s="902"/>
      <c r="K362" s="1898"/>
      <c r="L362" s="1031"/>
      <c r="M362" s="1031"/>
      <c r="N362" s="1031"/>
      <c r="O362" s="1031"/>
      <c r="P362" s="1031"/>
      <c r="Q362" s="1031"/>
      <c r="R362" s="1031"/>
      <c r="S362" s="1031"/>
      <c r="T362" s="1031"/>
      <c r="U362" s="1031"/>
      <c r="V362" s="1031"/>
      <c r="W362" s="1031"/>
      <c r="X362" s="1031"/>
      <c r="Y362" s="1031"/>
      <c r="Z362" s="1031"/>
    </row>
    <row r="363" spans="1:26" s="404" customFormat="1" ht="17.25" thickBot="1">
      <c r="A363" s="498"/>
      <c r="B363" s="462"/>
      <c r="C363" s="463"/>
      <c r="D363" s="463"/>
      <c r="E363" s="514"/>
      <c r="F363" s="499"/>
      <c r="G363" s="500"/>
      <c r="H363" s="465"/>
      <c r="J363" s="905"/>
      <c r="K363" s="428"/>
      <c r="L363" s="1031"/>
      <c r="M363" s="1031"/>
      <c r="N363" s="1031"/>
      <c r="O363" s="1031"/>
      <c r="P363" s="1031"/>
      <c r="Q363" s="1031"/>
      <c r="R363" s="1031"/>
      <c r="S363" s="1031"/>
      <c r="T363" s="1031"/>
      <c r="U363" s="1031"/>
      <c r="V363" s="1031"/>
      <c r="W363" s="1031"/>
      <c r="X363" s="1031"/>
      <c r="Y363" s="1031"/>
      <c r="Z363" s="1031"/>
    </row>
    <row r="364" spans="1:26" s="503" customFormat="1" ht="18.75" hidden="1">
      <c r="A364" s="501" t="s">
        <v>528</v>
      </c>
      <c r="B364" s="1131" t="s">
        <v>452</v>
      </c>
      <c r="C364" s="1132"/>
      <c r="D364" s="1132"/>
      <c r="E364" s="1132"/>
      <c r="F364" s="1133"/>
      <c r="G364" s="485"/>
      <c r="H364" s="493"/>
      <c r="I364" s="502"/>
      <c r="J364" s="1233"/>
      <c r="K364" s="903"/>
      <c r="L364" s="1045">
        <f>'Rekap Panjang Per Prog Per Prov'!BE171</f>
        <v>1500000000</v>
      </c>
      <c r="M364" s="1046"/>
      <c r="N364" s="1046"/>
      <c r="O364" s="1046"/>
      <c r="P364" s="1046"/>
      <c r="Q364" s="1046"/>
      <c r="R364" s="1046"/>
      <c r="S364" s="1046"/>
      <c r="T364" s="1046"/>
      <c r="U364" s="1046"/>
      <c r="V364" s="1046"/>
      <c r="W364" s="1046"/>
      <c r="X364" s="1046"/>
      <c r="Y364" s="1046"/>
      <c r="Z364" s="1046"/>
    </row>
    <row r="365" spans="1:26" ht="17.25" hidden="1" thickBot="1">
      <c r="A365" s="498"/>
      <c r="B365" s="462"/>
      <c r="C365" s="483"/>
      <c r="D365" s="483"/>
      <c r="E365" s="514"/>
      <c r="F365" s="521"/>
      <c r="G365" s="500"/>
      <c r="H365" s="465"/>
      <c r="J365" s="428"/>
      <c r="K365" s="428"/>
    </row>
    <row r="366" spans="1:26">
      <c r="G366" s="988" t="e">
        <f>G11+G20+G32+G46+G69+G78+G101+G125+G158+G167+G183+G190+G204+G212+G219+G237+G244+G273+G279+G291+#REF!+G308+G332+G344+G350</f>
        <v>#REF!</v>
      </c>
      <c r="L366" s="1048">
        <f>L11+L20+L32+L46+L69+L78+L84+L101+L125+L158+L167+L183+L190+L204+L212+L219+L237+L244+L273+L279+L291+L308+L332+L344+L350</f>
        <v>130471900000</v>
      </c>
    </row>
    <row r="367" spans="1:26">
      <c r="G367" s="988"/>
      <c r="L367" s="1048"/>
    </row>
    <row r="368" spans="1:26">
      <c r="G368" s="523"/>
    </row>
    <row r="377" spans="1:26" s="1020" customFormat="1">
      <c r="B377" s="1021"/>
      <c r="C377" s="1021"/>
      <c r="D377" s="1021"/>
      <c r="E377" s="1021"/>
      <c r="F377" s="1021"/>
      <c r="G377" s="1022" t="e">
        <f>G11+G20+G32+G44+G46+G55+G57+G61+G63+G65+G101+G125+G146+G148+G190+#REF!+G212+G219+G250+G259+G261+G263+G265+#REF!+G332+G308+G344+#REF!+G364</f>
        <v>#REF!</v>
      </c>
      <c r="H377" s="1023"/>
      <c r="I377" s="1024"/>
      <c r="J377" s="1025"/>
      <c r="K377" s="1025"/>
      <c r="L377" s="1049"/>
      <c r="M377" s="1050"/>
      <c r="N377" s="1050"/>
      <c r="O377" s="1050"/>
      <c r="P377" s="1050"/>
      <c r="Q377" s="1050"/>
      <c r="R377" s="1050"/>
      <c r="S377" s="1050"/>
      <c r="T377" s="1050"/>
      <c r="U377" s="1050"/>
      <c r="V377" s="1050"/>
      <c r="W377" s="1050"/>
      <c r="X377" s="1050"/>
      <c r="Y377" s="1050"/>
      <c r="Z377" s="1050"/>
    </row>
    <row r="378" spans="1:26" s="1024" customFormat="1">
      <c r="A378" s="1020"/>
      <c r="B378" s="1021"/>
      <c r="C378" s="1021"/>
      <c r="D378" s="1021"/>
      <c r="E378" s="1021"/>
      <c r="F378" s="1021"/>
      <c r="G378" s="1026">
        <f>G11+G20+G32+G46+G69+G78+G84+G101+G125+G158+G167+G183+G190+G204+G212+G219+G237+G244+G273+G279+G291+G308+G332+G344+G350</f>
        <v>344850659000</v>
      </c>
      <c r="H378" s="1027">
        <f>[1]TP!M250</f>
        <v>635108921000</v>
      </c>
      <c r="J378" s="1028">
        <f>[1]TP!N250</f>
        <v>635108921000</v>
      </c>
      <c r="K378" s="1028">
        <f>[1]TP!O250</f>
        <v>635108921000</v>
      </c>
      <c r="L378" s="1049"/>
      <c r="M378" s="1049"/>
      <c r="N378" s="1049"/>
      <c r="O378" s="1049"/>
      <c r="P378" s="1049"/>
      <c r="Q378" s="1049"/>
      <c r="R378" s="1049"/>
      <c r="S378" s="1049"/>
      <c r="T378" s="1049"/>
      <c r="U378" s="1049"/>
      <c r="V378" s="1049"/>
      <c r="W378" s="1049"/>
      <c r="X378" s="1049"/>
      <c r="Y378" s="1049"/>
      <c r="Z378" s="1049"/>
    </row>
    <row r="379" spans="1:26" s="1024" customFormat="1">
      <c r="A379" s="1020"/>
      <c r="B379" s="1021"/>
      <c r="C379" s="1021"/>
      <c r="D379" s="1021"/>
      <c r="E379" s="1021"/>
      <c r="F379" s="1021"/>
      <c r="G379" s="1029" t="e">
        <f>G11+G20+G32+G46+G69+G78+G84+G101+G125+G158+G167+G183+G190+G204+G212+G219+G237+G244+G273+G279+G291+#REF!+G308+G332+G344+G350</f>
        <v>#REF!</v>
      </c>
      <c r="H379" s="1023"/>
      <c r="J379" s="1025"/>
      <c r="K379" s="1025"/>
      <c r="L379" s="1049"/>
      <c r="M379" s="1049"/>
      <c r="N379" s="1049"/>
      <c r="O379" s="1049"/>
      <c r="P379" s="1049"/>
      <c r="Q379" s="1049"/>
      <c r="R379" s="1049"/>
      <c r="S379" s="1049"/>
      <c r="T379" s="1049"/>
      <c r="U379" s="1049"/>
      <c r="V379" s="1049"/>
      <c r="W379" s="1049"/>
      <c r="X379" s="1049"/>
      <c r="Y379" s="1049"/>
      <c r="Z379" s="1049"/>
    </row>
    <row r="380" spans="1:26" s="1024" customFormat="1">
      <c r="A380" s="1020"/>
      <c r="B380" s="1021"/>
      <c r="C380" s="1021"/>
      <c r="D380" s="1021"/>
      <c r="E380" s="1021"/>
      <c r="F380" s="1021"/>
      <c r="G380" s="1021"/>
      <c r="H380" s="1023"/>
      <c r="J380" s="1025"/>
      <c r="K380" s="1025"/>
      <c r="L380" s="1049"/>
      <c r="M380" s="1049"/>
      <c r="N380" s="1049"/>
      <c r="O380" s="1049"/>
      <c r="P380" s="1049"/>
      <c r="Q380" s="1049"/>
      <c r="R380" s="1049"/>
      <c r="S380" s="1049"/>
      <c r="T380" s="1049"/>
      <c r="U380" s="1049"/>
      <c r="V380" s="1049"/>
      <c r="W380" s="1049"/>
      <c r="X380" s="1049"/>
      <c r="Y380" s="1049"/>
      <c r="Z380" s="1049"/>
    </row>
    <row r="381" spans="1:26" s="1024" customFormat="1">
      <c r="A381" s="1020"/>
      <c r="B381" s="1021"/>
      <c r="C381" s="1021"/>
      <c r="D381" s="1021"/>
      <c r="E381" s="1021"/>
      <c r="F381" s="1021"/>
      <c r="G381" s="1021"/>
      <c r="H381" s="1023"/>
      <c r="J381" s="1025"/>
      <c r="K381" s="1025"/>
      <c r="L381" s="1049"/>
      <c r="M381" s="1049"/>
      <c r="N381" s="1049"/>
      <c r="O381" s="1049"/>
      <c r="P381" s="1049"/>
      <c r="Q381" s="1049"/>
      <c r="R381" s="1049"/>
      <c r="S381" s="1049"/>
      <c r="T381" s="1049"/>
      <c r="U381" s="1049"/>
      <c r="V381" s="1049"/>
      <c r="W381" s="1049"/>
      <c r="X381" s="1049"/>
      <c r="Y381" s="1049"/>
      <c r="Z381" s="1049"/>
    </row>
    <row r="382" spans="1:26" s="1024" customFormat="1">
      <c r="A382" s="1020"/>
      <c r="B382" s="1021"/>
      <c r="C382" s="1021"/>
      <c r="D382" s="1021"/>
      <c r="E382" s="1021"/>
      <c r="F382" s="1021"/>
      <c r="G382" s="1029">
        <f>G11+G20+G32+G46+G69+G78+G84+G101+G125+G158+G167+G183+G190+G204+G212+G219+G237+G244+G273+G279+G291+G308+G332+G344+G350</f>
        <v>344850659000</v>
      </c>
      <c r="H382" s="1023"/>
      <c r="J382" s="1025"/>
      <c r="K382" s="1025"/>
      <c r="L382" s="1049"/>
      <c r="M382" s="1049"/>
      <c r="N382" s="1049"/>
      <c r="O382" s="1049"/>
      <c r="P382" s="1049"/>
      <c r="Q382" s="1049"/>
      <c r="R382" s="1049"/>
      <c r="S382" s="1049"/>
      <c r="T382" s="1049"/>
      <c r="U382" s="1049"/>
      <c r="V382" s="1049"/>
      <c r="W382" s="1049"/>
      <c r="X382" s="1049"/>
      <c r="Y382" s="1049"/>
      <c r="Z382" s="1049"/>
    </row>
    <row r="383" spans="1:26" s="1024" customFormat="1">
      <c r="A383" s="1020"/>
      <c r="B383" s="1021"/>
      <c r="C383" s="1021"/>
      <c r="D383" s="1021"/>
      <c r="E383" s="1021"/>
      <c r="F383" s="1021"/>
      <c r="G383" s="1021"/>
      <c r="H383" s="1023"/>
      <c r="J383" s="1025"/>
      <c r="K383" s="1025"/>
      <c r="L383" s="1049"/>
      <c r="M383" s="1049"/>
      <c r="N383" s="1049"/>
      <c r="O383" s="1049"/>
      <c r="P383" s="1049"/>
      <c r="Q383" s="1049"/>
      <c r="R383" s="1049"/>
      <c r="S383" s="1049"/>
      <c r="T383" s="1049"/>
      <c r="U383" s="1049"/>
      <c r="V383" s="1049"/>
      <c r="W383" s="1049"/>
      <c r="X383" s="1049"/>
      <c r="Y383" s="1049"/>
      <c r="Z383" s="1049"/>
    </row>
    <row r="384" spans="1:26" s="1024" customFormat="1">
      <c r="A384" s="1020"/>
      <c r="B384" s="1021"/>
      <c r="C384" s="1021"/>
      <c r="D384" s="1021"/>
      <c r="E384" s="1021"/>
      <c r="F384" s="1021"/>
      <c r="G384" s="1021"/>
      <c r="H384" s="1023"/>
      <c r="J384" s="1025"/>
      <c r="K384" s="1025"/>
      <c r="L384" s="1049"/>
      <c r="M384" s="1049"/>
      <c r="N384" s="1049"/>
      <c r="O384" s="1049"/>
      <c r="P384" s="1049"/>
      <c r="Q384" s="1049"/>
      <c r="R384" s="1049"/>
      <c r="S384" s="1049"/>
      <c r="T384" s="1049"/>
      <c r="U384" s="1049"/>
      <c r="V384" s="1049"/>
      <c r="W384" s="1049"/>
      <c r="X384" s="1049"/>
      <c r="Y384" s="1049"/>
      <c r="Z384" s="1049"/>
    </row>
    <row r="385" spans="1:26" s="1024" customFormat="1">
      <c r="A385" s="1020"/>
      <c r="B385" s="1021"/>
      <c r="C385" s="1021"/>
      <c r="D385" s="1021"/>
      <c r="E385" s="1021"/>
      <c r="F385" s="1021"/>
      <c r="G385" s="1021"/>
      <c r="H385" s="1023"/>
      <c r="J385" s="1025"/>
      <c r="K385" s="1025"/>
      <c r="L385" s="1049"/>
      <c r="M385" s="1049"/>
      <c r="N385" s="1049"/>
      <c r="O385" s="1049"/>
      <c r="P385" s="1049"/>
      <c r="Q385" s="1049"/>
      <c r="R385" s="1049"/>
      <c r="S385" s="1049"/>
      <c r="T385" s="1049"/>
      <c r="U385" s="1049"/>
      <c r="V385" s="1049"/>
      <c r="W385" s="1049"/>
      <c r="X385" s="1049"/>
      <c r="Y385" s="1049"/>
      <c r="Z385" s="1049"/>
    </row>
    <row r="386" spans="1:26" s="1024" customFormat="1">
      <c r="A386" s="1020"/>
      <c r="B386" s="1021"/>
      <c r="C386" s="1021"/>
      <c r="D386" s="1021"/>
      <c r="E386" s="1021"/>
      <c r="F386" s="1021"/>
      <c r="G386" s="1021"/>
      <c r="H386" s="1023"/>
      <c r="J386" s="1025"/>
      <c r="K386" s="1025"/>
      <c r="L386" s="1049"/>
      <c r="M386" s="1049"/>
      <c r="N386" s="1049"/>
      <c r="O386" s="1049"/>
      <c r="P386" s="1049"/>
      <c r="Q386" s="1049"/>
      <c r="R386" s="1049"/>
      <c r="S386" s="1049"/>
      <c r="T386" s="1049"/>
      <c r="U386" s="1049"/>
      <c r="V386" s="1049"/>
      <c r="W386" s="1049"/>
      <c r="X386" s="1049"/>
      <c r="Y386" s="1049"/>
      <c r="Z386" s="1049"/>
    </row>
    <row r="387" spans="1:26" s="1024" customFormat="1">
      <c r="A387" s="1020"/>
      <c r="B387" s="1021"/>
      <c r="C387" s="1021"/>
      <c r="D387" s="1021"/>
      <c r="E387" s="1021"/>
      <c r="F387" s="1021"/>
      <c r="G387" s="1021"/>
      <c r="H387" s="1023"/>
      <c r="J387" s="1025"/>
      <c r="K387" s="1025"/>
      <c r="L387" s="1049"/>
      <c r="M387" s="1049"/>
      <c r="N387" s="1049"/>
      <c r="O387" s="1049"/>
      <c r="P387" s="1049"/>
      <c r="Q387" s="1049"/>
      <c r="R387" s="1049"/>
      <c r="S387" s="1049"/>
      <c r="T387" s="1049"/>
      <c r="U387" s="1049"/>
      <c r="V387" s="1049"/>
      <c r="W387" s="1049"/>
      <c r="X387" s="1049"/>
      <c r="Y387" s="1049"/>
      <c r="Z387" s="1049"/>
    </row>
    <row r="388" spans="1:26" s="1024" customFormat="1">
      <c r="A388" s="1020"/>
      <c r="B388" s="1021"/>
      <c r="C388" s="1021"/>
      <c r="D388" s="1021"/>
      <c r="E388" s="1021"/>
      <c r="F388" s="1021"/>
      <c r="G388" s="1021"/>
      <c r="H388" s="1023"/>
      <c r="J388" s="1025"/>
      <c r="K388" s="1025"/>
      <c r="L388" s="1049"/>
      <c r="M388" s="1049"/>
      <c r="N388" s="1049"/>
      <c r="O388" s="1049"/>
      <c r="P388" s="1049"/>
      <c r="Q388" s="1049"/>
      <c r="R388" s="1049"/>
      <c r="S388" s="1049"/>
      <c r="T388" s="1049"/>
      <c r="U388" s="1049"/>
      <c r="V388" s="1049"/>
      <c r="W388" s="1049"/>
      <c r="X388" s="1049"/>
      <c r="Y388" s="1049"/>
      <c r="Z388" s="1049"/>
    </row>
    <row r="389" spans="1:26" s="1024" customFormat="1">
      <c r="A389" s="1020"/>
      <c r="B389" s="1021"/>
      <c r="C389" s="1021"/>
      <c r="D389" s="1021"/>
      <c r="E389" s="1021"/>
      <c r="F389" s="1021"/>
      <c r="G389" s="1021"/>
      <c r="H389" s="1023"/>
      <c r="J389" s="1025"/>
      <c r="K389" s="1025"/>
      <c r="L389" s="1049"/>
      <c r="M389" s="1049"/>
      <c r="N389" s="1049"/>
      <c r="O389" s="1049"/>
      <c r="P389" s="1049"/>
      <c r="Q389" s="1049"/>
      <c r="R389" s="1049"/>
      <c r="S389" s="1049"/>
      <c r="T389" s="1049"/>
      <c r="U389" s="1049"/>
      <c r="V389" s="1049"/>
      <c r="W389" s="1049"/>
      <c r="X389" s="1049"/>
      <c r="Y389" s="1049"/>
      <c r="Z389" s="1049"/>
    </row>
    <row r="390" spans="1:26" s="1024" customFormat="1">
      <c r="A390" s="1020"/>
      <c r="B390" s="1021"/>
      <c r="C390" s="1021"/>
      <c r="D390" s="1021"/>
      <c r="E390" s="1021"/>
      <c r="F390" s="1021"/>
      <c r="G390" s="1021"/>
      <c r="H390" s="1023"/>
      <c r="J390" s="1025"/>
      <c r="K390" s="1025"/>
      <c r="L390" s="1049"/>
      <c r="M390" s="1049"/>
      <c r="N390" s="1049"/>
      <c r="O390" s="1049"/>
      <c r="P390" s="1049"/>
      <c r="Q390" s="1049"/>
      <c r="R390" s="1049"/>
      <c r="S390" s="1049"/>
      <c r="T390" s="1049"/>
      <c r="U390" s="1049"/>
      <c r="V390" s="1049"/>
      <c r="W390" s="1049"/>
      <c r="X390" s="1049"/>
      <c r="Y390" s="1049"/>
      <c r="Z390" s="1049"/>
    </row>
    <row r="391" spans="1:26" s="1020" customFormat="1">
      <c r="B391" s="1021"/>
      <c r="C391" s="1021"/>
      <c r="D391" s="1021"/>
      <c r="E391" s="1021"/>
      <c r="F391" s="1021"/>
      <c r="G391" s="1030" t="e">
        <f>G364+#REF!+G344+G308+G332+#REF!+G265+G263+G261+G259+G250+G219+G212+#REF!+G190+G148+G146+G125+G101+G65+G63+G61+G57+G55+G44+G32+G20+G11</f>
        <v>#REF!</v>
      </c>
      <c r="H391" s="1023"/>
      <c r="I391" s="1024"/>
      <c r="J391" s="1025"/>
      <c r="K391" s="1025"/>
      <c r="L391" s="1049"/>
      <c r="M391" s="1050"/>
      <c r="N391" s="1050"/>
      <c r="O391" s="1050"/>
      <c r="P391" s="1050"/>
      <c r="Q391" s="1050"/>
      <c r="R391" s="1050"/>
      <c r="S391" s="1050"/>
      <c r="T391" s="1050"/>
      <c r="U391" s="1050"/>
      <c r="V391" s="1050"/>
      <c r="W391" s="1050"/>
      <c r="X391" s="1050"/>
      <c r="Y391" s="1050"/>
      <c r="Z391" s="1050"/>
    </row>
    <row r="392" spans="1:26" s="1024" customFormat="1">
      <c r="A392" s="1020"/>
      <c r="B392" s="1021"/>
      <c r="C392" s="1021"/>
      <c r="D392" s="1021"/>
      <c r="E392" s="1021"/>
      <c r="F392" s="1021"/>
      <c r="G392" s="1021"/>
      <c r="H392" s="1023"/>
      <c r="J392" s="1025"/>
      <c r="K392" s="1025"/>
      <c r="L392" s="1049"/>
      <c r="M392" s="1049"/>
      <c r="N392" s="1049"/>
      <c r="O392" s="1049"/>
      <c r="P392" s="1049"/>
      <c r="Q392" s="1049"/>
      <c r="R392" s="1049"/>
      <c r="S392" s="1049"/>
      <c r="T392" s="1049"/>
      <c r="U392" s="1049"/>
      <c r="V392" s="1049"/>
      <c r="W392" s="1049"/>
      <c r="X392" s="1049"/>
      <c r="Y392" s="1049"/>
      <c r="Z392" s="1049"/>
    </row>
    <row r="393" spans="1:26" s="1024" customFormat="1">
      <c r="A393" s="1020"/>
      <c r="B393" s="1021"/>
      <c r="C393" s="1021"/>
      <c r="D393" s="1021"/>
      <c r="E393" s="1021"/>
      <c r="F393" s="1021"/>
      <c r="G393" s="1021"/>
      <c r="H393" s="1023"/>
      <c r="J393" s="1025"/>
      <c r="K393" s="1025"/>
      <c r="L393" s="1049"/>
      <c r="M393" s="1049"/>
      <c r="N393" s="1049"/>
      <c r="O393" s="1049"/>
      <c r="P393" s="1049"/>
      <c r="Q393" s="1049"/>
      <c r="R393" s="1049"/>
      <c r="S393" s="1049"/>
      <c r="T393" s="1049"/>
      <c r="U393" s="1049"/>
      <c r="V393" s="1049"/>
      <c r="W393" s="1049"/>
      <c r="X393" s="1049"/>
      <c r="Y393" s="1049"/>
      <c r="Z393" s="1049"/>
    </row>
    <row r="394" spans="1:26" s="1024" customFormat="1">
      <c r="A394" s="1020"/>
      <c r="B394" s="1021"/>
      <c r="C394" s="1021"/>
      <c r="D394" s="1021"/>
      <c r="E394" s="1021"/>
      <c r="F394" s="1021"/>
      <c r="G394" s="1021"/>
      <c r="H394" s="1023"/>
      <c r="J394" s="1025"/>
      <c r="K394" s="1025"/>
      <c r="L394" s="1049"/>
      <c r="M394" s="1049"/>
      <c r="N394" s="1049"/>
      <c r="O394" s="1049"/>
      <c r="P394" s="1049"/>
      <c r="Q394" s="1049"/>
      <c r="R394" s="1049"/>
      <c r="S394" s="1049"/>
      <c r="T394" s="1049"/>
      <c r="U394" s="1049"/>
      <c r="V394" s="1049"/>
      <c r="W394" s="1049"/>
      <c r="X394" s="1049"/>
      <c r="Y394" s="1049"/>
      <c r="Z394" s="1049"/>
    </row>
    <row r="395" spans="1:26" s="1024" customFormat="1">
      <c r="A395" s="1020"/>
      <c r="B395" s="1021"/>
      <c r="C395" s="1021"/>
      <c r="D395" s="1021"/>
      <c r="E395" s="1021"/>
      <c r="F395" s="1021"/>
      <c r="G395" s="1021"/>
      <c r="H395" s="1023"/>
      <c r="J395" s="1025"/>
      <c r="K395" s="1025"/>
      <c r="L395" s="1049"/>
      <c r="M395" s="1049"/>
      <c r="N395" s="1049"/>
      <c r="O395" s="1049"/>
      <c r="P395" s="1049"/>
      <c r="Q395" s="1049"/>
      <c r="R395" s="1049"/>
      <c r="S395" s="1049"/>
      <c r="T395" s="1049"/>
      <c r="U395" s="1049"/>
      <c r="V395" s="1049"/>
      <c r="W395" s="1049"/>
      <c r="X395" s="1049"/>
      <c r="Y395" s="1049"/>
      <c r="Z395" s="1049"/>
    </row>
    <row r="396" spans="1:26" s="1024" customFormat="1">
      <c r="A396" s="1020"/>
      <c r="B396" s="1021"/>
      <c r="C396" s="1021"/>
      <c r="D396" s="1021"/>
      <c r="E396" s="1021"/>
      <c r="F396" s="1021"/>
      <c r="G396" s="1021"/>
      <c r="H396" s="1023"/>
      <c r="J396" s="1025"/>
      <c r="K396" s="1025"/>
      <c r="L396" s="1049"/>
      <c r="M396" s="1049"/>
      <c r="N396" s="1049"/>
      <c r="O396" s="1049"/>
      <c r="P396" s="1049"/>
      <c r="Q396" s="1049"/>
      <c r="R396" s="1049"/>
      <c r="S396" s="1049"/>
      <c r="T396" s="1049"/>
      <c r="U396" s="1049"/>
      <c r="V396" s="1049"/>
      <c r="W396" s="1049"/>
      <c r="X396" s="1049"/>
      <c r="Y396" s="1049"/>
      <c r="Z396" s="1049"/>
    </row>
    <row r="397" spans="1:26" s="1024" customFormat="1">
      <c r="A397" s="1020"/>
      <c r="B397" s="1021"/>
      <c r="C397" s="1021"/>
      <c r="D397" s="1021"/>
      <c r="E397" s="1021"/>
      <c r="F397" s="1021"/>
      <c r="G397" s="1021"/>
      <c r="H397" s="1023"/>
      <c r="J397" s="1025"/>
      <c r="K397" s="1025"/>
      <c r="L397" s="1049"/>
      <c r="M397" s="1049"/>
      <c r="N397" s="1049"/>
      <c r="O397" s="1049"/>
      <c r="P397" s="1049"/>
      <c r="Q397" s="1049"/>
      <c r="R397" s="1049"/>
      <c r="S397" s="1049"/>
      <c r="T397" s="1049"/>
      <c r="U397" s="1049"/>
      <c r="V397" s="1049"/>
      <c r="W397" s="1049"/>
      <c r="X397" s="1049"/>
      <c r="Y397" s="1049"/>
      <c r="Z397" s="1049"/>
    </row>
    <row r="398" spans="1:26" s="1024" customFormat="1">
      <c r="A398" s="1020"/>
      <c r="B398" s="1021"/>
      <c r="C398" s="1021"/>
      <c r="D398" s="1021"/>
      <c r="E398" s="1021"/>
      <c r="F398" s="1021"/>
      <c r="G398" s="1021"/>
      <c r="H398" s="1023"/>
      <c r="J398" s="1025"/>
      <c r="K398" s="1025"/>
      <c r="L398" s="1049"/>
      <c r="M398" s="1049"/>
      <c r="N398" s="1049"/>
      <c r="O398" s="1049"/>
      <c r="P398" s="1049"/>
      <c r="Q398" s="1049"/>
      <c r="R398" s="1049"/>
      <c r="S398" s="1049"/>
      <c r="T398" s="1049"/>
      <c r="U398" s="1049"/>
      <c r="V398" s="1049"/>
      <c r="W398" s="1049"/>
      <c r="X398" s="1049"/>
      <c r="Y398" s="1049"/>
      <c r="Z398" s="1049"/>
    </row>
    <row r="399" spans="1:26" s="1024" customFormat="1">
      <c r="A399" s="1020"/>
      <c r="B399" s="1021"/>
      <c r="C399" s="1021"/>
      <c r="D399" s="1021"/>
      <c r="E399" s="1021"/>
      <c r="F399" s="1021"/>
      <c r="G399" s="1021"/>
      <c r="H399" s="1023"/>
      <c r="J399" s="1025"/>
      <c r="K399" s="1025"/>
      <c r="L399" s="1049"/>
      <c r="M399" s="1049"/>
      <c r="N399" s="1049"/>
      <c r="O399" s="1049"/>
      <c r="P399" s="1049"/>
      <c r="Q399" s="1049"/>
      <c r="R399" s="1049"/>
      <c r="S399" s="1049"/>
      <c r="T399" s="1049"/>
      <c r="U399" s="1049"/>
      <c r="V399" s="1049"/>
      <c r="W399" s="1049"/>
      <c r="X399" s="1049"/>
      <c r="Y399" s="1049"/>
      <c r="Z399" s="1049"/>
    </row>
    <row r="400" spans="1:26" s="1024" customFormat="1">
      <c r="A400" s="1020"/>
      <c r="B400" s="1021"/>
      <c r="C400" s="1021"/>
      <c r="D400" s="1021"/>
      <c r="E400" s="1021"/>
      <c r="F400" s="1021"/>
      <c r="G400" s="1021"/>
      <c r="H400" s="1023"/>
      <c r="J400" s="1025"/>
      <c r="K400" s="1025"/>
      <c r="L400" s="1049"/>
      <c r="M400" s="1049"/>
      <c r="N400" s="1049"/>
      <c r="O400" s="1049"/>
      <c r="P400" s="1049"/>
      <c r="Q400" s="1049"/>
      <c r="R400" s="1049"/>
      <c r="S400" s="1049"/>
      <c r="T400" s="1049"/>
      <c r="U400" s="1049"/>
      <c r="V400" s="1049"/>
      <c r="W400" s="1049"/>
      <c r="X400" s="1049"/>
      <c r="Y400" s="1049"/>
      <c r="Z400" s="1049"/>
    </row>
    <row r="401" spans="1:26" s="1024" customFormat="1">
      <c r="A401" s="1020"/>
      <c r="B401" s="1021"/>
      <c r="C401" s="1021"/>
      <c r="D401" s="1021"/>
      <c r="E401" s="1021"/>
      <c r="F401" s="1021"/>
      <c r="G401" s="1021"/>
      <c r="H401" s="1023"/>
      <c r="J401" s="1025"/>
      <c r="K401" s="1025"/>
      <c r="L401" s="1049"/>
      <c r="M401" s="1049"/>
      <c r="N401" s="1049"/>
      <c r="O401" s="1049"/>
      <c r="P401" s="1049"/>
      <c r="Q401" s="1049"/>
      <c r="R401" s="1049"/>
      <c r="S401" s="1049"/>
      <c r="T401" s="1049"/>
      <c r="U401" s="1049"/>
      <c r="V401" s="1049"/>
      <c r="W401" s="1049"/>
      <c r="X401" s="1049"/>
      <c r="Y401" s="1049"/>
      <c r="Z401" s="1049"/>
    </row>
    <row r="402" spans="1:26" s="1024" customFormat="1">
      <c r="A402" s="1020"/>
      <c r="B402" s="1021"/>
      <c r="C402" s="1021"/>
      <c r="D402" s="1021"/>
      <c r="E402" s="1021"/>
      <c r="F402" s="1021"/>
      <c r="G402" s="1021"/>
      <c r="H402" s="1023"/>
      <c r="J402" s="1025"/>
      <c r="K402" s="1025"/>
      <c r="L402" s="1049"/>
      <c r="M402" s="1049"/>
      <c r="N402" s="1049"/>
      <c r="O402" s="1049"/>
      <c r="P402" s="1049"/>
      <c r="Q402" s="1049"/>
      <c r="R402" s="1049"/>
      <c r="S402" s="1049"/>
      <c r="T402" s="1049"/>
      <c r="U402" s="1049"/>
      <c r="V402" s="1049"/>
      <c r="W402" s="1049"/>
      <c r="X402" s="1049"/>
      <c r="Y402" s="1049"/>
      <c r="Z402" s="1049"/>
    </row>
    <row r="403" spans="1:26" s="1024" customFormat="1">
      <c r="A403" s="1020"/>
      <c r="B403" s="1021"/>
      <c r="C403" s="1021"/>
      <c r="D403" s="1021"/>
      <c r="E403" s="1021"/>
      <c r="F403" s="1021"/>
      <c r="G403" s="1021"/>
      <c r="H403" s="1023"/>
      <c r="J403" s="1025"/>
      <c r="K403" s="1025"/>
      <c r="L403" s="1049"/>
      <c r="M403" s="1049"/>
      <c r="N403" s="1049"/>
      <c r="O403" s="1049"/>
      <c r="P403" s="1049"/>
      <c r="Q403" s="1049"/>
      <c r="R403" s="1049"/>
      <c r="S403" s="1049"/>
      <c r="T403" s="1049"/>
      <c r="U403" s="1049"/>
      <c r="V403" s="1049"/>
      <c r="W403" s="1049"/>
      <c r="X403" s="1049"/>
      <c r="Y403" s="1049"/>
      <c r="Z403" s="1049"/>
    </row>
    <row r="404" spans="1:26" s="1024" customFormat="1">
      <c r="A404" s="1020"/>
      <c r="B404" s="1021"/>
      <c r="C404" s="1021"/>
      <c r="D404" s="1021"/>
      <c r="E404" s="1021"/>
      <c r="F404" s="1021"/>
      <c r="G404" s="1021"/>
      <c r="H404" s="1023"/>
      <c r="J404" s="1025"/>
      <c r="K404" s="1025"/>
      <c r="L404" s="1049"/>
      <c r="M404" s="1049"/>
      <c r="N404" s="1049"/>
      <c r="O404" s="1049"/>
      <c r="P404" s="1049"/>
      <c r="Q404" s="1049"/>
      <c r="R404" s="1049"/>
      <c r="S404" s="1049"/>
      <c r="T404" s="1049"/>
      <c r="U404" s="1049"/>
      <c r="V404" s="1049"/>
      <c r="W404" s="1049"/>
      <c r="X404" s="1049"/>
      <c r="Y404" s="1049"/>
      <c r="Z404" s="1049"/>
    </row>
    <row r="405" spans="1:26" s="1024" customFormat="1">
      <c r="A405" s="1020"/>
      <c r="B405" s="1021"/>
      <c r="C405" s="1021"/>
      <c r="D405" s="1021"/>
      <c r="E405" s="1021"/>
      <c r="F405" s="1021"/>
      <c r="G405" s="1021"/>
      <c r="H405" s="1023"/>
      <c r="J405" s="1025"/>
      <c r="K405" s="1025"/>
      <c r="L405" s="1049"/>
      <c r="M405" s="1049"/>
      <c r="N405" s="1049"/>
      <c r="O405" s="1049"/>
      <c r="P405" s="1049"/>
      <c r="Q405" s="1049"/>
      <c r="R405" s="1049"/>
      <c r="S405" s="1049"/>
      <c r="T405" s="1049"/>
      <c r="U405" s="1049"/>
      <c r="V405" s="1049"/>
      <c r="W405" s="1049"/>
      <c r="X405" s="1049"/>
      <c r="Y405" s="1049"/>
      <c r="Z405" s="1049"/>
    </row>
    <row r="406" spans="1:26" s="1024" customFormat="1">
      <c r="A406" s="1020"/>
      <c r="B406" s="1021"/>
      <c r="C406" s="1021"/>
      <c r="D406" s="1021"/>
      <c r="E406" s="1021"/>
      <c r="F406" s="1021"/>
      <c r="G406" s="1021"/>
      <c r="H406" s="1023"/>
      <c r="J406" s="1025"/>
      <c r="K406" s="1025"/>
      <c r="L406" s="1049"/>
      <c r="M406" s="1049"/>
      <c r="N406" s="1049"/>
      <c r="O406" s="1049"/>
      <c r="P406" s="1049"/>
      <c r="Q406" s="1049"/>
      <c r="R406" s="1049"/>
      <c r="S406" s="1049"/>
      <c r="T406" s="1049"/>
      <c r="U406" s="1049"/>
      <c r="V406" s="1049"/>
      <c r="W406" s="1049"/>
      <c r="X406" s="1049"/>
      <c r="Y406" s="1049"/>
      <c r="Z406" s="1049"/>
    </row>
    <row r="407" spans="1:26" s="1024" customFormat="1">
      <c r="A407" s="1020"/>
      <c r="B407" s="1021"/>
      <c r="C407" s="1021"/>
      <c r="D407" s="1021"/>
      <c r="E407" s="1021"/>
      <c r="F407" s="1021"/>
      <c r="G407" s="1021"/>
      <c r="H407" s="1023"/>
      <c r="J407" s="1025"/>
      <c r="K407" s="1025"/>
      <c r="L407" s="1049"/>
      <c r="M407" s="1049"/>
      <c r="N407" s="1049"/>
      <c r="O407" s="1049"/>
      <c r="P407" s="1049"/>
      <c r="Q407" s="1049"/>
      <c r="R407" s="1049"/>
      <c r="S407" s="1049"/>
      <c r="T407" s="1049"/>
      <c r="U407" s="1049"/>
      <c r="V407" s="1049"/>
      <c r="W407" s="1049"/>
      <c r="X407" s="1049"/>
      <c r="Y407" s="1049"/>
      <c r="Z407" s="1049"/>
    </row>
    <row r="408" spans="1:26" s="1024" customFormat="1">
      <c r="A408" s="1020"/>
      <c r="B408" s="1021"/>
      <c r="C408" s="1021"/>
      <c r="D408" s="1021"/>
      <c r="E408" s="1021"/>
      <c r="F408" s="1021"/>
      <c r="G408" s="1021"/>
      <c r="H408" s="1023"/>
      <c r="J408" s="1025"/>
      <c r="K408" s="1025"/>
      <c r="L408" s="1049"/>
      <c r="M408" s="1049"/>
      <c r="N408" s="1049"/>
      <c r="O408" s="1049"/>
      <c r="P408" s="1049"/>
      <c r="Q408" s="1049"/>
      <c r="R408" s="1049"/>
      <c r="S408" s="1049"/>
      <c r="T408" s="1049"/>
      <c r="U408" s="1049"/>
      <c r="V408" s="1049"/>
      <c r="W408" s="1049"/>
      <c r="X408" s="1049"/>
      <c r="Y408" s="1049"/>
      <c r="Z408" s="1049"/>
    </row>
    <row r="409" spans="1:26" s="1024" customFormat="1">
      <c r="A409" s="1020"/>
      <c r="B409" s="1021"/>
      <c r="C409" s="1021"/>
      <c r="D409" s="1021"/>
      <c r="E409" s="1021"/>
      <c r="F409" s="1021"/>
      <c r="G409" s="1021"/>
      <c r="H409" s="1023"/>
      <c r="J409" s="1025"/>
      <c r="K409" s="1025"/>
      <c r="L409" s="1049"/>
      <c r="M409" s="1049"/>
      <c r="N409" s="1049"/>
      <c r="O409" s="1049"/>
      <c r="P409" s="1049"/>
      <c r="Q409" s="1049"/>
      <c r="R409" s="1049"/>
      <c r="S409" s="1049"/>
      <c r="T409" s="1049"/>
      <c r="U409" s="1049"/>
      <c r="V409" s="1049"/>
      <c r="W409" s="1049"/>
      <c r="X409" s="1049"/>
      <c r="Y409" s="1049"/>
      <c r="Z409" s="1049"/>
    </row>
    <row r="410" spans="1:26" s="1024" customFormat="1">
      <c r="A410" s="1020"/>
      <c r="B410" s="1021"/>
      <c r="C410" s="1021"/>
      <c r="D410" s="1021"/>
      <c r="E410" s="1021"/>
      <c r="F410" s="1021"/>
      <c r="G410" s="1021"/>
      <c r="H410" s="1023"/>
      <c r="J410" s="1025"/>
      <c r="K410" s="1025"/>
      <c r="L410" s="1049"/>
      <c r="M410" s="1049"/>
      <c r="N410" s="1049"/>
      <c r="O410" s="1049"/>
      <c r="P410" s="1049"/>
      <c r="Q410" s="1049"/>
      <c r="R410" s="1049"/>
      <c r="S410" s="1049"/>
      <c r="T410" s="1049"/>
      <c r="U410" s="1049"/>
      <c r="V410" s="1049"/>
      <c r="W410" s="1049"/>
      <c r="X410" s="1049"/>
      <c r="Y410" s="1049"/>
      <c r="Z410" s="1049"/>
    </row>
    <row r="411" spans="1:26" s="1024" customFormat="1">
      <c r="A411" s="1020"/>
      <c r="B411" s="1021"/>
      <c r="C411" s="1021"/>
      <c r="D411" s="1021"/>
      <c r="E411" s="1021"/>
      <c r="F411" s="1021"/>
      <c r="G411" s="1021"/>
      <c r="H411" s="1023"/>
      <c r="J411" s="1025"/>
      <c r="K411" s="1025"/>
      <c r="L411" s="1049"/>
      <c r="M411" s="1049"/>
      <c r="N411" s="1049"/>
      <c r="O411" s="1049"/>
      <c r="P411" s="1049"/>
      <c r="Q411" s="1049"/>
      <c r="R411" s="1049"/>
      <c r="S411" s="1049"/>
      <c r="T411" s="1049"/>
      <c r="U411" s="1049"/>
      <c r="V411" s="1049"/>
      <c r="W411" s="1049"/>
      <c r="X411" s="1049"/>
      <c r="Y411" s="1049"/>
      <c r="Z411" s="1049"/>
    </row>
    <row r="412" spans="1:26" s="1024" customFormat="1">
      <c r="A412" s="1020"/>
      <c r="B412" s="1021"/>
      <c r="C412" s="1021"/>
      <c r="D412" s="1021"/>
      <c r="E412" s="1021"/>
      <c r="F412" s="1021"/>
      <c r="G412" s="1021"/>
      <c r="H412" s="1023"/>
      <c r="J412" s="1025"/>
      <c r="K412" s="1025"/>
      <c r="L412" s="1049"/>
      <c r="M412" s="1049"/>
      <c r="N412" s="1049"/>
      <c r="O412" s="1049"/>
      <c r="P412" s="1049"/>
      <c r="Q412" s="1049"/>
      <c r="R412" s="1049"/>
      <c r="S412" s="1049"/>
      <c r="T412" s="1049"/>
      <c r="U412" s="1049"/>
      <c r="V412" s="1049"/>
      <c r="W412" s="1049"/>
      <c r="X412" s="1049"/>
      <c r="Y412" s="1049"/>
      <c r="Z412" s="1049"/>
    </row>
    <row r="413" spans="1:26" s="1024" customFormat="1">
      <c r="A413" s="1020"/>
      <c r="B413" s="1021"/>
      <c r="C413" s="1021"/>
      <c r="D413" s="1021"/>
      <c r="E413" s="1021"/>
      <c r="F413" s="1021"/>
      <c r="G413" s="1021"/>
      <c r="H413" s="1023"/>
      <c r="J413" s="1025"/>
      <c r="K413" s="1025"/>
      <c r="L413" s="1049"/>
      <c r="M413" s="1049"/>
      <c r="N413" s="1049"/>
      <c r="O413" s="1049"/>
      <c r="P413" s="1049"/>
      <c r="Q413" s="1049"/>
      <c r="R413" s="1049"/>
      <c r="S413" s="1049"/>
      <c r="T413" s="1049"/>
      <c r="U413" s="1049"/>
      <c r="V413" s="1049"/>
      <c r="W413" s="1049"/>
      <c r="X413" s="1049"/>
      <c r="Y413" s="1049"/>
      <c r="Z413" s="1049"/>
    </row>
    <row r="414" spans="1:26" s="1024" customFormat="1">
      <c r="A414" s="1020"/>
      <c r="B414" s="1021"/>
      <c r="C414" s="1021"/>
      <c r="D414" s="1021"/>
      <c r="E414" s="1021"/>
      <c r="F414" s="1021"/>
      <c r="G414" s="1021"/>
      <c r="H414" s="1023"/>
      <c r="J414" s="1025"/>
      <c r="K414" s="1025"/>
      <c r="L414" s="1049"/>
      <c r="M414" s="1049"/>
      <c r="N414" s="1049"/>
      <c r="O414" s="1049"/>
      <c r="P414" s="1049"/>
      <c r="Q414" s="1049"/>
      <c r="R414" s="1049"/>
      <c r="S414" s="1049"/>
      <c r="T414" s="1049"/>
      <c r="U414" s="1049"/>
      <c r="V414" s="1049"/>
      <c r="W414" s="1049"/>
      <c r="X414" s="1049"/>
      <c r="Y414" s="1049"/>
      <c r="Z414" s="1049"/>
    </row>
    <row r="415" spans="1:26" s="1024" customFormat="1">
      <c r="A415" s="1020"/>
      <c r="B415" s="1021"/>
      <c r="C415" s="1021"/>
      <c r="D415" s="1021"/>
      <c r="E415" s="1021"/>
      <c r="F415" s="1021"/>
      <c r="G415" s="1021"/>
      <c r="H415" s="1023"/>
      <c r="J415" s="1025"/>
      <c r="K415" s="1025"/>
      <c r="L415" s="1049"/>
      <c r="M415" s="1049"/>
      <c r="N415" s="1049"/>
      <c r="O415" s="1049"/>
      <c r="P415" s="1049"/>
      <c r="Q415" s="1049"/>
      <c r="R415" s="1049"/>
      <c r="S415" s="1049"/>
      <c r="T415" s="1049"/>
      <c r="U415" s="1049"/>
      <c r="V415" s="1049"/>
      <c r="W415" s="1049"/>
      <c r="X415" s="1049"/>
      <c r="Y415" s="1049"/>
      <c r="Z415" s="1049"/>
    </row>
    <row r="416" spans="1:26" s="1024" customFormat="1">
      <c r="A416" s="1020"/>
      <c r="B416" s="1021"/>
      <c r="C416" s="1021"/>
      <c r="D416" s="1021"/>
      <c r="E416" s="1021"/>
      <c r="F416" s="1021"/>
      <c r="G416" s="1021"/>
      <c r="H416" s="1023"/>
      <c r="J416" s="1025"/>
      <c r="K416" s="1025"/>
      <c r="L416" s="1049"/>
      <c r="M416" s="1049"/>
      <c r="N416" s="1049"/>
      <c r="O416" s="1049"/>
      <c r="P416" s="1049"/>
      <c r="Q416" s="1049"/>
      <c r="R416" s="1049"/>
      <c r="S416" s="1049"/>
      <c r="T416" s="1049"/>
      <c r="U416" s="1049"/>
      <c r="V416" s="1049"/>
      <c r="W416" s="1049"/>
      <c r="X416" s="1049"/>
      <c r="Y416" s="1049"/>
      <c r="Z416" s="1049"/>
    </row>
    <row r="417" spans="1:26" s="1024" customFormat="1">
      <c r="A417" s="1020"/>
      <c r="B417" s="1021"/>
      <c r="C417" s="1021"/>
      <c r="D417" s="1021"/>
      <c r="E417" s="1021"/>
      <c r="F417" s="1021"/>
      <c r="G417" s="1021"/>
      <c r="H417" s="1023"/>
      <c r="J417" s="1025"/>
      <c r="K417" s="1025"/>
      <c r="L417" s="1049"/>
      <c r="M417" s="1049"/>
      <c r="N417" s="1049"/>
      <c r="O417" s="1049"/>
      <c r="P417" s="1049"/>
      <c r="Q417" s="1049"/>
      <c r="R417" s="1049"/>
      <c r="S417" s="1049"/>
      <c r="T417" s="1049"/>
      <c r="U417" s="1049"/>
      <c r="V417" s="1049"/>
      <c r="W417" s="1049"/>
      <c r="X417" s="1049"/>
      <c r="Y417" s="1049"/>
      <c r="Z417" s="1049"/>
    </row>
    <row r="418" spans="1:26" s="1024" customFormat="1">
      <c r="A418" s="1020"/>
      <c r="B418" s="1021"/>
      <c r="C418" s="1021"/>
      <c r="D418" s="1021"/>
      <c r="E418" s="1021"/>
      <c r="F418" s="1021"/>
      <c r="G418" s="1021"/>
      <c r="H418" s="1023"/>
      <c r="J418" s="1025"/>
      <c r="K418" s="1025"/>
      <c r="L418" s="1049"/>
      <c r="M418" s="1049"/>
      <c r="N418" s="1049"/>
      <c r="O418" s="1049"/>
      <c r="P418" s="1049"/>
      <c r="Q418" s="1049"/>
      <c r="R418" s="1049"/>
      <c r="S418" s="1049"/>
      <c r="T418" s="1049"/>
      <c r="U418" s="1049"/>
      <c r="V418" s="1049"/>
      <c r="W418" s="1049"/>
      <c r="X418" s="1049"/>
      <c r="Y418" s="1049"/>
      <c r="Z418" s="1049"/>
    </row>
    <row r="419" spans="1:26" s="1024" customFormat="1">
      <c r="A419" s="1020"/>
      <c r="B419" s="1021"/>
      <c r="C419" s="1021"/>
      <c r="D419" s="1021"/>
      <c r="E419" s="1021"/>
      <c r="F419" s="1021"/>
      <c r="G419" s="1021"/>
      <c r="H419" s="1023"/>
      <c r="J419" s="1025"/>
      <c r="K419" s="1025"/>
      <c r="L419" s="1049"/>
      <c r="M419" s="1049"/>
      <c r="N419" s="1049"/>
      <c r="O419" s="1049"/>
      <c r="P419" s="1049"/>
      <c r="Q419" s="1049"/>
      <c r="R419" s="1049"/>
      <c r="S419" s="1049"/>
      <c r="T419" s="1049"/>
      <c r="U419" s="1049"/>
      <c r="V419" s="1049"/>
      <c r="W419" s="1049"/>
      <c r="X419" s="1049"/>
      <c r="Y419" s="1049"/>
      <c r="Z419" s="1049"/>
    </row>
    <row r="420" spans="1:26" s="1024" customFormat="1">
      <c r="A420" s="1020"/>
      <c r="B420" s="1021"/>
      <c r="C420" s="1021"/>
      <c r="D420" s="1021"/>
      <c r="E420" s="1021"/>
      <c r="F420" s="1021"/>
      <c r="G420" s="1021"/>
      <c r="H420" s="1023"/>
      <c r="J420" s="1025"/>
      <c r="K420" s="1025"/>
      <c r="L420" s="1049"/>
      <c r="M420" s="1049"/>
      <c r="N420" s="1049"/>
      <c r="O420" s="1049"/>
      <c r="P420" s="1049"/>
      <c r="Q420" s="1049"/>
      <c r="R420" s="1049"/>
      <c r="S420" s="1049"/>
      <c r="T420" s="1049"/>
      <c r="U420" s="1049"/>
      <c r="V420" s="1049"/>
      <c r="W420" s="1049"/>
      <c r="X420" s="1049"/>
      <c r="Y420" s="1049"/>
      <c r="Z420" s="1049"/>
    </row>
    <row r="421" spans="1:26" s="1024" customFormat="1">
      <c r="A421" s="1020"/>
      <c r="B421" s="1021"/>
      <c r="C421" s="1021"/>
      <c r="D421" s="1021"/>
      <c r="E421" s="1021"/>
      <c r="F421" s="1021"/>
      <c r="G421" s="1021"/>
      <c r="H421" s="1023"/>
      <c r="J421" s="1025"/>
      <c r="K421" s="1025"/>
      <c r="L421" s="1049"/>
      <c r="M421" s="1049"/>
      <c r="N421" s="1049"/>
      <c r="O421" s="1049"/>
      <c r="P421" s="1049"/>
      <c r="Q421" s="1049"/>
      <c r="R421" s="1049"/>
      <c r="S421" s="1049"/>
      <c r="T421" s="1049"/>
      <c r="U421" s="1049"/>
      <c r="V421" s="1049"/>
      <c r="W421" s="1049"/>
      <c r="X421" s="1049"/>
      <c r="Y421" s="1049"/>
      <c r="Z421" s="1049"/>
    </row>
    <row r="422" spans="1:26" s="1024" customFormat="1">
      <c r="A422" s="1020"/>
      <c r="B422" s="1021"/>
      <c r="C422" s="1021"/>
      <c r="D422" s="1021"/>
      <c r="E422" s="1021"/>
      <c r="F422" s="1021"/>
      <c r="G422" s="1021"/>
      <c r="H422" s="1023"/>
      <c r="J422" s="1025"/>
      <c r="K422" s="1025"/>
      <c r="L422" s="1049"/>
      <c r="M422" s="1049"/>
      <c r="N422" s="1049"/>
      <c r="O422" s="1049"/>
      <c r="P422" s="1049"/>
      <c r="Q422" s="1049"/>
      <c r="R422" s="1049"/>
      <c r="S422" s="1049"/>
      <c r="T422" s="1049"/>
      <c r="U422" s="1049"/>
      <c r="V422" s="1049"/>
      <c r="W422" s="1049"/>
      <c r="X422" s="1049"/>
      <c r="Y422" s="1049"/>
      <c r="Z422" s="1049"/>
    </row>
    <row r="423" spans="1:26" s="1024" customFormat="1">
      <c r="A423" s="1020"/>
      <c r="B423" s="1021"/>
      <c r="C423" s="1021"/>
      <c r="D423" s="1021"/>
      <c r="E423" s="1021"/>
      <c r="F423" s="1021"/>
      <c r="G423" s="1021"/>
      <c r="H423" s="1023"/>
      <c r="J423" s="1025"/>
      <c r="K423" s="1025"/>
      <c r="L423" s="1049"/>
      <c r="M423" s="1049"/>
      <c r="N423" s="1049"/>
      <c r="O423" s="1049"/>
      <c r="P423" s="1049"/>
      <c r="Q423" s="1049"/>
      <c r="R423" s="1049"/>
      <c r="S423" s="1049"/>
      <c r="T423" s="1049"/>
      <c r="U423" s="1049"/>
      <c r="V423" s="1049"/>
      <c r="W423" s="1049"/>
      <c r="X423" s="1049"/>
      <c r="Y423" s="1049"/>
      <c r="Z423" s="1049"/>
    </row>
    <row r="424" spans="1:26" s="1024" customFormat="1">
      <c r="A424" s="1020"/>
      <c r="B424" s="1021"/>
      <c r="C424" s="1021"/>
      <c r="D424" s="1021"/>
      <c r="E424" s="1021"/>
      <c r="F424" s="1021"/>
      <c r="G424" s="1021"/>
      <c r="H424" s="1023"/>
      <c r="J424" s="1025"/>
      <c r="K424" s="1025"/>
      <c r="L424" s="1049"/>
      <c r="M424" s="1049"/>
      <c r="N424" s="1049"/>
      <c r="O424" s="1049"/>
      <c r="P424" s="1049"/>
      <c r="Q424" s="1049"/>
      <c r="R424" s="1049"/>
      <c r="S424" s="1049"/>
      <c r="T424" s="1049"/>
      <c r="U424" s="1049"/>
      <c r="V424" s="1049"/>
      <c r="W424" s="1049"/>
      <c r="X424" s="1049"/>
      <c r="Y424" s="1049"/>
      <c r="Z424" s="1049"/>
    </row>
    <row r="425" spans="1:26" s="1024" customFormat="1">
      <c r="A425" s="1020"/>
      <c r="B425" s="1021"/>
      <c r="C425" s="1021"/>
      <c r="D425" s="1021"/>
      <c r="E425" s="1021"/>
      <c r="F425" s="1021"/>
      <c r="G425" s="1021"/>
      <c r="H425" s="1023"/>
      <c r="J425" s="1025"/>
      <c r="K425" s="1025"/>
      <c r="L425" s="1049"/>
      <c r="M425" s="1049"/>
      <c r="N425" s="1049"/>
      <c r="O425" s="1049"/>
      <c r="P425" s="1049"/>
      <c r="Q425" s="1049"/>
      <c r="R425" s="1049"/>
      <c r="S425" s="1049"/>
      <c r="T425" s="1049"/>
      <c r="U425" s="1049"/>
      <c r="V425" s="1049"/>
      <c r="W425" s="1049"/>
      <c r="X425" s="1049"/>
      <c r="Y425" s="1049"/>
      <c r="Z425" s="1049"/>
    </row>
    <row r="426" spans="1:26" s="1024" customFormat="1">
      <c r="A426" s="1020"/>
      <c r="B426" s="1021"/>
      <c r="C426" s="1021"/>
      <c r="D426" s="1021"/>
      <c r="E426" s="1021"/>
      <c r="F426" s="1021"/>
      <c r="G426" s="1021"/>
      <c r="H426" s="1023"/>
      <c r="J426" s="1025"/>
      <c r="K426" s="1025"/>
      <c r="L426" s="1049"/>
      <c r="M426" s="1049"/>
      <c r="N426" s="1049"/>
      <c r="O426" s="1049"/>
      <c r="P426" s="1049"/>
      <c r="Q426" s="1049"/>
      <c r="R426" s="1049"/>
      <c r="S426" s="1049"/>
      <c r="T426" s="1049"/>
      <c r="U426" s="1049"/>
      <c r="V426" s="1049"/>
      <c r="W426" s="1049"/>
      <c r="X426" s="1049"/>
      <c r="Y426" s="1049"/>
      <c r="Z426" s="1049"/>
    </row>
    <row r="427" spans="1:26" s="1024" customFormat="1">
      <c r="A427" s="1020"/>
      <c r="B427" s="1021"/>
      <c r="C427" s="1021"/>
      <c r="D427" s="1021"/>
      <c r="E427" s="1021"/>
      <c r="F427" s="1021"/>
      <c r="G427" s="1021"/>
      <c r="H427" s="1023"/>
      <c r="J427" s="1025"/>
      <c r="K427" s="1025"/>
      <c r="L427" s="1049"/>
      <c r="M427" s="1049"/>
      <c r="N427" s="1049"/>
      <c r="O427" s="1049"/>
      <c r="P427" s="1049"/>
      <c r="Q427" s="1049"/>
      <c r="R427" s="1049"/>
      <c r="S427" s="1049"/>
      <c r="T427" s="1049"/>
      <c r="U427" s="1049"/>
      <c r="V427" s="1049"/>
      <c r="W427" s="1049"/>
      <c r="X427" s="1049"/>
      <c r="Y427" s="1049"/>
      <c r="Z427" s="1049"/>
    </row>
    <row r="428" spans="1:26" s="1024" customFormat="1">
      <c r="A428" s="1020"/>
      <c r="B428" s="1021"/>
      <c r="C428" s="1021"/>
      <c r="D428" s="1021"/>
      <c r="E428" s="1021"/>
      <c r="F428" s="1021"/>
      <c r="G428" s="1021"/>
      <c r="H428" s="1023"/>
      <c r="J428" s="1025"/>
      <c r="K428" s="1025"/>
      <c r="L428" s="1049"/>
      <c r="M428" s="1049"/>
      <c r="N428" s="1049"/>
      <c r="O428" s="1049"/>
      <c r="P428" s="1049"/>
      <c r="Q428" s="1049"/>
      <c r="R428" s="1049"/>
      <c r="S428" s="1049"/>
      <c r="T428" s="1049"/>
      <c r="U428" s="1049"/>
      <c r="V428" s="1049"/>
      <c r="W428" s="1049"/>
      <c r="X428" s="1049"/>
      <c r="Y428" s="1049"/>
      <c r="Z428" s="1049"/>
    </row>
    <row r="429" spans="1:26" s="1024" customFormat="1">
      <c r="A429" s="1020"/>
      <c r="B429" s="1021"/>
      <c r="C429" s="1021"/>
      <c r="D429" s="1021"/>
      <c r="E429" s="1021"/>
      <c r="F429" s="1021"/>
      <c r="G429" s="1021"/>
      <c r="H429" s="1023"/>
      <c r="J429" s="1025"/>
      <c r="K429" s="1025"/>
      <c r="L429" s="1049"/>
      <c r="M429" s="1049"/>
      <c r="N429" s="1049"/>
      <c r="O429" s="1049"/>
      <c r="P429" s="1049"/>
      <c r="Q429" s="1049"/>
      <c r="R429" s="1049"/>
      <c r="S429" s="1049"/>
      <c r="T429" s="1049"/>
      <c r="U429" s="1049"/>
      <c r="V429" s="1049"/>
      <c r="W429" s="1049"/>
      <c r="X429" s="1049"/>
      <c r="Y429" s="1049"/>
      <c r="Z429" s="1049"/>
    </row>
    <row r="430" spans="1:26" s="1024" customFormat="1">
      <c r="A430" s="1020"/>
      <c r="B430" s="1021"/>
      <c r="C430" s="1021"/>
      <c r="D430" s="1021"/>
      <c r="E430" s="1021"/>
      <c r="F430" s="1021"/>
      <c r="G430" s="1021"/>
      <c r="H430" s="1023"/>
      <c r="J430" s="1025"/>
      <c r="K430" s="1025"/>
      <c r="L430" s="1049"/>
      <c r="M430" s="1049"/>
      <c r="N430" s="1049"/>
      <c r="O430" s="1049"/>
      <c r="P430" s="1049"/>
      <c r="Q430" s="1049"/>
      <c r="R430" s="1049"/>
      <c r="S430" s="1049"/>
      <c r="T430" s="1049"/>
      <c r="U430" s="1049"/>
      <c r="V430" s="1049"/>
      <c r="W430" s="1049"/>
      <c r="X430" s="1049"/>
      <c r="Y430" s="1049"/>
      <c r="Z430" s="1049"/>
    </row>
    <row r="431" spans="1:26" s="1024" customFormat="1">
      <c r="A431" s="1020"/>
      <c r="B431" s="1021"/>
      <c r="C431" s="1021"/>
      <c r="D431" s="1021"/>
      <c r="E431" s="1021"/>
      <c r="F431" s="1021"/>
      <c r="G431" s="1021"/>
      <c r="H431" s="1023"/>
      <c r="J431" s="1025"/>
      <c r="K431" s="1025"/>
      <c r="L431" s="1049"/>
      <c r="M431" s="1049"/>
      <c r="N431" s="1049"/>
      <c r="O431" s="1049"/>
      <c r="P431" s="1049"/>
      <c r="Q431" s="1049"/>
      <c r="R431" s="1049"/>
      <c r="S431" s="1049"/>
      <c r="T431" s="1049"/>
      <c r="U431" s="1049"/>
      <c r="V431" s="1049"/>
      <c r="W431" s="1049"/>
      <c r="X431" s="1049"/>
      <c r="Y431" s="1049"/>
      <c r="Z431" s="1049"/>
    </row>
    <row r="432" spans="1:26" s="1024" customFormat="1">
      <c r="A432" s="1020"/>
      <c r="B432" s="1021"/>
      <c r="C432" s="1021"/>
      <c r="D432" s="1021"/>
      <c r="E432" s="1021"/>
      <c r="F432" s="1021"/>
      <c r="G432" s="1021"/>
      <c r="H432" s="1023"/>
      <c r="J432" s="1025"/>
      <c r="K432" s="1025"/>
      <c r="L432" s="1049"/>
      <c r="M432" s="1049"/>
      <c r="N432" s="1049"/>
      <c r="O432" s="1049"/>
      <c r="P432" s="1049"/>
      <c r="Q432" s="1049"/>
      <c r="R432" s="1049"/>
      <c r="S432" s="1049"/>
      <c r="T432" s="1049"/>
      <c r="U432" s="1049"/>
      <c r="V432" s="1049"/>
      <c r="W432" s="1049"/>
      <c r="X432" s="1049"/>
      <c r="Y432" s="1049"/>
      <c r="Z432" s="1049"/>
    </row>
    <row r="433" spans="1:26" s="1024" customFormat="1">
      <c r="A433" s="1020"/>
      <c r="B433" s="1021"/>
      <c r="C433" s="1021"/>
      <c r="D433" s="1021"/>
      <c r="E433" s="1021"/>
      <c r="F433" s="1021"/>
      <c r="G433" s="1021"/>
      <c r="H433" s="1023"/>
      <c r="J433" s="1025"/>
      <c r="K433" s="1025"/>
      <c r="L433" s="1049"/>
      <c r="M433" s="1049"/>
      <c r="N433" s="1049"/>
      <c r="O433" s="1049"/>
      <c r="P433" s="1049"/>
      <c r="Q433" s="1049"/>
      <c r="R433" s="1049"/>
      <c r="S433" s="1049"/>
      <c r="T433" s="1049"/>
      <c r="U433" s="1049"/>
      <c r="V433" s="1049"/>
      <c r="W433" s="1049"/>
      <c r="X433" s="1049"/>
      <c r="Y433" s="1049"/>
      <c r="Z433" s="1049"/>
    </row>
    <row r="434" spans="1:26" s="1024" customFormat="1">
      <c r="A434" s="1020"/>
      <c r="B434" s="1021"/>
      <c r="C434" s="1021"/>
      <c r="D434" s="1021"/>
      <c r="E434" s="1021"/>
      <c r="F434" s="1021"/>
      <c r="G434" s="1021"/>
      <c r="H434" s="1023"/>
      <c r="J434" s="1025"/>
      <c r="K434" s="1025"/>
      <c r="L434" s="1049"/>
      <c r="M434" s="1049"/>
      <c r="N434" s="1049"/>
      <c r="O434" s="1049"/>
      <c r="P434" s="1049"/>
      <c r="Q434" s="1049"/>
      <c r="R434" s="1049"/>
      <c r="S434" s="1049"/>
      <c r="T434" s="1049"/>
      <c r="U434" s="1049"/>
      <c r="V434" s="1049"/>
      <c r="W434" s="1049"/>
      <c r="X434" s="1049"/>
      <c r="Y434" s="1049"/>
      <c r="Z434" s="1049"/>
    </row>
    <row r="435" spans="1:26" s="1024" customFormat="1">
      <c r="A435" s="1020"/>
      <c r="B435" s="1021"/>
      <c r="C435" s="1021"/>
      <c r="D435" s="1021"/>
      <c r="E435" s="1021"/>
      <c r="F435" s="1021"/>
      <c r="G435" s="1021"/>
      <c r="H435" s="1023"/>
      <c r="J435" s="1025"/>
      <c r="K435" s="1025"/>
      <c r="L435" s="1049"/>
      <c r="M435" s="1049"/>
      <c r="N435" s="1049"/>
      <c r="O435" s="1049"/>
      <c r="P435" s="1049"/>
      <c r="Q435" s="1049"/>
      <c r="R435" s="1049"/>
      <c r="S435" s="1049"/>
      <c r="T435" s="1049"/>
      <c r="U435" s="1049"/>
      <c r="V435" s="1049"/>
      <c r="W435" s="1049"/>
      <c r="X435" s="1049"/>
      <c r="Y435" s="1049"/>
      <c r="Z435" s="1049"/>
    </row>
    <row r="436" spans="1:26" s="1024" customFormat="1">
      <c r="A436" s="1020"/>
      <c r="B436" s="1021"/>
      <c r="C436" s="1021"/>
      <c r="D436" s="1021"/>
      <c r="E436" s="1021"/>
      <c r="F436" s="1021"/>
      <c r="G436" s="1021"/>
      <c r="H436" s="1023"/>
      <c r="J436" s="1025"/>
      <c r="K436" s="1025"/>
      <c r="L436" s="1049"/>
      <c r="M436" s="1049"/>
      <c r="N436" s="1049"/>
      <c r="O436" s="1049"/>
      <c r="P436" s="1049"/>
      <c r="Q436" s="1049"/>
      <c r="R436" s="1049"/>
      <c r="S436" s="1049"/>
      <c r="T436" s="1049"/>
      <c r="U436" s="1049"/>
      <c r="V436" s="1049"/>
      <c r="W436" s="1049"/>
      <c r="X436" s="1049"/>
      <c r="Y436" s="1049"/>
      <c r="Z436" s="1049"/>
    </row>
    <row r="437" spans="1:26" s="1024" customFormat="1">
      <c r="A437" s="1020"/>
      <c r="B437" s="1021"/>
      <c r="C437" s="1021"/>
      <c r="D437" s="1021"/>
      <c r="E437" s="1021"/>
      <c r="F437" s="1021"/>
      <c r="G437" s="1021"/>
      <c r="H437" s="1023"/>
      <c r="J437" s="1025"/>
      <c r="K437" s="1025"/>
      <c r="L437" s="1049"/>
      <c r="M437" s="1049"/>
      <c r="N437" s="1049"/>
      <c r="O437" s="1049"/>
      <c r="P437" s="1049"/>
      <c r="Q437" s="1049"/>
      <c r="R437" s="1049"/>
      <c r="S437" s="1049"/>
      <c r="T437" s="1049"/>
      <c r="U437" s="1049"/>
      <c r="V437" s="1049"/>
      <c r="W437" s="1049"/>
      <c r="X437" s="1049"/>
      <c r="Y437" s="1049"/>
      <c r="Z437" s="1049"/>
    </row>
    <row r="438" spans="1:26" s="1024" customFormat="1">
      <c r="A438" s="1020"/>
      <c r="B438" s="1021"/>
      <c r="C438" s="1021"/>
      <c r="D438" s="1021"/>
      <c r="E438" s="1021"/>
      <c r="F438" s="1021"/>
      <c r="G438" s="1021"/>
      <c r="H438" s="1023"/>
      <c r="J438" s="1025"/>
      <c r="K438" s="1025"/>
      <c r="L438" s="1049"/>
      <c r="M438" s="1049"/>
      <c r="N438" s="1049"/>
      <c r="O438" s="1049"/>
      <c r="P438" s="1049"/>
      <c r="Q438" s="1049"/>
      <c r="R438" s="1049"/>
      <c r="S438" s="1049"/>
      <c r="T438" s="1049"/>
      <c r="U438" s="1049"/>
      <c r="V438" s="1049"/>
      <c r="W438" s="1049"/>
      <c r="X438" s="1049"/>
      <c r="Y438" s="1049"/>
      <c r="Z438" s="1049"/>
    </row>
    <row r="439" spans="1:26" s="1024" customFormat="1">
      <c r="A439" s="1020"/>
      <c r="B439" s="1021"/>
      <c r="C439" s="1021"/>
      <c r="D439" s="1021"/>
      <c r="E439" s="1021"/>
      <c r="F439" s="1021"/>
      <c r="G439" s="1021"/>
      <c r="H439" s="1023"/>
      <c r="J439" s="1025"/>
      <c r="K439" s="1025"/>
      <c r="L439" s="1049"/>
      <c r="M439" s="1049"/>
      <c r="N439" s="1049"/>
      <c r="O439" s="1049"/>
      <c r="P439" s="1049"/>
      <c r="Q439" s="1049"/>
      <c r="R439" s="1049"/>
      <c r="S439" s="1049"/>
      <c r="T439" s="1049"/>
      <c r="U439" s="1049"/>
      <c r="V439" s="1049"/>
      <c r="W439" s="1049"/>
      <c r="X439" s="1049"/>
      <c r="Y439" s="1049"/>
      <c r="Z439" s="1049"/>
    </row>
    <row r="440" spans="1:26" s="1024" customFormat="1">
      <c r="A440" s="1020"/>
      <c r="B440" s="1021"/>
      <c r="C440" s="1021"/>
      <c r="D440" s="1021"/>
      <c r="E440" s="1021"/>
      <c r="F440" s="1021"/>
      <c r="G440" s="1021"/>
      <c r="H440" s="1023"/>
      <c r="J440" s="1025"/>
      <c r="K440" s="1025"/>
      <c r="L440" s="1049"/>
      <c r="M440" s="1049"/>
      <c r="N440" s="1049"/>
      <c r="O440" s="1049"/>
      <c r="P440" s="1049"/>
      <c r="Q440" s="1049"/>
      <c r="R440" s="1049"/>
      <c r="S440" s="1049"/>
      <c r="T440" s="1049"/>
      <c r="U440" s="1049"/>
      <c r="V440" s="1049"/>
      <c r="W440" s="1049"/>
      <c r="X440" s="1049"/>
      <c r="Y440" s="1049"/>
      <c r="Z440" s="1049"/>
    </row>
    <row r="441" spans="1:26" s="1024" customFormat="1">
      <c r="A441" s="1020"/>
      <c r="B441" s="1021"/>
      <c r="C441" s="1021"/>
      <c r="D441" s="1021"/>
      <c r="E441" s="1021"/>
      <c r="F441" s="1021"/>
      <c r="G441" s="1021"/>
      <c r="H441" s="1023"/>
      <c r="J441" s="1025"/>
      <c r="K441" s="1025"/>
      <c r="L441" s="1049"/>
      <c r="M441" s="1049"/>
      <c r="N441" s="1049"/>
      <c r="O441" s="1049"/>
      <c r="P441" s="1049"/>
      <c r="Q441" s="1049"/>
      <c r="R441" s="1049"/>
      <c r="S441" s="1049"/>
      <c r="T441" s="1049"/>
      <c r="U441" s="1049"/>
      <c r="V441" s="1049"/>
      <c r="W441" s="1049"/>
      <c r="X441" s="1049"/>
      <c r="Y441" s="1049"/>
      <c r="Z441" s="1049"/>
    </row>
    <row r="442" spans="1:26" s="1024" customFormat="1">
      <c r="A442" s="1020"/>
      <c r="B442" s="1021"/>
      <c r="C442" s="1021"/>
      <c r="D442" s="1021"/>
      <c r="E442" s="1021"/>
      <c r="F442" s="1021"/>
      <c r="G442" s="1021"/>
      <c r="H442" s="1023"/>
      <c r="J442" s="1025"/>
      <c r="K442" s="1025"/>
      <c r="L442" s="1049"/>
      <c r="M442" s="1049"/>
      <c r="N442" s="1049"/>
      <c r="O442" s="1049"/>
      <c r="P442" s="1049"/>
      <c r="Q442" s="1049"/>
      <c r="R442" s="1049"/>
      <c r="S442" s="1049"/>
      <c r="T442" s="1049"/>
      <c r="U442" s="1049"/>
      <c r="V442" s="1049"/>
      <c r="W442" s="1049"/>
      <c r="X442" s="1049"/>
      <c r="Y442" s="1049"/>
      <c r="Z442" s="1049"/>
    </row>
    <row r="443" spans="1:26" s="1024" customFormat="1">
      <c r="A443" s="1020"/>
      <c r="B443" s="1021"/>
      <c r="C443" s="1021"/>
      <c r="D443" s="1021"/>
      <c r="E443" s="1021"/>
      <c r="F443" s="1021"/>
      <c r="G443" s="1021"/>
      <c r="H443" s="1023"/>
      <c r="J443" s="1025"/>
      <c r="K443" s="1025"/>
      <c r="L443" s="1049"/>
      <c r="M443" s="1049"/>
      <c r="N443" s="1049"/>
      <c r="O443" s="1049"/>
      <c r="P443" s="1049"/>
      <c r="Q443" s="1049"/>
      <c r="R443" s="1049"/>
      <c r="S443" s="1049"/>
      <c r="T443" s="1049"/>
      <c r="U443" s="1049"/>
      <c r="V443" s="1049"/>
      <c r="W443" s="1049"/>
      <c r="X443" s="1049"/>
      <c r="Y443" s="1049"/>
      <c r="Z443" s="1049"/>
    </row>
    <row r="444" spans="1:26" s="1024" customFormat="1">
      <c r="A444" s="1020"/>
      <c r="B444" s="1021"/>
      <c r="C444" s="1021"/>
      <c r="D444" s="1021"/>
      <c r="E444" s="1021"/>
      <c r="F444" s="1021"/>
      <c r="G444" s="1021"/>
      <c r="H444" s="1023"/>
      <c r="J444" s="1025"/>
      <c r="K444" s="1025"/>
      <c r="L444" s="1049"/>
      <c r="M444" s="1049"/>
      <c r="N444" s="1049"/>
      <c r="O444" s="1049"/>
      <c r="P444" s="1049"/>
      <c r="Q444" s="1049"/>
      <c r="R444" s="1049"/>
      <c r="S444" s="1049"/>
      <c r="T444" s="1049"/>
      <c r="U444" s="1049"/>
      <c r="V444" s="1049"/>
      <c r="W444" s="1049"/>
      <c r="X444" s="1049"/>
      <c r="Y444" s="1049"/>
      <c r="Z444" s="1049"/>
    </row>
    <row r="445" spans="1:26" s="1024" customFormat="1">
      <c r="A445" s="1020"/>
      <c r="B445" s="1021"/>
      <c r="C445" s="1021"/>
      <c r="D445" s="1021"/>
      <c r="E445" s="1021"/>
      <c r="F445" s="1021"/>
      <c r="G445" s="1021"/>
      <c r="H445" s="1023"/>
      <c r="J445" s="1025"/>
      <c r="K445" s="1025"/>
      <c r="L445" s="1049"/>
      <c r="M445" s="1049"/>
      <c r="N445" s="1049"/>
      <c r="O445" s="1049"/>
      <c r="P445" s="1049"/>
      <c r="Q445" s="1049"/>
      <c r="R445" s="1049"/>
      <c r="S445" s="1049"/>
      <c r="T445" s="1049"/>
      <c r="U445" s="1049"/>
      <c r="V445" s="1049"/>
      <c r="W445" s="1049"/>
      <c r="X445" s="1049"/>
      <c r="Y445" s="1049"/>
      <c r="Z445" s="1049"/>
    </row>
    <row r="446" spans="1:26" s="1024" customFormat="1">
      <c r="A446" s="1020"/>
      <c r="B446" s="1021"/>
      <c r="C446" s="1021"/>
      <c r="D446" s="1021"/>
      <c r="E446" s="1021"/>
      <c r="F446" s="1021"/>
      <c r="G446" s="1021"/>
      <c r="H446" s="1023"/>
      <c r="J446" s="1025"/>
      <c r="K446" s="1025"/>
      <c r="L446" s="1049"/>
      <c r="M446" s="1049"/>
      <c r="N446" s="1049"/>
      <c r="O446" s="1049"/>
      <c r="P446" s="1049"/>
      <c r="Q446" s="1049"/>
      <c r="R446" s="1049"/>
      <c r="S446" s="1049"/>
      <c r="T446" s="1049"/>
      <c r="U446" s="1049"/>
      <c r="V446" s="1049"/>
      <c r="W446" s="1049"/>
      <c r="X446" s="1049"/>
      <c r="Y446" s="1049"/>
      <c r="Z446" s="1049"/>
    </row>
    <row r="447" spans="1:26" s="1024" customFormat="1">
      <c r="A447" s="1020"/>
      <c r="B447" s="1021"/>
      <c r="C447" s="1021"/>
      <c r="D447" s="1021"/>
      <c r="E447" s="1021"/>
      <c r="F447" s="1021"/>
      <c r="G447" s="1021"/>
      <c r="H447" s="1023"/>
      <c r="J447" s="1025"/>
      <c r="K447" s="1025"/>
      <c r="L447" s="1049"/>
      <c r="M447" s="1049"/>
      <c r="N447" s="1049"/>
      <c r="O447" s="1049"/>
      <c r="P447" s="1049"/>
      <c r="Q447" s="1049"/>
      <c r="R447" s="1049"/>
      <c r="S447" s="1049"/>
      <c r="T447" s="1049"/>
      <c r="U447" s="1049"/>
      <c r="V447" s="1049"/>
      <c r="W447" s="1049"/>
      <c r="X447" s="1049"/>
      <c r="Y447" s="1049"/>
      <c r="Z447" s="1049"/>
    </row>
    <row r="448" spans="1:26" s="1024" customFormat="1">
      <c r="A448" s="1020"/>
      <c r="B448" s="1021"/>
      <c r="C448" s="1021"/>
      <c r="D448" s="1021"/>
      <c r="E448" s="1021"/>
      <c r="F448" s="1021"/>
      <c r="G448" s="1021"/>
      <c r="H448" s="1023"/>
      <c r="J448" s="1025"/>
      <c r="K448" s="1025"/>
      <c r="L448" s="1049"/>
      <c r="M448" s="1049"/>
      <c r="N448" s="1049"/>
      <c r="O448" s="1049"/>
      <c r="P448" s="1049"/>
      <c r="Q448" s="1049"/>
      <c r="R448" s="1049"/>
      <c r="S448" s="1049"/>
      <c r="T448" s="1049"/>
      <c r="U448" s="1049"/>
      <c r="V448" s="1049"/>
      <c r="W448" s="1049"/>
      <c r="X448" s="1049"/>
      <c r="Y448" s="1049"/>
      <c r="Z448" s="1049"/>
    </row>
    <row r="449" spans="1:26" s="1024" customFormat="1">
      <c r="A449" s="1020"/>
      <c r="B449" s="1021"/>
      <c r="C449" s="1021"/>
      <c r="D449" s="1021"/>
      <c r="E449" s="1021"/>
      <c r="F449" s="1021"/>
      <c r="G449" s="1021"/>
      <c r="H449" s="1023"/>
      <c r="J449" s="1025"/>
      <c r="K449" s="1025"/>
      <c r="L449" s="1049"/>
      <c r="M449" s="1049"/>
      <c r="N449" s="1049"/>
      <c r="O449" s="1049"/>
      <c r="P449" s="1049"/>
      <c r="Q449" s="1049"/>
      <c r="R449" s="1049"/>
      <c r="S449" s="1049"/>
      <c r="T449" s="1049"/>
      <c r="U449" s="1049"/>
      <c r="V449" s="1049"/>
      <c r="W449" s="1049"/>
      <c r="X449" s="1049"/>
      <c r="Y449" s="1049"/>
      <c r="Z449" s="1049"/>
    </row>
    <row r="450" spans="1:26" s="1024" customFormat="1">
      <c r="A450" s="1020"/>
      <c r="B450" s="1021"/>
      <c r="C450" s="1021"/>
      <c r="D450" s="1021"/>
      <c r="E450" s="1021"/>
      <c r="F450" s="1021"/>
      <c r="G450" s="1021"/>
      <c r="H450" s="1023"/>
      <c r="J450" s="1025"/>
      <c r="K450" s="1025"/>
      <c r="L450" s="1049"/>
      <c r="M450" s="1049"/>
      <c r="N450" s="1049"/>
      <c r="O450" s="1049"/>
      <c r="P450" s="1049"/>
      <c r="Q450" s="1049"/>
      <c r="R450" s="1049"/>
      <c r="S450" s="1049"/>
      <c r="T450" s="1049"/>
      <c r="U450" s="1049"/>
      <c r="V450" s="1049"/>
      <c r="W450" s="1049"/>
      <c r="X450" s="1049"/>
      <c r="Y450" s="1049"/>
      <c r="Z450" s="1049"/>
    </row>
    <row r="451" spans="1:26" s="1024" customFormat="1">
      <c r="A451" s="1020"/>
      <c r="B451" s="1021"/>
      <c r="C451" s="1021"/>
      <c r="D451" s="1021"/>
      <c r="E451" s="1021"/>
      <c r="F451" s="1021"/>
      <c r="G451" s="1021"/>
      <c r="H451" s="1023"/>
      <c r="J451" s="1025"/>
      <c r="K451" s="1025"/>
      <c r="L451" s="1049"/>
      <c r="M451" s="1049"/>
      <c r="N451" s="1049"/>
      <c r="O451" s="1049"/>
      <c r="P451" s="1049"/>
      <c r="Q451" s="1049"/>
      <c r="R451" s="1049"/>
      <c r="S451" s="1049"/>
      <c r="T451" s="1049"/>
      <c r="U451" s="1049"/>
      <c r="V451" s="1049"/>
      <c r="W451" s="1049"/>
      <c r="X451" s="1049"/>
      <c r="Y451" s="1049"/>
      <c r="Z451" s="1049"/>
    </row>
    <row r="452" spans="1:26" s="1024" customFormat="1">
      <c r="A452" s="1020"/>
      <c r="B452" s="1021"/>
      <c r="C452" s="1021"/>
      <c r="D452" s="1021"/>
      <c r="E452" s="1021"/>
      <c r="F452" s="1021"/>
      <c r="G452" s="1021"/>
      <c r="H452" s="1023"/>
      <c r="J452" s="1025"/>
      <c r="K452" s="1025"/>
      <c r="L452" s="1049"/>
      <c r="M452" s="1049"/>
      <c r="N452" s="1049"/>
      <c r="O452" s="1049"/>
      <c r="P452" s="1049"/>
      <c r="Q452" s="1049"/>
      <c r="R452" s="1049"/>
      <c r="S452" s="1049"/>
      <c r="T452" s="1049"/>
      <c r="U452" s="1049"/>
      <c r="V452" s="1049"/>
      <c r="W452" s="1049"/>
      <c r="X452" s="1049"/>
      <c r="Y452" s="1049"/>
      <c r="Z452" s="1049"/>
    </row>
    <row r="453" spans="1:26" s="1024" customFormat="1">
      <c r="A453" s="1020"/>
      <c r="B453" s="1021"/>
      <c r="C453" s="1021"/>
      <c r="D453" s="1021"/>
      <c r="E453" s="1021"/>
      <c r="F453" s="1021"/>
      <c r="G453" s="1021"/>
      <c r="H453" s="1023"/>
      <c r="J453" s="1025"/>
      <c r="K453" s="1025"/>
      <c r="L453" s="1049"/>
      <c r="M453" s="1049"/>
      <c r="N453" s="1049"/>
      <c r="O453" s="1049"/>
      <c r="P453" s="1049"/>
      <c r="Q453" s="1049"/>
      <c r="R453" s="1049"/>
      <c r="S453" s="1049"/>
      <c r="T453" s="1049"/>
      <c r="U453" s="1049"/>
      <c r="V453" s="1049"/>
      <c r="W453" s="1049"/>
      <c r="X453" s="1049"/>
      <c r="Y453" s="1049"/>
      <c r="Z453" s="1049"/>
    </row>
    <row r="454" spans="1:26" s="1024" customFormat="1">
      <c r="A454" s="1020"/>
      <c r="B454" s="1021"/>
      <c r="C454" s="1021"/>
      <c r="D454" s="1021"/>
      <c r="E454" s="1021"/>
      <c r="F454" s="1021"/>
      <c r="G454" s="1021"/>
      <c r="H454" s="1023"/>
      <c r="J454" s="1025"/>
      <c r="K454" s="1025"/>
      <c r="L454" s="1049"/>
      <c r="M454" s="1049"/>
      <c r="N454" s="1049"/>
      <c r="O454" s="1049"/>
      <c r="P454" s="1049"/>
      <c r="Q454" s="1049"/>
      <c r="R454" s="1049"/>
      <c r="S454" s="1049"/>
      <c r="T454" s="1049"/>
      <c r="U454" s="1049"/>
      <c r="V454" s="1049"/>
      <c r="W454" s="1049"/>
      <c r="X454" s="1049"/>
      <c r="Y454" s="1049"/>
      <c r="Z454" s="1049"/>
    </row>
    <row r="455" spans="1:26" s="1024" customFormat="1">
      <c r="A455" s="1020"/>
      <c r="B455" s="1021"/>
      <c r="C455" s="1021"/>
      <c r="D455" s="1021"/>
      <c r="E455" s="1021"/>
      <c r="F455" s="1021"/>
      <c r="G455" s="1021"/>
      <c r="H455" s="1023"/>
      <c r="J455" s="1025"/>
      <c r="K455" s="1025"/>
      <c r="L455" s="1049"/>
      <c r="M455" s="1049"/>
      <c r="N455" s="1049"/>
      <c r="O455" s="1049"/>
      <c r="P455" s="1049"/>
      <c r="Q455" s="1049"/>
      <c r="R455" s="1049"/>
      <c r="S455" s="1049"/>
      <c r="T455" s="1049"/>
      <c r="U455" s="1049"/>
      <c r="V455" s="1049"/>
      <c r="W455" s="1049"/>
      <c r="X455" s="1049"/>
      <c r="Y455" s="1049"/>
      <c r="Z455" s="1049"/>
    </row>
    <row r="456" spans="1:26" s="1024" customFormat="1">
      <c r="A456" s="1020"/>
      <c r="B456" s="1021"/>
      <c r="C456" s="1021"/>
      <c r="D456" s="1021"/>
      <c r="E456" s="1021"/>
      <c r="F456" s="1021"/>
      <c r="G456" s="1021"/>
      <c r="H456" s="1023"/>
      <c r="J456" s="1025"/>
      <c r="K456" s="1025"/>
      <c r="L456" s="1049"/>
      <c r="M456" s="1049"/>
      <c r="N456" s="1049"/>
      <c r="O456" s="1049"/>
      <c r="P456" s="1049"/>
      <c r="Q456" s="1049"/>
      <c r="R456" s="1049"/>
      <c r="S456" s="1049"/>
      <c r="T456" s="1049"/>
      <c r="U456" s="1049"/>
      <c r="V456" s="1049"/>
      <c r="W456" s="1049"/>
      <c r="X456" s="1049"/>
      <c r="Y456" s="1049"/>
      <c r="Z456" s="1049"/>
    </row>
    <row r="457" spans="1:26" s="1024" customFormat="1">
      <c r="A457" s="1020"/>
      <c r="B457" s="1021"/>
      <c r="C457" s="1021"/>
      <c r="D457" s="1021"/>
      <c r="E457" s="1021"/>
      <c r="F457" s="1021"/>
      <c r="G457" s="1021"/>
      <c r="H457" s="1023"/>
      <c r="J457" s="1025"/>
      <c r="K457" s="1025"/>
      <c r="L457" s="1049"/>
      <c r="M457" s="1049"/>
      <c r="N457" s="1049"/>
      <c r="O457" s="1049"/>
      <c r="P457" s="1049"/>
      <c r="Q457" s="1049"/>
      <c r="R457" s="1049"/>
      <c r="S457" s="1049"/>
      <c r="T457" s="1049"/>
      <c r="U457" s="1049"/>
      <c r="V457" s="1049"/>
      <c r="W457" s="1049"/>
      <c r="X457" s="1049"/>
      <c r="Y457" s="1049"/>
      <c r="Z457" s="1049"/>
    </row>
    <row r="458" spans="1:26" s="1024" customFormat="1">
      <c r="A458" s="1020"/>
      <c r="B458" s="1021"/>
      <c r="C458" s="1021"/>
      <c r="D458" s="1021"/>
      <c r="E458" s="1021"/>
      <c r="F458" s="1021"/>
      <c r="G458" s="1021"/>
      <c r="H458" s="1023"/>
      <c r="J458" s="1025"/>
      <c r="K458" s="1025"/>
      <c r="L458" s="1049"/>
      <c r="M458" s="1049"/>
      <c r="N458" s="1049"/>
      <c r="O458" s="1049"/>
      <c r="P458" s="1049"/>
      <c r="Q458" s="1049"/>
      <c r="R458" s="1049"/>
      <c r="S458" s="1049"/>
      <c r="T458" s="1049"/>
      <c r="U458" s="1049"/>
      <c r="V458" s="1049"/>
      <c r="W458" s="1049"/>
      <c r="X458" s="1049"/>
      <c r="Y458" s="1049"/>
      <c r="Z458" s="1049"/>
    </row>
    <row r="459" spans="1:26" s="1024" customFormat="1">
      <c r="A459" s="1020"/>
      <c r="B459" s="1021"/>
      <c r="C459" s="1021"/>
      <c r="D459" s="1021"/>
      <c r="E459" s="1021"/>
      <c r="F459" s="1021"/>
      <c r="G459" s="1021"/>
      <c r="H459" s="1023"/>
      <c r="J459" s="1025"/>
      <c r="K459" s="1025"/>
      <c r="L459" s="1049"/>
      <c r="M459" s="1049"/>
      <c r="N459" s="1049"/>
      <c r="O459" s="1049"/>
      <c r="P459" s="1049"/>
      <c r="Q459" s="1049"/>
      <c r="R459" s="1049"/>
      <c r="S459" s="1049"/>
      <c r="T459" s="1049"/>
      <c r="U459" s="1049"/>
      <c r="V459" s="1049"/>
      <c r="W459" s="1049"/>
      <c r="X459" s="1049"/>
      <c r="Y459" s="1049"/>
      <c r="Z459" s="1049"/>
    </row>
    <row r="460" spans="1:26" s="1024" customFormat="1">
      <c r="A460" s="1020"/>
      <c r="B460" s="1021"/>
      <c r="C460" s="1021"/>
      <c r="D460" s="1021"/>
      <c r="E460" s="1021"/>
      <c r="F460" s="1021"/>
      <c r="G460" s="1021"/>
      <c r="H460" s="1023"/>
      <c r="J460" s="1025"/>
      <c r="K460" s="1025"/>
      <c r="L460" s="1049"/>
      <c r="M460" s="1049"/>
      <c r="N460" s="1049"/>
      <c r="O460" s="1049"/>
      <c r="P460" s="1049"/>
      <c r="Q460" s="1049"/>
      <c r="R460" s="1049"/>
      <c r="S460" s="1049"/>
      <c r="T460" s="1049"/>
      <c r="U460" s="1049"/>
      <c r="V460" s="1049"/>
      <c r="W460" s="1049"/>
      <c r="X460" s="1049"/>
      <c r="Y460" s="1049"/>
      <c r="Z460" s="1049"/>
    </row>
    <row r="461" spans="1:26" s="1024" customFormat="1">
      <c r="A461" s="1020"/>
      <c r="B461" s="1021"/>
      <c r="C461" s="1021"/>
      <c r="D461" s="1021"/>
      <c r="E461" s="1021"/>
      <c r="F461" s="1021"/>
      <c r="G461" s="1021"/>
      <c r="H461" s="1023"/>
      <c r="J461" s="1025"/>
      <c r="K461" s="1025"/>
      <c r="L461" s="1049"/>
      <c r="M461" s="1049"/>
      <c r="N461" s="1049"/>
      <c r="O461" s="1049"/>
      <c r="P461" s="1049"/>
      <c r="Q461" s="1049"/>
      <c r="R461" s="1049"/>
      <c r="S461" s="1049"/>
      <c r="T461" s="1049"/>
      <c r="U461" s="1049"/>
      <c r="V461" s="1049"/>
      <c r="W461" s="1049"/>
      <c r="X461" s="1049"/>
      <c r="Y461" s="1049"/>
      <c r="Z461" s="1049"/>
    </row>
    <row r="462" spans="1:26" s="1024" customFormat="1">
      <c r="A462" s="1020"/>
      <c r="B462" s="1021"/>
      <c r="C462" s="1021"/>
      <c r="D462" s="1021"/>
      <c r="E462" s="1021"/>
      <c r="F462" s="1021"/>
      <c r="G462" s="1021"/>
      <c r="H462" s="1023"/>
      <c r="J462" s="1025"/>
      <c r="K462" s="1025"/>
      <c r="L462" s="1049"/>
      <c r="M462" s="1049"/>
      <c r="N462" s="1049"/>
      <c r="O462" s="1049"/>
      <c r="P462" s="1049"/>
      <c r="Q462" s="1049"/>
      <c r="R462" s="1049"/>
      <c r="S462" s="1049"/>
      <c r="T462" s="1049"/>
      <c r="U462" s="1049"/>
      <c r="V462" s="1049"/>
      <c r="W462" s="1049"/>
      <c r="X462" s="1049"/>
      <c r="Y462" s="1049"/>
      <c r="Z462" s="1049"/>
    </row>
    <row r="463" spans="1:26" s="1024" customFormat="1">
      <c r="A463" s="1020"/>
      <c r="B463" s="1021"/>
      <c r="C463" s="1021"/>
      <c r="D463" s="1021"/>
      <c r="E463" s="1021"/>
      <c r="F463" s="1021"/>
      <c r="G463" s="1021"/>
      <c r="H463" s="1023"/>
      <c r="J463" s="1025"/>
      <c r="K463" s="1025"/>
      <c r="L463" s="1049"/>
      <c r="M463" s="1049"/>
      <c r="N463" s="1049"/>
      <c r="O463" s="1049"/>
      <c r="P463" s="1049"/>
      <c r="Q463" s="1049"/>
      <c r="R463" s="1049"/>
      <c r="S463" s="1049"/>
      <c r="T463" s="1049"/>
      <c r="U463" s="1049"/>
      <c r="V463" s="1049"/>
      <c r="W463" s="1049"/>
      <c r="X463" s="1049"/>
      <c r="Y463" s="1049"/>
      <c r="Z463" s="1049"/>
    </row>
    <row r="464" spans="1:26" s="1024" customFormat="1">
      <c r="A464" s="1020"/>
      <c r="B464" s="1021"/>
      <c r="C464" s="1021"/>
      <c r="D464" s="1021"/>
      <c r="E464" s="1021"/>
      <c r="F464" s="1021"/>
      <c r="G464" s="1021"/>
      <c r="H464" s="1023"/>
      <c r="J464" s="1025"/>
      <c r="K464" s="1025"/>
      <c r="L464" s="1049"/>
      <c r="M464" s="1049"/>
      <c r="N464" s="1049"/>
      <c r="O464" s="1049"/>
      <c r="P464" s="1049"/>
      <c r="Q464" s="1049"/>
      <c r="R464" s="1049"/>
      <c r="S464" s="1049"/>
      <c r="T464" s="1049"/>
      <c r="U464" s="1049"/>
      <c r="V464" s="1049"/>
      <c r="W464" s="1049"/>
      <c r="X464" s="1049"/>
      <c r="Y464" s="1049"/>
      <c r="Z464" s="1049"/>
    </row>
    <row r="465" spans="1:26" s="1024" customFormat="1">
      <c r="A465" s="1020"/>
      <c r="B465" s="1021"/>
      <c r="C465" s="1021"/>
      <c r="D465" s="1021"/>
      <c r="E465" s="1021"/>
      <c r="F465" s="1021"/>
      <c r="G465" s="1021"/>
      <c r="H465" s="1023"/>
      <c r="J465" s="1025"/>
      <c r="K465" s="1025"/>
      <c r="L465" s="1049"/>
      <c r="M465" s="1049"/>
      <c r="N465" s="1049"/>
      <c r="O465" s="1049"/>
      <c r="P465" s="1049"/>
      <c r="Q465" s="1049"/>
      <c r="R465" s="1049"/>
      <c r="S465" s="1049"/>
      <c r="T465" s="1049"/>
      <c r="U465" s="1049"/>
      <c r="V465" s="1049"/>
      <c r="W465" s="1049"/>
      <c r="X465" s="1049"/>
      <c r="Y465" s="1049"/>
      <c r="Z465" s="1049"/>
    </row>
    <row r="466" spans="1:26" s="1024" customFormat="1">
      <c r="A466" s="1020"/>
      <c r="B466" s="1021"/>
      <c r="C466" s="1021"/>
      <c r="D466" s="1021"/>
      <c r="E466" s="1021"/>
      <c r="F466" s="1021"/>
      <c r="G466" s="1021"/>
      <c r="H466" s="1023"/>
      <c r="J466" s="1025"/>
      <c r="K466" s="1025"/>
      <c r="L466" s="1049"/>
      <c r="M466" s="1049"/>
      <c r="N466" s="1049"/>
      <c r="O466" s="1049"/>
      <c r="P466" s="1049"/>
      <c r="Q466" s="1049"/>
      <c r="R466" s="1049"/>
      <c r="S466" s="1049"/>
      <c r="T466" s="1049"/>
      <c r="U466" s="1049"/>
      <c r="V466" s="1049"/>
      <c r="W466" s="1049"/>
      <c r="X466" s="1049"/>
      <c r="Y466" s="1049"/>
      <c r="Z466" s="1049"/>
    </row>
    <row r="467" spans="1:26" s="1024" customFormat="1">
      <c r="A467" s="1020"/>
      <c r="B467" s="1021"/>
      <c r="C467" s="1021"/>
      <c r="D467" s="1021"/>
      <c r="E467" s="1021"/>
      <c r="F467" s="1021"/>
      <c r="G467" s="1021"/>
      <c r="H467" s="1023"/>
      <c r="J467" s="1025"/>
      <c r="K467" s="1025"/>
      <c r="L467" s="1049"/>
      <c r="M467" s="1049"/>
      <c r="N467" s="1049"/>
      <c r="O467" s="1049"/>
      <c r="P467" s="1049"/>
      <c r="Q467" s="1049"/>
      <c r="R467" s="1049"/>
      <c r="S467" s="1049"/>
      <c r="T467" s="1049"/>
      <c r="U467" s="1049"/>
      <c r="V467" s="1049"/>
      <c r="W467" s="1049"/>
      <c r="X467" s="1049"/>
      <c r="Y467" s="1049"/>
      <c r="Z467" s="1049"/>
    </row>
    <row r="468" spans="1:26" s="1024" customFormat="1">
      <c r="A468" s="1020"/>
      <c r="B468" s="1021"/>
      <c r="C468" s="1021"/>
      <c r="D468" s="1021"/>
      <c r="E468" s="1021"/>
      <c r="F468" s="1021"/>
      <c r="G468" s="1021"/>
      <c r="H468" s="1023"/>
      <c r="J468" s="1025"/>
      <c r="K468" s="1025"/>
      <c r="L468" s="1049"/>
      <c r="M468" s="1049"/>
      <c r="N468" s="1049"/>
      <c r="O468" s="1049"/>
      <c r="P468" s="1049"/>
      <c r="Q468" s="1049"/>
      <c r="R468" s="1049"/>
      <c r="S468" s="1049"/>
      <c r="T468" s="1049"/>
      <c r="U468" s="1049"/>
      <c r="V468" s="1049"/>
      <c r="W468" s="1049"/>
      <c r="X468" s="1049"/>
      <c r="Y468" s="1049"/>
      <c r="Z468" s="1049"/>
    </row>
    <row r="469" spans="1:26" s="1024" customFormat="1">
      <c r="A469" s="1020"/>
      <c r="B469" s="1021"/>
      <c r="C469" s="1021"/>
      <c r="D469" s="1021"/>
      <c r="E469" s="1021"/>
      <c r="F469" s="1021"/>
      <c r="G469" s="1021"/>
      <c r="H469" s="1023"/>
      <c r="J469" s="1025"/>
      <c r="K469" s="1025"/>
      <c r="L469" s="1049"/>
      <c r="M469" s="1049"/>
      <c r="N469" s="1049"/>
      <c r="O469" s="1049"/>
      <c r="P469" s="1049"/>
      <c r="Q469" s="1049"/>
      <c r="R469" s="1049"/>
      <c r="S469" s="1049"/>
      <c r="T469" s="1049"/>
      <c r="U469" s="1049"/>
      <c r="V469" s="1049"/>
      <c r="W469" s="1049"/>
      <c r="X469" s="1049"/>
      <c r="Y469" s="1049"/>
      <c r="Z469" s="1049"/>
    </row>
    <row r="470" spans="1:26" s="1024" customFormat="1">
      <c r="A470" s="1020"/>
      <c r="B470" s="1021"/>
      <c r="C470" s="1021"/>
      <c r="D470" s="1021"/>
      <c r="E470" s="1021"/>
      <c r="F470" s="1021"/>
      <c r="G470" s="1021"/>
      <c r="H470" s="1023"/>
      <c r="J470" s="1025"/>
      <c r="K470" s="1025"/>
      <c r="L470" s="1049"/>
      <c r="M470" s="1049"/>
      <c r="N470" s="1049"/>
      <c r="O470" s="1049"/>
      <c r="P470" s="1049"/>
      <c r="Q470" s="1049"/>
      <c r="R470" s="1049"/>
      <c r="S470" s="1049"/>
      <c r="T470" s="1049"/>
      <c r="U470" s="1049"/>
      <c r="V470" s="1049"/>
      <c r="W470" s="1049"/>
      <c r="X470" s="1049"/>
      <c r="Y470" s="1049"/>
      <c r="Z470" s="1049"/>
    </row>
    <row r="471" spans="1:26" s="1024" customFormat="1">
      <c r="A471" s="1020"/>
      <c r="B471" s="1021"/>
      <c r="C471" s="1021"/>
      <c r="D471" s="1021"/>
      <c r="E471" s="1021"/>
      <c r="F471" s="1021"/>
      <c r="G471" s="1021"/>
      <c r="H471" s="1023"/>
      <c r="J471" s="1025"/>
      <c r="K471" s="1025"/>
      <c r="L471" s="1049"/>
      <c r="M471" s="1049"/>
      <c r="N471" s="1049"/>
      <c r="O471" s="1049"/>
      <c r="P471" s="1049"/>
      <c r="Q471" s="1049"/>
      <c r="R471" s="1049"/>
      <c r="S471" s="1049"/>
      <c r="T471" s="1049"/>
      <c r="U471" s="1049"/>
      <c r="V471" s="1049"/>
      <c r="W471" s="1049"/>
      <c r="X471" s="1049"/>
      <c r="Y471" s="1049"/>
      <c r="Z471" s="1049"/>
    </row>
    <row r="472" spans="1:26" s="1024" customFormat="1">
      <c r="A472" s="1020"/>
      <c r="B472" s="1021"/>
      <c r="C472" s="1021"/>
      <c r="D472" s="1021"/>
      <c r="E472" s="1021"/>
      <c r="F472" s="1021"/>
      <c r="G472" s="1021"/>
      <c r="H472" s="1023"/>
      <c r="J472" s="1025"/>
      <c r="K472" s="1025"/>
      <c r="L472" s="1049"/>
      <c r="M472" s="1049"/>
      <c r="N472" s="1049"/>
      <c r="O472" s="1049"/>
      <c r="P472" s="1049"/>
      <c r="Q472" s="1049"/>
      <c r="R472" s="1049"/>
      <c r="S472" s="1049"/>
      <c r="T472" s="1049"/>
      <c r="U472" s="1049"/>
      <c r="V472" s="1049"/>
      <c r="W472" s="1049"/>
      <c r="X472" s="1049"/>
      <c r="Y472" s="1049"/>
      <c r="Z472" s="1049"/>
    </row>
    <row r="473" spans="1:26" s="1024" customFormat="1">
      <c r="A473" s="1020"/>
      <c r="B473" s="1021"/>
      <c r="C473" s="1021"/>
      <c r="D473" s="1021"/>
      <c r="E473" s="1021"/>
      <c r="F473" s="1021"/>
      <c r="G473" s="1021"/>
      <c r="H473" s="1023"/>
      <c r="J473" s="1025"/>
      <c r="K473" s="1025"/>
      <c r="L473" s="1049"/>
      <c r="M473" s="1049"/>
      <c r="N473" s="1049"/>
      <c r="O473" s="1049"/>
      <c r="P473" s="1049"/>
      <c r="Q473" s="1049"/>
      <c r="R473" s="1049"/>
      <c r="S473" s="1049"/>
      <c r="T473" s="1049"/>
      <c r="U473" s="1049"/>
      <c r="V473" s="1049"/>
      <c r="W473" s="1049"/>
      <c r="X473" s="1049"/>
      <c r="Y473" s="1049"/>
      <c r="Z473" s="1049"/>
    </row>
    <row r="474" spans="1:26" s="1024" customFormat="1">
      <c r="A474" s="1020"/>
      <c r="B474" s="1021"/>
      <c r="C474" s="1021"/>
      <c r="D474" s="1021"/>
      <c r="E474" s="1021"/>
      <c r="F474" s="1021"/>
      <c r="G474" s="1021"/>
      <c r="H474" s="1023"/>
      <c r="J474" s="1025"/>
      <c r="K474" s="1025"/>
      <c r="L474" s="1049"/>
      <c r="M474" s="1049"/>
      <c r="N474" s="1049"/>
      <c r="O474" s="1049"/>
      <c r="P474" s="1049"/>
      <c r="Q474" s="1049"/>
      <c r="R474" s="1049"/>
      <c r="S474" s="1049"/>
      <c r="T474" s="1049"/>
      <c r="U474" s="1049"/>
      <c r="V474" s="1049"/>
      <c r="W474" s="1049"/>
      <c r="X474" s="1049"/>
      <c r="Y474" s="1049"/>
      <c r="Z474" s="1049"/>
    </row>
    <row r="475" spans="1:26" s="1024" customFormat="1">
      <c r="A475" s="1020"/>
      <c r="B475" s="1021"/>
      <c r="C475" s="1021"/>
      <c r="D475" s="1021"/>
      <c r="E475" s="1021"/>
      <c r="F475" s="1021"/>
      <c r="G475" s="1021"/>
      <c r="H475" s="1023"/>
      <c r="J475" s="1025"/>
      <c r="K475" s="1025"/>
      <c r="L475" s="1049"/>
      <c r="M475" s="1049"/>
      <c r="N475" s="1049"/>
      <c r="O475" s="1049"/>
      <c r="P475" s="1049"/>
      <c r="Q475" s="1049"/>
      <c r="R475" s="1049"/>
      <c r="S475" s="1049"/>
      <c r="T475" s="1049"/>
      <c r="U475" s="1049"/>
      <c r="V475" s="1049"/>
      <c r="W475" s="1049"/>
      <c r="X475" s="1049"/>
      <c r="Y475" s="1049"/>
      <c r="Z475" s="1049"/>
    </row>
    <row r="476" spans="1:26" s="1024" customFormat="1">
      <c r="A476" s="1020"/>
      <c r="B476" s="1021"/>
      <c r="C476" s="1021"/>
      <c r="D476" s="1021"/>
      <c r="E476" s="1021"/>
      <c r="F476" s="1021"/>
      <c r="G476" s="1021"/>
      <c r="H476" s="1023"/>
      <c r="J476" s="1025"/>
      <c r="K476" s="1025"/>
      <c r="L476" s="1049"/>
      <c r="M476" s="1049"/>
      <c r="N476" s="1049"/>
      <c r="O476" s="1049"/>
      <c r="P476" s="1049"/>
      <c r="Q476" s="1049"/>
      <c r="R476" s="1049"/>
      <c r="S476" s="1049"/>
      <c r="T476" s="1049"/>
      <c r="U476" s="1049"/>
      <c r="V476" s="1049"/>
      <c r="W476" s="1049"/>
      <c r="X476" s="1049"/>
      <c r="Y476" s="1049"/>
      <c r="Z476" s="1049"/>
    </row>
    <row r="477" spans="1:26" s="1024" customFormat="1">
      <c r="A477" s="1020"/>
      <c r="B477" s="1021"/>
      <c r="C477" s="1021"/>
      <c r="D477" s="1021"/>
      <c r="E477" s="1021"/>
      <c r="F477" s="1021"/>
      <c r="G477" s="1021"/>
      <c r="H477" s="1023"/>
      <c r="J477" s="1025"/>
      <c r="K477" s="1025"/>
      <c r="L477" s="1049"/>
      <c r="M477" s="1049"/>
      <c r="N477" s="1049"/>
      <c r="O477" s="1049"/>
      <c r="P477" s="1049"/>
      <c r="Q477" s="1049"/>
      <c r="R477" s="1049"/>
      <c r="S477" s="1049"/>
      <c r="T477" s="1049"/>
      <c r="U477" s="1049"/>
      <c r="V477" s="1049"/>
      <c r="W477" s="1049"/>
      <c r="X477" s="1049"/>
      <c r="Y477" s="1049"/>
      <c r="Z477" s="1049"/>
    </row>
    <row r="478" spans="1:26" s="1024" customFormat="1">
      <c r="A478" s="1020"/>
      <c r="B478" s="1021"/>
      <c r="C478" s="1021"/>
      <c r="D478" s="1021"/>
      <c r="E478" s="1021"/>
      <c r="F478" s="1021"/>
      <c r="G478" s="1021"/>
      <c r="H478" s="1023"/>
      <c r="J478" s="1025"/>
      <c r="K478" s="1025"/>
      <c r="L478" s="1049"/>
      <c r="M478" s="1049"/>
      <c r="N478" s="1049"/>
      <c r="O478" s="1049"/>
      <c r="P478" s="1049"/>
      <c r="Q478" s="1049"/>
      <c r="R478" s="1049"/>
      <c r="S478" s="1049"/>
      <c r="T478" s="1049"/>
      <c r="U478" s="1049"/>
      <c r="V478" s="1049"/>
      <c r="W478" s="1049"/>
      <c r="X478" s="1049"/>
      <c r="Y478" s="1049"/>
      <c r="Z478" s="1049"/>
    </row>
    <row r="479" spans="1:26" s="1024" customFormat="1">
      <c r="A479" s="1020"/>
      <c r="B479" s="1021"/>
      <c r="C479" s="1021"/>
      <c r="D479" s="1021"/>
      <c r="E479" s="1021"/>
      <c r="F479" s="1021"/>
      <c r="G479" s="1021"/>
      <c r="H479" s="1023"/>
      <c r="J479" s="1025"/>
      <c r="K479" s="1025"/>
      <c r="L479" s="1049"/>
      <c r="M479" s="1049"/>
      <c r="N479" s="1049"/>
      <c r="O479" s="1049"/>
      <c r="P479" s="1049"/>
      <c r="Q479" s="1049"/>
      <c r="R479" s="1049"/>
      <c r="S479" s="1049"/>
      <c r="T479" s="1049"/>
      <c r="U479" s="1049"/>
      <c r="V479" s="1049"/>
      <c r="W479" s="1049"/>
      <c r="X479" s="1049"/>
      <c r="Y479" s="1049"/>
      <c r="Z479" s="1049"/>
    </row>
    <row r="480" spans="1:26" s="1024" customFormat="1">
      <c r="A480" s="1020"/>
      <c r="B480" s="1021"/>
      <c r="C480" s="1021"/>
      <c r="D480" s="1021"/>
      <c r="E480" s="1021"/>
      <c r="F480" s="1021"/>
      <c r="G480" s="1021"/>
      <c r="H480" s="1023"/>
      <c r="J480" s="1025"/>
      <c r="K480" s="1025"/>
      <c r="L480" s="1049"/>
      <c r="M480" s="1049"/>
      <c r="N480" s="1049"/>
      <c r="O480" s="1049"/>
      <c r="P480" s="1049"/>
      <c r="Q480" s="1049"/>
      <c r="R480" s="1049"/>
      <c r="S480" s="1049"/>
      <c r="T480" s="1049"/>
      <c r="U480" s="1049"/>
      <c r="V480" s="1049"/>
      <c r="W480" s="1049"/>
      <c r="X480" s="1049"/>
      <c r="Y480" s="1049"/>
      <c r="Z480" s="1049"/>
    </row>
    <row r="481" spans="1:26" s="1024" customFormat="1">
      <c r="A481" s="1020"/>
      <c r="B481" s="1021"/>
      <c r="C481" s="1021"/>
      <c r="D481" s="1021"/>
      <c r="E481" s="1021"/>
      <c r="F481" s="1021"/>
      <c r="G481" s="1021"/>
      <c r="H481" s="1023"/>
      <c r="J481" s="1025"/>
      <c r="K481" s="1025"/>
      <c r="L481" s="1049"/>
      <c r="M481" s="1049"/>
      <c r="N481" s="1049"/>
      <c r="O481" s="1049"/>
      <c r="P481" s="1049"/>
      <c r="Q481" s="1049"/>
      <c r="R481" s="1049"/>
      <c r="S481" s="1049"/>
      <c r="T481" s="1049"/>
      <c r="U481" s="1049"/>
      <c r="V481" s="1049"/>
      <c r="W481" s="1049"/>
      <c r="X481" s="1049"/>
      <c r="Y481" s="1049"/>
      <c r="Z481" s="1049"/>
    </row>
    <row r="482" spans="1:26" s="1024" customFormat="1">
      <c r="A482" s="1020"/>
      <c r="B482" s="1021"/>
      <c r="C482" s="1021"/>
      <c r="D482" s="1021"/>
      <c r="E482" s="1021"/>
      <c r="F482" s="1021"/>
      <c r="G482" s="1021"/>
      <c r="H482" s="1023"/>
      <c r="J482" s="1025"/>
      <c r="K482" s="1025"/>
      <c r="L482" s="1049"/>
      <c r="M482" s="1049"/>
      <c r="N482" s="1049"/>
      <c r="O482" s="1049"/>
      <c r="P482" s="1049"/>
      <c r="Q482" s="1049"/>
      <c r="R482" s="1049"/>
      <c r="S482" s="1049"/>
      <c r="T482" s="1049"/>
      <c r="U482" s="1049"/>
      <c r="V482" s="1049"/>
      <c r="W482" s="1049"/>
      <c r="X482" s="1049"/>
      <c r="Y482" s="1049"/>
      <c r="Z482" s="1049"/>
    </row>
    <row r="483" spans="1:26" s="1024" customFormat="1">
      <c r="A483" s="1020"/>
      <c r="B483" s="1021"/>
      <c r="C483" s="1021"/>
      <c r="D483" s="1021"/>
      <c r="E483" s="1021"/>
      <c r="F483" s="1021"/>
      <c r="G483" s="1021"/>
      <c r="H483" s="1023"/>
      <c r="J483" s="1025"/>
      <c r="K483" s="1025"/>
      <c r="L483" s="1049"/>
      <c r="M483" s="1049"/>
      <c r="N483" s="1049"/>
      <c r="O483" s="1049"/>
      <c r="P483" s="1049"/>
      <c r="Q483" s="1049"/>
      <c r="R483" s="1049"/>
      <c r="S483" s="1049"/>
      <c r="T483" s="1049"/>
      <c r="U483" s="1049"/>
      <c r="V483" s="1049"/>
      <c r="W483" s="1049"/>
      <c r="X483" s="1049"/>
      <c r="Y483" s="1049"/>
      <c r="Z483" s="1049"/>
    </row>
    <row r="484" spans="1:26" s="1024" customFormat="1">
      <c r="A484" s="1020"/>
      <c r="B484" s="1021"/>
      <c r="C484" s="1021"/>
      <c r="D484" s="1021"/>
      <c r="E484" s="1021"/>
      <c r="F484" s="1021"/>
      <c r="G484" s="1021"/>
      <c r="H484" s="1023"/>
      <c r="J484" s="1025"/>
      <c r="K484" s="1025"/>
      <c r="L484" s="1049"/>
      <c r="M484" s="1049"/>
      <c r="N484" s="1049"/>
      <c r="O484" s="1049"/>
      <c r="P484" s="1049"/>
      <c r="Q484" s="1049"/>
      <c r="R484" s="1049"/>
      <c r="S484" s="1049"/>
      <c r="T484" s="1049"/>
      <c r="U484" s="1049"/>
      <c r="V484" s="1049"/>
      <c r="W484" s="1049"/>
      <c r="X484" s="1049"/>
      <c r="Y484" s="1049"/>
      <c r="Z484" s="1049"/>
    </row>
    <row r="485" spans="1:26" s="1024" customFormat="1">
      <c r="A485" s="1020"/>
      <c r="B485" s="1021"/>
      <c r="C485" s="1021"/>
      <c r="D485" s="1021"/>
      <c r="E485" s="1021"/>
      <c r="F485" s="1021"/>
      <c r="G485" s="1021"/>
      <c r="H485" s="1023"/>
      <c r="J485" s="1025"/>
      <c r="K485" s="1025"/>
      <c r="L485" s="1049"/>
      <c r="M485" s="1049"/>
      <c r="N485" s="1049"/>
      <c r="O485" s="1049"/>
      <c r="P485" s="1049"/>
      <c r="Q485" s="1049"/>
      <c r="R485" s="1049"/>
      <c r="S485" s="1049"/>
      <c r="T485" s="1049"/>
      <c r="U485" s="1049"/>
      <c r="V485" s="1049"/>
      <c r="W485" s="1049"/>
      <c r="X485" s="1049"/>
      <c r="Y485" s="1049"/>
      <c r="Z485" s="1049"/>
    </row>
    <row r="486" spans="1:26" s="1024" customFormat="1">
      <c r="A486" s="1020"/>
      <c r="B486" s="1021"/>
      <c r="C486" s="1021"/>
      <c r="D486" s="1021"/>
      <c r="E486" s="1021"/>
      <c r="F486" s="1021"/>
      <c r="G486" s="1021"/>
      <c r="H486" s="1023"/>
      <c r="J486" s="1025"/>
      <c r="K486" s="1025"/>
      <c r="L486" s="1049"/>
      <c r="M486" s="1049"/>
      <c r="N486" s="1049"/>
      <c r="O486" s="1049"/>
      <c r="P486" s="1049"/>
      <c r="Q486" s="1049"/>
      <c r="R486" s="1049"/>
      <c r="S486" s="1049"/>
      <c r="T486" s="1049"/>
      <c r="U486" s="1049"/>
      <c r="V486" s="1049"/>
      <c r="W486" s="1049"/>
      <c r="X486" s="1049"/>
      <c r="Y486" s="1049"/>
      <c r="Z486" s="1049"/>
    </row>
    <row r="487" spans="1:26" s="1024" customFormat="1">
      <c r="A487" s="1020"/>
      <c r="B487" s="1021"/>
      <c r="C487" s="1021"/>
      <c r="D487" s="1021"/>
      <c r="E487" s="1021"/>
      <c r="F487" s="1021"/>
      <c r="G487" s="1021"/>
      <c r="H487" s="1023"/>
      <c r="J487" s="1025"/>
      <c r="K487" s="1025"/>
      <c r="L487" s="1049"/>
      <c r="M487" s="1049"/>
      <c r="N487" s="1049"/>
      <c r="O487" s="1049"/>
      <c r="P487" s="1049"/>
      <c r="Q487" s="1049"/>
      <c r="R487" s="1049"/>
      <c r="S487" s="1049"/>
      <c r="T487" s="1049"/>
      <c r="U487" s="1049"/>
      <c r="V487" s="1049"/>
      <c r="W487" s="1049"/>
      <c r="X487" s="1049"/>
      <c r="Y487" s="1049"/>
      <c r="Z487" s="1049"/>
    </row>
    <row r="488" spans="1:26" s="1024" customFormat="1">
      <c r="A488" s="1020"/>
      <c r="B488" s="1021"/>
      <c r="C488" s="1021"/>
      <c r="D488" s="1021"/>
      <c r="E488" s="1021"/>
      <c r="F488" s="1021"/>
      <c r="G488" s="1021"/>
      <c r="H488" s="1023"/>
      <c r="J488" s="1025"/>
      <c r="K488" s="1025"/>
      <c r="L488" s="1049"/>
      <c r="M488" s="1049"/>
      <c r="N488" s="1049"/>
      <c r="O488" s="1049"/>
      <c r="P488" s="1049"/>
      <c r="Q488" s="1049"/>
      <c r="R488" s="1049"/>
      <c r="S488" s="1049"/>
      <c r="T488" s="1049"/>
      <c r="U488" s="1049"/>
      <c r="V488" s="1049"/>
      <c r="W488" s="1049"/>
      <c r="X488" s="1049"/>
      <c r="Y488" s="1049"/>
      <c r="Z488" s="1049"/>
    </row>
    <row r="489" spans="1:26" s="1024" customFormat="1">
      <c r="A489" s="1020"/>
      <c r="B489" s="1021"/>
      <c r="C489" s="1021"/>
      <c r="D489" s="1021"/>
      <c r="E489" s="1021"/>
      <c r="F489" s="1021"/>
      <c r="G489" s="1021"/>
      <c r="H489" s="1023"/>
      <c r="J489" s="1025"/>
      <c r="K489" s="1025"/>
      <c r="L489" s="1049"/>
      <c r="M489" s="1049"/>
      <c r="N489" s="1049"/>
      <c r="O489" s="1049"/>
      <c r="P489" s="1049"/>
      <c r="Q489" s="1049"/>
      <c r="R489" s="1049"/>
      <c r="S489" s="1049"/>
      <c r="T489" s="1049"/>
      <c r="U489" s="1049"/>
      <c r="V489" s="1049"/>
      <c r="W489" s="1049"/>
      <c r="X489" s="1049"/>
      <c r="Y489" s="1049"/>
      <c r="Z489" s="1049"/>
    </row>
    <row r="490" spans="1:26" s="1024" customFormat="1">
      <c r="A490" s="1020"/>
      <c r="B490" s="1021"/>
      <c r="C490" s="1021"/>
      <c r="D490" s="1021"/>
      <c r="E490" s="1021"/>
      <c r="F490" s="1021"/>
      <c r="G490" s="1021"/>
      <c r="H490" s="1023"/>
      <c r="J490" s="1025"/>
      <c r="K490" s="1025"/>
      <c r="L490" s="1049"/>
      <c r="M490" s="1049"/>
      <c r="N490" s="1049"/>
      <c r="O490" s="1049"/>
      <c r="P490" s="1049"/>
      <c r="Q490" s="1049"/>
      <c r="R490" s="1049"/>
      <c r="S490" s="1049"/>
      <c r="T490" s="1049"/>
      <c r="U490" s="1049"/>
      <c r="V490" s="1049"/>
      <c r="W490" s="1049"/>
      <c r="X490" s="1049"/>
      <c r="Y490" s="1049"/>
      <c r="Z490" s="1049"/>
    </row>
    <row r="491" spans="1:26" s="1024" customFormat="1">
      <c r="A491" s="1020"/>
      <c r="B491" s="1021"/>
      <c r="C491" s="1021"/>
      <c r="D491" s="1021"/>
      <c r="E491" s="1021"/>
      <c r="F491" s="1021"/>
      <c r="G491" s="1021"/>
      <c r="H491" s="1023"/>
      <c r="J491" s="1025"/>
      <c r="K491" s="1025"/>
      <c r="L491" s="1049"/>
      <c r="M491" s="1049"/>
      <c r="N491" s="1049"/>
      <c r="O491" s="1049"/>
      <c r="P491" s="1049"/>
      <c r="Q491" s="1049"/>
      <c r="R491" s="1049"/>
      <c r="S491" s="1049"/>
      <c r="T491" s="1049"/>
      <c r="U491" s="1049"/>
      <c r="V491" s="1049"/>
      <c r="W491" s="1049"/>
      <c r="X491" s="1049"/>
      <c r="Y491" s="1049"/>
      <c r="Z491" s="1049"/>
    </row>
    <row r="492" spans="1:26" s="1024" customFormat="1">
      <c r="A492" s="1020"/>
      <c r="B492" s="1021"/>
      <c r="C492" s="1021"/>
      <c r="D492" s="1021"/>
      <c r="E492" s="1021"/>
      <c r="F492" s="1021"/>
      <c r="G492" s="1021"/>
      <c r="H492" s="1023"/>
      <c r="J492" s="1025"/>
      <c r="K492" s="1025"/>
      <c r="L492" s="1049"/>
      <c r="M492" s="1049"/>
      <c r="N492" s="1049"/>
      <c r="O492" s="1049"/>
      <c r="P492" s="1049"/>
      <c r="Q492" s="1049"/>
      <c r="R492" s="1049"/>
      <c r="S492" s="1049"/>
      <c r="T492" s="1049"/>
      <c r="U492" s="1049"/>
      <c r="V492" s="1049"/>
      <c r="W492" s="1049"/>
      <c r="X492" s="1049"/>
      <c r="Y492" s="1049"/>
      <c r="Z492" s="1049"/>
    </row>
    <row r="493" spans="1:26" s="1024" customFormat="1">
      <c r="A493" s="1020"/>
      <c r="B493" s="1021"/>
      <c r="C493" s="1021"/>
      <c r="D493" s="1021"/>
      <c r="E493" s="1021"/>
      <c r="F493" s="1021"/>
      <c r="G493" s="1021"/>
      <c r="H493" s="1023"/>
      <c r="J493" s="1025"/>
      <c r="K493" s="1025"/>
      <c r="L493" s="1049"/>
      <c r="M493" s="1049"/>
      <c r="N493" s="1049"/>
      <c r="O493" s="1049"/>
      <c r="P493" s="1049"/>
      <c r="Q493" s="1049"/>
      <c r="R493" s="1049"/>
      <c r="S493" s="1049"/>
      <c r="T493" s="1049"/>
      <c r="U493" s="1049"/>
      <c r="V493" s="1049"/>
      <c r="W493" s="1049"/>
      <c r="X493" s="1049"/>
      <c r="Y493" s="1049"/>
      <c r="Z493" s="1049"/>
    </row>
    <row r="494" spans="1:26" s="1024" customFormat="1">
      <c r="A494" s="1020"/>
      <c r="B494" s="1021"/>
      <c r="C494" s="1021"/>
      <c r="D494" s="1021"/>
      <c r="E494" s="1021"/>
      <c r="F494" s="1021"/>
      <c r="G494" s="1021"/>
      <c r="H494" s="1023"/>
      <c r="J494" s="1025"/>
      <c r="K494" s="1025"/>
      <c r="L494" s="1049"/>
      <c r="M494" s="1049"/>
      <c r="N494" s="1049"/>
      <c r="O494" s="1049"/>
      <c r="P494" s="1049"/>
      <c r="Q494" s="1049"/>
      <c r="R494" s="1049"/>
      <c r="S494" s="1049"/>
      <c r="T494" s="1049"/>
      <c r="U494" s="1049"/>
      <c r="V494" s="1049"/>
      <c r="W494" s="1049"/>
      <c r="X494" s="1049"/>
      <c r="Y494" s="1049"/>
      <c r="Z494" s="1049"/>
    </row>
    <row r="495" spans="1:26" s="1024" customFormat="1">
      <c r="A495" s="1020"/>
      <c r="B495" s="1021"/>
      <c r="C495" s="1021"/>
      <c r="D495" s="1021"/>
      <c r="E495" s="1021"/>
      <c r="F495" s="1021"/>
      <c r="G495" s="1021"/>
      <c r="H495" s="1023"/>
      <c r="J495" s="1025"/>
      <c r="K495" s="1025"/>
      <c r="L495" s="1049"/>
      <c r="M495" s="1049"/>
      <c r="N495" s="1049"/>
      <c r="O495" s="1049"/>
      <c r="P495" s="1049"/>
      <c r="Q495" s="1049"/>
      <c r="R495" s="1049"/>
      <c r="S495" s="1049"/>
      <c r="T495" s="1049"/>
      <c r="U495" s="1049"/>
      <c r="V495" s="1049"/>
      <c r="W495" s="1049"/>
      <c r="X495" s="1049"/>
      <c r="Y495" s="1049"/>
      <c r="Z495" s="1049"/>
    </row>
    <row r="496" spans="1:26" s="1024" customFormat="1">
      <c r="A496" s="1020"/>
      <c r="B496" s="1021"/>
      <c r="C496" s="1021"/>
      <c r="D496" s="1021"/>
      <c r="E496" s="1021"/>
      <c r="F496" s="1021"/>
      <c r="G496" s="1021"/>
      <c r="H496" s="1023"/>
      <c r="J496" s="1025"/>
      <c r="K496" s="1025"/>
      <c r="L496" s="1049"/>
      <c r="M496" s="1049"/>
      <c r="N496" s="1049"/>
      <c r="O496" s="1049"/>
      <c r="P496" s="1049"/>
      <c r="Q496" s="1049"/>
      <c r="R496" s="1049"/>
      <c r="S496" s="1049"/>
      <c r="T496" s="1049"/>
      <c r="U496" s="1049"/>
      <c r="V496" s="1049"/>
      <c r="W496" s="1049"/>
      <c r="X496" s="1049"/>
      <c r="Y496" s="1049"/>
      <c r="Z496" s="1049"/>
    </row>
    <row r="497" spans="1:26" s="1024" customFormat="1">
      <c r="A497" s="1020"/>
      <c r="B497" s="1021"/>
      <c r="C497" s="1021"/>
      <c r="D497" s="1021"/>
      <c r="E497" s="1021"/>
      <c r="F497" s="1021"/>
      <c r="G497" s="1021"/>
      <c r="H497" s="1023"/>
      <c r="J497" s="1025"/>
      <c r="K497" s="1025"/>
      <c r="L497" s="1049"/>
      <c r="M497" s="1049"/>
      <c r="N497" s="1049"/>
      <c r="O497" s="1049"/>
      <c r="P497" s="1049"/>
      <c r="Q497" s="1049"/>
      <c r="R497" s="1049"/>
      <c r="S497" s="1049"/>
      <c r="T497" s="1049"/>
      <c r="U497" s="1049"/>
      <c r="V497" s="1049"/>
      <c r="W497" s="1049"/>
      <c r="X497" s="1049"/>
      <c r="Y497" s="1049"/>
      <c r="Z497" s="1049"/>
    </row>
    <row r="498" spans="1:26" s="1024" customFormat="1">
      <c r="A498" s="1020"/>
      <c r="B498" s="1021"/>
      <c r="C498" s="1021"/>
      <c r="D498" s="1021"/>
      <c r="E498" s="1021"/>
      <c r="F498" s="1021"/>
      <c r="G498" s="1021"/>
      <c r="H498" s="1023"/>
      <c r="J498" s="1025"/>
      <c r="K498" s="1025"/>
      <c r="L498" s="1049"/>
      <c r="M498" s="1049"/>
      <c r="N498" s="1049"/>
      <c r="O498" s="1049"/>
      <c r="P498" s="1049"/>
      <c r="Q498" s="1049"/>
      <c r="R498" s="1049"/>
      <c r="S498" s="1049"/>
      <c r="T498" s="1049"/>
      <c r="U498" s="1049"/>
      <c r="V498" s="1049"/>
      <c r="W498" s="1049"/>
      <c r="X498" s="1049"/>
      <c r="Y498" s="1049"/>
      <c r="Z498" s="1049"/>
    </row>
    <row r="499" spans="1:26" s="1024" customFormat="1">
      <c r="A499" s="1020"/>
      <c r="B499" s="1021"/>
      <c r="C499" s="1021"/>
      <c r="D499" s="1021"/>
      <c r="E499" s="1021"/>
      <c r="F499" s="1021"/>
      <c r="G499" s="1021"/>
      <c r="H499" s="1023"/>
      <c r="J499" s="1025"/>
      <c r="K499" s="1025"/>
      <c r="L499" s="1049"/>
      <c r="M499" s="1049"/>
      <c r="N499" s="1049"/>
      <c r="O499" s="1049"/>
      <c r="P499" s="1049"/>
      <c r="Q499" s="1049"/>
      <c r="R499" s="1049"/>
      <c r="S499" s="1049"/>
      <c r="T499" s="1049"/>
      <c r="U499" s="1049"/>
      <c r="V499" s="1049"/>
      <c r="W499" s="1049"/>
      <c r="X499" s="1049"/>
      <c r="Y499" s="1049"/>
      <c r="Z499" s="1049"/>
    </row>
    <row r="500" spans="1:26" s="1024" customFormat="1">
      <c r="A500" s="1020"/>
      <c r="B500" s="1021"/>
      <c r="C500" s="1021"/>
      <c r="D500" s="1021"/>
      <c r="E500" s="1021"/>
      <c r="F500" s="1021"/>
      <c r="G500" s="1021"/>
      <c r="H500" s="1023"/>
      <c r="J500" s="1025"/>
      <c r="K500" s="1025"/>
      <c r="L500" s="1049"/>
      <c r="M500" s="1049"/>
      <c r="N500" s="1049"/>
      <c r="O500" s="1049"/>
      <c r="P500" s="1049"/>
      <c r="Q500" s="1049"/>
      <c r="R500" s="1049"/>
      <c r="S500" s="1049"/>
      <c r="T500" s="1049"/>
      <c r="U500" s="1049"/>
      <c r="V500" s="1049"/>
      <c r="W500" s="1049"/>
      <c r="X500" s="1049"/>
      <c r="Y500" s="1049"/>
      <c r="Z500" s="1049"/>
    </row>
    <row r="501" spans="1:26" s="1024" customFormat="1">
      <c r="A501" s="1020"/>
      <c r="B501" s="1021"/>
      <c r="C501" s="1021"/>
      <c r="D501" s="1021"/>
      <c r="E501" s="1021"/>
      <c r="F501" s="1021"/>
      <c r="G501" s="1021"/>
      <c r="H501" s="1023"/>
      <c r="J501" s="1025"/>
      <c r="K501" s="1025"/>
      <c r="L501" s="1049"/>
      <c r="M501" s="1049"/>
      <c r="N501" s="1049"/>
      <c r="O501" s="1049"/>
      <c r="P501" s="1049"/>
      <c r="Q501" s="1049"/>
      <c r="R501" s="1049"/>
      <c r="S501" s="1049"/>
      <c r="T501" s="1049"/>
      <c r="U501" s="1049"/>
      <c r="V501" s="1049"/>
      <c r="W501" s="1049"/>
      <c r="X501" s="1049"/>
      <c r="Y501" s="1049"/>
      <c r="Z501" s="1049"/>
    </row>
    <row r="502" spans="1:26" s="1024" customFormat="1">
      <c r="A502" s="1020"/>
      <c r="B502" s="1021"/>
      <c r="C502" s="1021"/>
      <c r="D502" s="1021"/>
      <c r="E502" s="1021"/>
      <c r="F502" s="1021"/>
      <c r="G502" s="1021"/>
      <c r="H502" s="1023"/>
      <c r="J502" s="1025"/>
      <c r="K502" s="1025"/>
      <c r="L502" s="1049"/>
      <c r="M502" s="1049"/>
      <c r="N502" s="1049"/>
      <c r="O502" s="1049"/>
      <c r="P502" s="1049"/>
      <c r="Q502" s="1049"/>
      <c r="R502" s="1049"/>
      <c r="S502" s="1049"/>
      <c r="T502" s="1049"/>
      <c r="U502" s="1049"/>
      <c r="V502" s="1049"/>
      <c r="W502" s="1049"/>
      <c r="X502" s="1049"/>
      <c r="Y502" s="1049"/>
      <c r="Z502" s="1049"/>
    </row>
    <row r="503" spans="1:26" s="1024" customFormat="1">
      <c r="A503" s="1020"/>
      <c r="B503" s="1021"/>
      <c r="C503" s="1021"/>
      <c r="D503" s="1021"/>
      <c r="E503" s="1021"/>
      <c r="F503" s="1021"/>
      <c r="G503" s="1021"/>
      <c r="H503" s="1023"/>
      <c r="J503" s="1025"/>
      <c r="K503" s="1025"/>
      <c r="L503" s="1049"/>
      <c r="M503" s="1049"/>
      <c r="N503" s="1049"/>
      <c r="O503" s="1049"/>
      <c r="P503" s="1049"/>
      <c r="Q503" s="1049"/>
      <c r="R503" s="1049"/>
      <c r="S503" s="1049"/>
      <c r="T503" s="1049"/>
      <c r="U503" s="1049"/>
      <c r="V503" s="1049"/>
      <c r="W503" s="1049"/>
      <c r="X503" s="1049"/>
      <c r="Y503" s="1049"/>
      <c r="Z503" s="1049"/>
    </row>
    <row r="504" spans="1:26" s="1024" customFormat="1">
      <c r="A504" s="1020"/>
      <c r="B504" s="1021"/>
      <c r="C504" s="1021"/>
      <c r="D504" s="1021"/>
      <c r="E504" s="1021"/>
      <c r="F504" s="1021"/>
      <c r="G504" s="1021"/>
      <c r="H504" s="1023"/>
      <c r="J504" s="1025"/>
      <c r="K504" s="1025"/>
      <c r="L504" s="1049"/>
      <c r="M504" s="1049"/>
      <c r="N504" s="1049"/>
      <c r="O504" s="1049"/>
      <c r="P504" s="1049"/>
      <c r="Q504" s="1049"/>
      <c r="R504" s="1049"/>
      <c r="S504" s="1049"/>
      <c r="T504" s="1049"/>
      <c r="U504" s="1049"/>
      <c r="V504" s="1049"/>
      <c r="W504" s="1049"/>
      <c r="X504" s="1049"/>
      <c r="Y504" s="1049"/>
      <c r="Z504" s="1049"/>
    </row>
    <row r="505" spans="1:26" s="1024" customFormat="1">
      <c r="A505" s="1020"/>
      <c r="B505" s="1021"/>
      <c r="C505" s="1021"/>
      <c r="D505" s="1021"/>
      <c r="E505" s="1021"/>
      <c r="F505" s="1021"/>
      <c r="G505" s="1021"/>
      <c r="H505" s="1023"/>
      <c r="J505" s="1025"/>
      <c r="K505" s="1025"/>
      <c r="L505" s="1049"/>
      <c r="M505" s="1049"/>
      <c r="N505" s="1049"/>
      <c r="O505" s="1049"/>
      <c r="P505" s="1049"/>
      <c r="Q505" s="1049"/>
      <c r="R505" s="1049"/>
      <c r="S505" s="1049"/>
      <c r="T505" s="1049"/>
      <c r="U505" s="1049"/>
      <c r="V505" s="1049"/>
      <c r="W505" s="1049"/>
      <c r="X505" s="1049"/>
      <c r="Y505" s="1049"/>
      <c r="Z505" s="1049"/>
    </row>
    <row r="506" spans="1:26" s="1024" customFormat="1">
      <c r="A506" s="1020"/>
      <c r="B506" s="1021"/>
      <c r="C506" s="1021"/>
      <c r="D506" s="1021"/>
      <c r="E506" s="1021"/>
      <c r="F506" s="1021"/>
      <c r="G506" s="1021"/>
      <c r="H506" s="1023"/>
      <c r="J506" s="1025"/>
      <c r="K506" s="1025"/>
      <c r="L506" s="1049"/>
      <c r="M506" s="1049"/>
      <c r="N506" s="1049"/>
      <c r="O506" s="1049"/>
      <c r="P506" s="1049"/>
      <c r="Q506" s="1049"/>
      <c r="R506" s="1049"/>
      <c r="S506" s="1049"/>
      <c r="T506" s="1049"/>
      <c r="U506" s="1049"/>
      <c r="V506" s="1049"/>
      <c r="W506" s="1049"/>
      <c r="X506" s="1049"/>
      <c r="Y506" s="1049"/>
      <c r="Z506" s="1049"/>
    </row>
    <row r="507" spans="1:26" s="1024" customFormat="1">
      <c r="A507" s="1020"/>
      <c r="B507" s="1021"/>
      <c r="C507" s="1021"/>
      <c r="D507" s="1021"/>
      <c r="E507" s="1021"/>
      <c r="F507" s="1021"/>
      <c r="G507" s="1021"/>
      <c r="H507" s="1023"/>
      <c r="J507" s="1025"/>
      <c r="K507" s="1025"/>
      <c r="L507" s="1049"/>
      <c r="M507" s="1049"/>
      <c r="N507" s="1049"/>
      <c r="O507" s="1049"/>
      <c r="P507" s="1049"/>
      <c r="Q507" s="1049"/>
      <c r="R507" s="1049"/>
      <c r="S507" s="1049"/>
      <c r="T507" s="1049"/>
      <c r="U507" s="1049"/>
      <c r="V507" s="1049"/>
      <c r="W507" s="1049"/>
      <c r="X507" s="1049"/>
      <c r="Y507" s="1049"/>
      <c r="Z507" s="1049"/>
    </row>
    <row r="508" spans="1:26" s="1024" customFormat="1">
      <c r="A508" s="1020"/>
      <c r="B508" s="1021"/>
      <c r="C508" s="1021"/>
      <c r="D508" s="1021"/>
      <c r="E508" s="1021"/>
      <c r="F508" s="1021"/>
      <c r="G508" s="1021"/>
      <c r="H508" s="1023"/>
      <c r="J508" s="1025"/>
      <c r="K508" s="1025"/>
      <c r="L508" s="1049"/>
      <c r="M508" s="1049"/>
      <c r="N508" s="1049"/>
      <c r="O508" s="1049"/>
      <c r="P508" s="1049"/>
      <c r="Q508" s="1049"/>
      <c r="R508" s="1049"/>
      <c r="S508" s="1049"/>
      <c r="T508" s="1049"/>
      <c r="U508" s="1049"/>
      <c r="V508" s="1049"/>
      <c r="W508" s="1049"/>
      <c r="X508" s="1049"/>
      <c r="Y508" s="1049"/>
      <c r="Z508" s="1049"/>
    </row>
    <row r="509" spans="1:26" s="1024" customFormat="1">
      <c r="A509" s="1020"/>
      <c r="B509" s="1021"/>
      <c r="C509" s="1021"/>
      <c r="D509" s="1021"/>
      <c r="E509" s="1021"/>
      <c r="F509" s="1021"/>
      <c r="G509" s="1021"/>
      <c r="H509" s="1023"/>
      <c r="J509" s="1025"/>
      <c r="K509" s="1025"/>
      <c r="L509" s="1049"/>
      <c r="M509" s="1049"/>
      <c r="N509" s="1049"/>
      <c r="O509" s="1049"/>
      <c r="P509" s="1049"/>
      <c r="Q509" s="1049"/>
      <c r="R509" s="1049"/>
      <c r="S509" s="1049"/>
      <c r="T509" s="1049"/>
      <c r="U509" s="1049"/>
      <c r="V509" s="1049"/>
      <c r="W509" s="1049"/>
      <c r="X509" s="1049"/>
      <c r="Y509" s="1049"/>
      <c r="Z509" s="1049"/>
    </row>
    <row r="510" spans="1:26" s="1024" customFormat="1">
      <c r="A510" s="1020"/>
      <c r="B510" s="1021"/>
      <c r="C510" s="1021"/>
      <c r="D510" s="1021"/>
      <c r="E510" s="1021"/>
      <c r="F510" s="1021"/>
      <c r="G510" s="1021"/>
      <c r="H510" s="1023"/>
      <c r="J510" s="1025"/>
      <c r="K510" s="1025"/>
      <c r="L510" s="1049"/>
      <c r="M510" s="1049"/>
      <c r="N510" s="1049"/>
      <c r="O510" s="1049"/>
      <c r="P510" s="1049"/>
      <c r="Q510" s="1049"/>
      <c r="R510" s="1049"/>
      <c r="S510" s="1049"/>
      <c r="T510" s="1049"/>
      <c r="U510" s="1049"/>
      <c r="V510" s="1049"/>
      <c r="W510" s="1049"/>
      <c r="X510" s="1049"/>
      <c r="Y510" s="1049"/>
      <c r="Z510" s="1049"/>
    </row>
    <row r="511" spans="1:26" s="1024" customFormat="1">
      <c r="A511" s="1020"/>
      <c r="B511" s="1021"/>
      <c r="C511" s="1021"/>
      <c r="D511" s="1021"/>
      <c r="E511" s="1021"/>
      <c r="F511" s="1021"/>
      <c r="G511" s="1021"/>
      <c r="H511" s="1023"/>
      <c r="J511" s="1025"/>
      <c r="K511" s="1025"/>
      <c r="L511" s="1049"/>
      <c r="M511" s="1049"/>
      <c r="N511" s="1049"/>
      <c r="O511" s="1049"/>
      <c r="P511" s="1049"/>
      <c r="Q511" s="1049"/>
      <c r="R511" s="1049"/>
      <c r="S511" s="1049"/>
      <c r="T511" s="1049"/>
      <c r="U511" s="1049"/>
      <c r="V511" s="1049"/>
      <c r="W511" s="1049"/>
      <c r="X511" s="1049"/>
      <c r="Y511" s="1049"/>
      <c r="Z511" s="1049"/>
    </row>
    <row r="512" spans="1:26" s="1024" customFormat="1">
      <c r="A512" s="1020"/>
      <c r="B512" s="1021"/>
      <c r="C512" s="1021"/>
      <c r="D512" s="1021"/>
      <c r="E512" s="1021"/>
      <c r="F512" s="1021"/>
      <c r="G512" s="1021"/>
      <c r="H512" s="1023"/>
      <c r="J512" s="1025"/>
      <c r="K512" s="1025"/>
      <c r="L512" s="1049"/>
      <c r="M512" s="1049"/>
      <c r="N512" s="1049"/>
      <c r="O512" s="1049"/>
      <c r="P512" s="1049"/>
      <c r="Q512" s="1049"/>
      <c r="R512" s="1049"/>
      <c r="S512" s="1049"/>
      <c r="T512" s="1049"/>
      <c r="U512" s="1049"/>
      <c r="V512" s="1049"/>
      <c r="W512" s="1049"/>
      <c r="X512" s="1049"/>
      <c r="Y512" s="1049"/>
      <c r="Z512" s="1049"/>
    </row>
    <row r="513" spans="1:26" s="1024" customFormat="1">
      <c r="A513" s="1020"/>
      <c r="B513" s="1021"/>
      <c r="C513" s="1021"/>
      <c r="D513" s="1021"/>
      <c r="E513" s="1021"/>
      <c r="F513" s="1021"/>
      <c r="G513" s="1021"/>
      <c r="H513" s="1023"/>
      <c r="J513" s="1025"/>
      <c r="K513" s="1025"/>
      <c r="L513" s="1049"/>
      <c r="M513" s="1049"/>
      <c r="N513" s="1049"/>
      <c r="O513" s="1049"/>
      <c r="P513" s="1049"/>
      <c r="Q513" s="1049"/>
      <c r="R513" s="1049"/>
      <c r="S513" s="1049"/>
      <c r="T513" s="1049"/>
      <c r="U513" s="1049"/>
      <c r="V513" s="1049"/>
      <c r="W513" s="1049"/>
      <c r="X513" s="1049"/>
      <c r="Y513" s="1049"/>
      <c r="Z513" s="1049"/>
    </row>
    <row r="514" spans="1:26" s="1024" customFormat="1">
      <c r="A514" s="1020"/>
      <c r="B514" s="1021"/>
      <c r="C514" s="1021"/>
      <c r="D514" s="1021"/>
      <c r="E514" s="1021"/>
      <c r="F514" s="1021"/>
      <c r="G514" s="1021"/>
      <c r="H514" s="1023"/>
      <c r="J514" s="1025"/>
      <c r="K514" s="1025"/>
      <c r="L514" s="1049"/>
      <c r="M514" s="1049"/>
      <c r="N514" s="1049"/>
      <c r="O514" s="1049"/>
      <c r="P514" s="1049"/>
      <c r="Q514" s="1049"/>
      <c r="R514" s="1049"/>
      <c r="S514" s="1049"/>
      <c r="T514" s="1049"/>
      <c r="U514" s="1049"/>
      <c r="V514" s="1049"/>
      <c r="W514" s="1049"/>
      <c r="X514" s="1049"/>
      <c r="Y514" s="1049"/>
      <c r="Z514" s="1049"/>
    </row>
    <row r="515" spans="1:26" s="1018" customFormat="1">
      <c r="A515" s="1015"/>
      <c r="B515" s="1016"/>
      <c r="C515" s="1016"/>
      <c r="D515" s="1016"/>
      <c r="E515" s="1016"/>
      <c r="F515" s="1016"/>
      <c r="G515" s="1016"/>
      <c r="H515" s="1017"/>
      <c r="J515" s="1019"/>
      <c r="K515" s="1019"/>
      <c r="L515" s="1049"/>
      <c r="M515" s="1049"/>
      <c r="N515" s="1049"/>
      <c r="O515" s="1049"/>
      <c r="P515" s="1049"/>
      <c r="Q515" s="1049"/>
      <c r="R515" s="1049"/>
      <c r="S515" s="1049"/>
      <c r="T515" s="1049"/>
      <c r="U515" s="1049"/>
      <c r="V515" s="1049"/>
      <c r="W515" s="1049"/>
      <c r="X515" s="1049"/>
      <c r="Y515" s="1049"/>
      <c r="Z515" s="1049"/>
    </row>
    <row r="516" spans="1:26" s="1018" customFormat="1">
      <c r="A516" s="1015"/>
      <c r="B516" s="1016"/>
      <c r="C516" s="1016"/>
      <c r="D516" s="1016"/>
      <c r="E516" s="1016"/>
      <c r="F516" s="1016"/>
      <c r="G516" s="1016"/>
      <c r="H516" s="1017"/>
      <c r="J516" s="1019"/>
      <c r="K516" s="1019"/>
      <c r="L516" s="1049"/>
      <c r="M516" s="1049"/>
      <c r="N516" s="1049"/>
      <c r="O516" s="1049"/>
      <c r="P516" s="1049"/>
      <c r="Q516" s="1049"/>
      <c r="R516" s="1049"/>
      <c r="S516" s="1049"/>
      <c r="T516" s="1049"/>
      <c r="U516" s="1049"/>
      <c r="V516" s="1049"/>
      <c r="W516" s="1049"/>
      <c r="X516" s="1049"/>
      <c r="Y516" s="1049"/>
      <c r="Z516" s="1049"/>
    </row>
    <row r="517" spans="1:26" s="1014" customFormat="1">
      <c r="A517" s="1009"/>
      <c r="B517" s="1010"/>
      <c r="C517" s="1010"/>
      <c r="D517" s="1010"/>
      <c r="E517" s="1010"/>
      <c r="F517" s="1010"/>
      <c r="G517" s="1010"/>
      <c r="H517" s="1011"/>
      <c r="I517" s="1012"/>
      <c r="J517" s="1013"/>
      <c r="K517" s="1013"/>
      <c r="L517" s="1049"/>
      <c r="M517" s="1049"/>
      <c r="N517" s="1049"/>
      <c r="O517" s="1049"/>
      <c r="P517" s="1049"/>
      <c r="Q517" s="1049"/>
      <c r="R517" s="1049"/>
      <c r="S517" s="1049"/>
      <c r="T517" s="1049"/>
      <c r="U517" s="1049"/>
      <c r="V517" s="1049"/>
      <c r="W517" s="1049"/>
      <c r="X517" s="1049"/>
      <c r="Y517" s="1049"/>
      <c r="Z517" s="1049"/>
    </row>
    <row r="518" spans="1:26" s="1014" customFormat="1">
      <c r="A518" s="1009"/>
      <c r="B518" s="1010"/>
      <c r="C518" s="1010"/>
      <c r="D518" s="1010"/>
      <c r="E518" s="1010"/>
      <c r="F518" s="1010"/>
      <c r="G518" s="1010"/>
      <c r="H518" s="1011"/>
      <c r="I518" s="1012"/>
      <c r="J518" s="1013"/>
      <c r="K518" s="1013"/>
      <c r="L518" s="1049"/>
      <c r="M518" s="1049"/>
      <c r="N518" s="1049"/>
      <c r="O518" s="1049"/>
      <c r="P518" s="1049"/>
      <c r="Q518" s="1049"/>
      <c r="R518" s="1049"/>
      <c r="S518" s="1049"/>
      <c r="T518" s="1049"/>
      <c r="U518" s="1049"/>
      <c r="V518" s="1049"/>
      <c r="W518" s="1049"/>
      <c r="X518" s="1049"/>
      <c r="Y518" s="1049"/>
      <c r="Z518" s="1049"/>
    </row>
    <row r="519" spans="1:26" s="1014" customFormat="1">
      <c r="A519" s="1009"/>
      <c r="B519" s="1010"/>
      <c r="C519" s="1010"/>
      <c r="D519" s="1010"/>
      <c r="E519" s="1010"/>
      <c r="F519" s="1010"/>
      <c r="G519" s="1010"/>
      <c r="H519" s="1011"/>
      <c r="I519" s="1012"/>
      <c r="J519" s="1013"/>
      <c r="K519" s="1013"/>
      <c r="L519" s="1049"/>
      <c r="M519" s="1049"/>
      <c r="N519" s="1049"/>
      <c r="O519" s="1049"/>
      <c r="P519" s="1049"/>
      <c r="Q519" s="1049"/>
      <c r="R519" s="1049"/>
      <c r="S519" s="1049"/>
      <c r="T519" s="1049"/>
      <c r="U519" s="1049"/>
      <c r="V519" s="1049"/>
      <c r="W519" s="1049"/>
      <c r="X519" s="1049"/>
      <c r="Y519" s="1049"/>
      <c r="Z519" s="1049"/>
    </row>
    <row r="520" spans="1:26" s="1014" customFormat="1">
      <c r="A520" s="1009"/>
      <c r="B520" s="1010"/>
      <c r="C520" s="1010"/>
      <c r="D520" s="1010"/>
      <c r="E520" s="1010"/>
      <c r="F520" s="1010"/>
      <c r="G520" s="1010"/>
      <c r="H520" s="1011"/>
      <c r="I520" s="1012"/>
      <c r="J520" s="1013"/>
      <c r="K520" s="1013"/>
      <c r="L520" s="1049"/>
      <c r="M520" s="1049"/>
      <c r="N520" s="1049"/>
      <c r="O520" s="1049"/>
      <c r="P520" s="1049"/>
      <c r="Q520" s="1049"/>
      <c r="R520" s="1049"/>
      <c r="S520" s="1049"/>
      <c r="T520" s="1049"/>
      <c r="U520" s="1049"/>
      <c r="V520" s="1049"/>
      <c r="W520" s="1049"/>
      <c r="X520" s="1049"/>
      <c r="Y520" s="1049"/>
      <c r="Z520" s="1049"/>
    </row>
    <row r="521" spans="1:26" s="1014" customFormat="1">
      <c r="A521" s="1009"/>
      <c r="B521" s="1010"/>
      <c r="C521" s="1010"/>
      <c r="D521" s="1010"/>
      <c r="E521" s="1010"/>
      <c r="F521" s="1010"/>
      <c r="G521" s="1010"/>
      <c r="H521" s="1011"/>
      <c r="I521" s="1012"/>
      <c r="J521" s="1013"/>
      <c r="K521" s="1013"/>
      <c r="L521" s="1049"/>
      <c r="M521" s="1049"/>
      <c r="N521" s="1049"/>
      <c r="O521" s="1049"/>
      <c r="P521" s="1049"/>
      <c r="Q521" s="1049"/>
      <c r="R521" s="1049"/>
      <c r="S521" s="1049"/>
      <c r="T521" s="1049"/>
      <c r="U521" s="1049"/>
      <c r="V521" s="1049"/>
      <c r="W521" s="1049"/>
      <c r="X521" s="1049"/>
      <c r="Y521" s="1049"/>
      <c r="Z521" s="1049"/>
    </row>
    <row r="522" spans="1:26" s="1014" customFormat="1">
      <c r="A522" s="1009"/>
      <c r="B522" s="1010"/>
      <c r="C522" s="1010"/>
      <c r="D522" s="1010"/>
      <c r="E522" s="1010"/>
      <c r="F522" s="1010"/>
      <c r="G522" s="1010"/>
      <c r="H522" s="1011"/>
      <c r="I522" s="1012"/>
      <c r="J522" s="1013"/>
      <c r="K522" s="1013"/>
      <c r="L522" s="1049"/>
      <c r="M522" s="1049"/>
      <c r="N522" s="1049"/>
      <c r="O522" s="1049"/>
      <c r="P522" s="1049"/>
      <c r="Q522" s="1049"/>
      <c r="R522" s="1049"/>
      <c r="S522" s="1049"/>
      <c r="T522" s="1049"/>
      <c r="U522" s="1049"/>
      <c r="V522" s="1049"/>
      <c r="W522" s="1049"/>
      <c r="X522" s="1049"/>
      <c r="Y522" s="1049"/>
      <c r="Z522" s="1049"/>
    </row>
    <row r="523" spans="1:26" s="1014" customFormat="1">
      <c r="A523" s="1009"/>
      <c r="B523" s="1010"/>
      <c r="C523" s="1010"/>
      <c r="D523" s="1010"/>
      <c r="E523" s="1010"/>
      <c r="F523" s="1010"/>
      <c r="G523" s="1010"/>
      <c r="H523" s="1011"/>
      <c r="I523" s="1012"/>
      <c r="J523" s="1013"/>
      <c r="K523" s="1013"/>
      <c r="L523" s="1049"/>
      <c r="M523" s="1049"/>
      <c r="N523" s="1049"/>
      <c r="O523" s="1049"/>
      <c r="P523" s="1049"/>
      <c r="Q523" s="1049"/>
      <c r="R523" s="1049"/>
      <c r="S523" s="1049"/>
      <c r="T523" s="1049"/>
      <c r="U523" s="1049"/>
      <c r="V523" s="1049"/>
      <c r="W523" s="1049"/>
      <c r="X523" s="1049"/>
      <c r="Y523" s="1049"/>
      <c r="Z523" s="1049"/>
    </row>
    <row r="524" spans="1:26" s="1014" customFormat="1">
      <c r="A524" s="1009"/>
      <c r="B524" s="1010"/>
      <c r="C524" s="1010"/>
      <c r="D524" s="1010"/>
      <c r="E524" s="1010"/>
      <c r="F524" s="1010"/>
      <c r="G524" s="1010"/>
      <c r="H524" s="1011"/>
      <c r="I524" s="1012"/>
      <c r="J524" s="1013"/>
      <c r="K524" s="1013"/>
      <c r="L524" s="1049"/>
      <c r="M524" s="1049"/>
      <c r="N524" s="1049"/>
      <c r="O524" s="1049"/>
      <c r="P524" s="1049"/>
      <c r="Q524" s="1049"/>
      <c r="R524" s="1049"/>
      <c r="S524" s="1049"/>
      <c r="T524" s="1049"/>
      <c r="U524" s="1049"/>
      <c r="V524" s="1049"/>
      <c r="W524" s="1049"/>
      <c r="X524" s="1049"/>
      <c r="Y524" s="1049"/>
      <c r="Z524" s="1049"/>
    </row>
    <row r="525" spans="1:26" s="1014" customFormat="1">
      <c r="A525" s="1009"/>
      <c r="B525" s="1010"/>
      <c r="C525" s="1010"/>
      <c r="D525" s="1010"/>
      <c r="E525" s="1010"/>
      <c r="F525" s="1010"/>
      <c r="G525" s="1010"/>
      <c r="H525" s="1011"/>
      <c r="I525" s="1012"/>
      <c r="J525" s="1013"/>
      <c r="K525" s="1013"/>
      <c r="L525" s="1049"/>
      <c r="M525" s="1049"/>
      <c r="N525" s="1049"/>
      <c r="O525" s="1049"/>
      <c r="P525" s="1049"/>
      <c r="Q525" s="1049"/>
      <c r="R525" s="1049"/>
      <c r="S525" s="1049"/>
      <c r="T525" s="1049"/>
      <c r="U525" s="1049"/>
      <c r="V525" s="1049"/>
      <c r="W525" s="1049"/>
      <c r="X525" s="1049"/>
      <c r="Y525" s="1049"/>
      <c r="Z525" s="1049"/>
    </row>
    <row r="526" spans="1:26" s="1014" customFormat="1">
      <c r="A526" s="1009"/>
      <c r="B526" s="1010"/>
      <c r="C526" s="1010"/>
      <c r="D526" s="1010"/>
      <c r="E526" s="1010"/>
      <c r="F526" s="1010"/>
      <c r="G526" s="1010"/>
      <c r="H526" s="1011"/>
      <c r="I526" s="1012"/>
      <c r="J526" s="1013"/>
      <c r="K526" s="1013"/>
      <c r="L526" s="1049"/>
      <c r="M526" s="1049"/>
      <c r="N526" s="1049"/>
      <c r="O526" s="1049"/>
      <c r="P526" s="1049"/>
      <c r="Q526" s="1049"/>
      <c r="R526" s="1049"/>
      <c r="S526" s="1049"/>
      <c r="T526" s="1049"/>
      <c r="U526" s="1049"/>
      <c r="V526" s="1049"/>
      <c r="W526" s="1049"/>
      <c r="X526" s="1049"/>
      <c r="Y526" s="1049"/>
      <c r="Z526" s="1049"/>
    </row>
    <row r="527" spans="1:26" s="1014" customFormat="1">
      <c r="A527" s="1009"/>
      <c r="B527" s="1010"/>
      <c r="C527" s="1010"/>
      <c r="D527" s="1010"/>
      <c r="E527" s="1010"/>
      <c r="F527" s="1010"/>
      <c r="G527" s="1010"/>
      <c r="H527" s="1011"/>
      <c r="I527" s="1012"/>
      <c r="J527" s="1013"/>
      <c r="K527" s="1013"/>
      <c r="L527" s="1049"/>
      <c r="M527" s="1049"/>
      <c r="N527" s="1049"/>
      <c r="O527" s="1049"/>
      <c r="P527" s="1049"/>
      <c r="Q527" s="1049"/>
      <c r="R527" s="1049"/>
      <c r="S527" s="1049"/>
      <c r="T527" s="1049"/>
      <c r="U527" s="1049"/>
      <c r="V527" s="1049"/>
      <c r="W527" s="1049"/>
      <c r="X527" s="1049"/>
      <c r="Y527" s="1049"/>
      <c r="Z527" s="1049"/>
    </row>
    <row r="528" spans="1:26" s="1014" customFormat="1">
      <c r="A528" s="1009"/>
      <c r="B528" s="1010"/>
      <c r="C528" s="1010"/>
      <c r="D528" s="1010"/>
      <c r="E528" s="1010"/>
      <c r="F528" s="1010"/>
      <c r="G528" s="1010"/>
      <c r="H528" s="1011"/>
      <c r="I528" s="1012"/>
      <c r="J528" s="1013"/>
      <c r="K528" s="1013"/>
      <c r="L528" s="1049"/>
      <c r="M528" s="1049"/>
      <c r="N528" s="1049"/>
      <c r="O528" s="1049"/>
      <c r="P528" s="1049"/>
      <c r="Q528" s="1049"/>
      <c r="R528" s="1049"/>
      <c r="S528" s="1049"/>
      <c r="T528" s="1049"/>
      <c r="U528" s="1049"/>
      <c r="V528" s="1049"/>
      <c r="W528" s="1049"/>
      <c r="X528" s="1049"/>
      <c r="Y528" s="1049"/>
      <c r="Z528" s="1049"/>
    </row>
    <row r="529" spans="1:26" s="1014" customFormat="1">
      <c r="A529" s="1009"/>
      <c r="B529" s="1010"/>
      <c r="C529" s="1010"/>
      <c r="D529" s="1010"/>
      <c r="E529" s="1010"/>
      <c r="F529" s="1010"/>
      <c r="G529" s="1010"/>
      <c r="H529" s="1011"/>
      <c r="I529" s="1012"/>
      <c r="J529" s="1013"/>
      <c r="K529" s="1013"/>
      <c r="L529" s="1049"/>
      <c r="M529" s="1049"/>
      <c r="N529" s="1049"/>
      <c r="O529" s="1049"/>
      <c r="P529" s="1049"/>
      <c r="Q529" s="1049"/>
      <c r="R529" s="1049"/>
      <c r="S529" s="1049"/>
      <c r="T529" s="1049"/>
      <c r="U529" s="1049"/>
      <c r="V529" s="1049"/>
      <c r="W529" s="1049"/>
      <c r="X529" s="1049"/>
      <c r="Y529" s="1049"/>
      <c r="Z529" s="1049"/>
    </row>
    <row r="530" spans="1:26" s="1014" customFormat="1">
      <c r="A530" s="1009"/>
      <c r="B530" s="1010"/>
      <c r="C530" s="1010"/>
      <c r="D530" s="1010"/>
      <c r="E530" s="1010"/>
      <c r="F530" s="1010"/>
      <c r="G530" s="1010"/>
      <c r="H530" s="1011"/>
      <c r="I530" s="1012"/>
      <c r="J530" s="1013"/>
      <c r="K530" s="1013"/>
      <c r="L530" s="1049"/>
      <c r="M530" s="1049"/>
      <c r="N530" s="1049"/>
      <c r="O530" s="1049"/>
      <c r="P530" s="1049"/>
      <c r="Q530" s="1049"/>
      <c r="R530" s="1049"/>
      <c r="S530" s="1049"/>
      <c r="T530" s="1049"/>
      <c r="U530" s="1049"/>
      <c r="V530" s="1049"/>
      <c r="W530" s="1049"/>
      <c r="X530" s="1049"/>
      <c r="Y530" s="1049"/>
      <c r="Z530" s="1049"/>
    </row>
  </sheetData>
  <mergeCells count="199">
    <mergeCell ref="A5:J5"/>
    <mergeCell ref="A6:J6"/>
    <mergeCell ref="A7:J7"/>
    <mergeCell ref="C12:F12"/>
    <mergeCell ref="D13:F13"/>
    <mergeCell ref="E14:F14"/>
    <mergeCell ref="K14:K15"/>
    <mergeCell ref="D16:F16"/>
    <mergeCell ref="E17:F17"/>
    <mergeCell ref="K17:K18"/>
    <mergeCell ref="B9:F9"/>
    <mergeCell ref="B10:F10"/>
    <mergeCell ref="B11:F11"/>
    <mergeCell ref="E29:F29"/>
    <mergeCell ref="K29:K30"/>
    <mergeCell ref="B32:F32"/>
    <mergeCell ref="C33:F33"/>
    <mergeCell ref="D34:F34"/>
    <mergeCell ref="E35:F35"/>
    <mergeCell ref="K35:K38"/>
    <mergeCell ref="B20:F20"/>
    <mergeCell ref="C21:F21"/>
    <mergeCell ref="D22:F22"/>
    <mergeCell ref="E23:F23"/>
    <mergeCell ref="K23:K25"/>
    <mergeCell ref="C27:F27"/>
    <mergeCell ref="H27:H28"/>
    <mergeCell ref="D28:F28"/>
    <mergeCell ref="B57:F57"/>
    <mergeCell ref="B59:F59"/>
    <mergeCell ref="B63:F63"/>
    <mergeCell ref="C70:F70"/>
    <mergeCell ref="H70:H71"/>
    <mergeCell ref="D71:F71"/>
    <mergeCell ref="E39:F39"/>
    <mergeCell ref="K39:K42"/>
    <mergeCell ref="C47:F47"/>
    <mergeCell ref="D48:F48"/>
    <mergeCell ref="E49:F49"/>
    <mergeCell ref="K49:K53"/>
    <mergeCell ref="E81:F81"/>
    <mergeCell ref="K81:K82"/>
    <mergeCell ref="C85:F85"/>
    <mergeCell ref="D86:F86"/>
    <mergeCell ref="E87:F87"/>
    <mergeCell ref="C95:F95"/>
    <mergeCell ref="H95:H96"/>
    <mergeCell ref="D96:F96"/>
    <mergeCell ref="E72:F72"/>
    <mergeCell ref="K72:K74"/>
    <mergeCell ref="E75:F75"/>
    <mergeCell ref="K75:K76"/>
    <mergeCell ref="C79:F79"/>
    <mergeCell ref="H79:H80"/>
    <mergeCell ref="D80:F80"/>
    <mergeCell ref="D113:F113"/>
    <mergeCell ref="E114:F114"/>
    <mergeCell ref="K114:K115"/>
    <mergeCell ref="C116:F116"/>
    <mergeCell ref="H116:H117"/>
    <mergeCell ref="D117:F117"/>
    <mergeCell ref="E97:F97"/>
    <mergeCell ref="K97:K99"/>
    <mergeCell ref="C102:F102"/>
    <mergeCell ref="D103:F103"/>
    <mergeCell ref="E104:F104"/>
    <mergeCell ref="C112:F112"/>
    <mergeCell ref="E128:F128"/>
    <mergeCell ref="K128:K129"/>
    <mergeCell ref="C130:F130"/>
    <mergeCell ref="H130:H131"/>
    <mergeCell ref="D131:F131"/>
    <mergeCell ref="E132:F132"/>
    <mergeCell ref="K132:K140"/>
    <mergeCell ref="E118:F118"/>
    <mergeCell ref="K118:K121"/>
    <mergeCell ref="E122:F122"/>
    <mergeCell ref="K122:K123"/>
    <mergeCell ref="C126:F126"/>
    <mergeCell ref="D127:F127"/>
    <mergeCell ref="E161:F161"/>
    <mergeCell ref="K161:K165"/>
    <mergeCell ref="C168:F168"/>
    <mergeCell ref="H168:H169"/>
    <mergeCell ref="D169:F169"/>
    <mergeCell ref="E170:F170"/>
    <mergeCell ref="K170:K174"/>
    <mergeCell ref="E143:F143"/>
    <mergeCell ref="K143:K144"/>
    <mergeCell ref="C149:F149"/>
    <mergeCell ref="D150:F150"/>
    <mergeCell ref="E151:F151"/>
    <mergeCell ref="C159:F159"/>
    <mergeCell ref="H159:H160"/>
    <mergeCell ref="D160:F160"/>
    <mergeCell ref="C191:F191"/>
    <mergeCell ref="D192:F192"/>
    <mergeCell ref="E193:F193"/>
    <mergeCell ref="K193:K196"/>
    <mergeCell ref="D200:F200"/>
    <mergeCell ref="E201:F201"/>
    <mergeCell ref="K201:K202"/>
    <mergeCell ref="E176:F176"/>
    <mergeCell ref="K176:K180"/>
    <mergeCell ref="C184:F184"/>
    <mergeCell ref="D185:F185"/>
    <mergeCell ref="E186:F186"/>
    <mergeCell ref="K186:K188"/>
    <mergeCell ref="E215:F215"/>
    <mergeCell ref="K215:K217"/>
    <mergeCell ref="C220:F220"/>
    <mergeCell ref="D221:F221"/>
    <mergeCell ref="E222:F222"/>
    <mergeCell ref="C226:F226"/>
    <mergeCell ref="C205:F205"/>
    <mergeCell ref="D206:F206"/>
    <mergeCell ref="E207:F207"/>
    <mergeCell ref="K207:K208"/>
    <mergeCell ref="C213:F213"/>
    <mergeCell ref="D214:F214"/>
    <mergeCell ref="C238:F238"/>
    <mergeCell ref="H238:H239"/>
    <mergeCell ref="D239:F239"/>
    <mergeCell ref="E240:F240"/>
    <mergeCell ref="K240:K242"/>
    <mergeCell ref="C245:F245"/>
    <mergeCell ref="H245:H246"/>
    <mergeCell ref="D246:F246"/>
    <mergeCell ref="D227:F227"/>
    <mergeCell ref="E228:F228"/>
    <mergeCell ref="K228:K230"/>
    <mergeCell ref="D231:F231"/>
    <mergeCell ref="E232:F232"/>
    <mergeCell ref="K232:K235"/>
    <mergeCell ref="D267:F267"/>
    <mergeCell ref="E268:F268"/>
    <mergeCell ref="B273:F273"/>
    <mergeCell ref="C274:F274"/>
    <mergeCell ref="H274:H275"/>
    <mergeCell ref="D275:F275"/>
    <mergeCell ref="E247:F247"/>
    <mergeCell ref="K247:K248"/>
    <mergeCell ref="C251:F251"/>
    <mergeCell ref="D252:F252"/>
    <mergeCell ref="E253:F253"/>
    <mergeCell ref="C266:F266"/>
    <mergeCell ref="E288:F288"/>
    <mergeCell ref="K288:K289"/>
    <mergeCell ref="C292:F292"/>
    <mergeCell ref="D293:F293"/>
    <mergeCell ref="E294:F294"/>
    <mergeCell ref="C298:F298"/>
    <mergeCell ref="H298:H299"/>
    <mergeCell ref="D299:F299"/>
    <mergeCell ref="E276:F276"/>
    <mergeCell ref="K276:K277"/>
    <mergeCell ref="C280:F280"/>
    <mergeCell ref="D281:F281"/>
    <mergeCell ref="E282:F282"/>
    <mergeCell ref="C286:F286"/>
    <mergeCell ref="H286:H287"/>
    <mergeCell ref="D287:F287"/>
    <mergeCell ref="E311:F311"/>
    <mergeCell ref="C321:F321"/>
    <mergeCell ref="D322:F322"/>
    <mergeCell ref="E323:F323"/>
    <mergeCell ref="K323:K327"/>
    <mergeCell ref="D328:F328"/>
    <mergeCell ref="E300:F300"/>
    <mergeCell ref="K300:K304"/>
    <mergeCell ref="E305:F305"/>
    <mergeCell ref="K305:K306"/>
    <mergeCell ref="C309:F309"/>
    <mergeCell ref="D310:F310"/>
    <mergeCell ref="C339:F339"/>
    <mergeCell ref="D340:F340"/>
    <mergeCell ref="E341:F341"/>
    <mergeCell ref="K341:K342"/>
    <mergeCell ref="C345:F345"/>
    <mergeCell ref="D346:F346"/>
    <mergeCell ref="E329:F329"/>
    <mergeCell ref="K329:K330"/>
    <mergeCell ref="B332:F332"/>
    <mergeCell ref="C333:F333"/>
    <mergeCell ref="D334:F334"/>
    <mergeCell ref="E335:F335"/>
    <mergeCell ref="C357:F357"/>
    <mergeCell ref="H357:H358"/>
    <mergeCell ref="D358:F358"/>
    <mergeCell ref="E359:F359"/>
    <mergeCell ref="K359:K360"/>
    <mergeCell ref="E361:F361"/>
    <mergeCell ref="K361:K362"/>
    <mergeCell ref="E347:F347"/>
    <mergeCell ref="K347:K348"/>
    <mergeCell ref="C351:F351"/>
    <mergeCell ref="D352:F352"/>
    <mergeCell ref="E353:F353"/>
    <mergeCell ref="K353:K356"/>
  </mergeCells>
  <printOptions horizontalCentered="1"/>
  <pageMargins left="0.55118110236220474" right="0.55118110236220474" top="0.98425196850393704" bottom="0.78740157480314965" header="0.51181102362204722" footer="0.39370078740157483"/>
  <pageSetup paperSize="122" scale="65" orientation="portrait" r:id="rId1"/>
  <headerFooter alignWithMargins="0">
    <oddFooter>&amp;C- &amp;P -</oddFooter>
  </headerFooter>
  <rowBreaks count="3" manualBreakCount="3">
    <brk id="124" max="9" man="1"/>
    <brk id="230" max="9" man="1"/>
    <brk id="331" max="9" man="1"/>
  </rowBreaks>
  <drawing r:id="rId2"/>
</worksheet>
</file>

<file path=xl/worksheets/sheet26.xml><?xml version="1.0" encoding="utf-8"?>
<worksheet xmlns="http://schemas.openxmlformats.org/spreadsheetml/2006/main" xmlns:r="http://schemas.openxmlformats.org/officeDocument/2006/relationships">
  <sheetPr>
    <tabColor rgb="FFFF0000"/>
  </sheetPr>
  <dimension ref="A1:G124"/>
  <sheetViews>
    <sheetView view="pageBreakPreview" topLeftCell="A10" zoomScale="60" zoomScaleNormal="50" workbookViewId="0">
      <selection activeCell="E20" sqref="E20"/>
    </sheetView>
  </sheetViews>
  <sheetFormatPr defaultRowHeight="15"/>
  <cols>
    <col min="1" max="1" width="7.28515625" style="61" customWidth="1"/>
    <col min="2" max="2" width="21.7109375" style="7" customWidth="1"/>
    <col min="3" max="3" width="20" style="291" customWidth="1"/>
    <col min="4" max="5" width="17.7109375" style="10" customWidth="1"/>
    <col min="6" max="6" width="22" style="10" customWidth="1"/>
    <col min="7" max="7" width="20.5703125" style="2" bestFit="1" customWidth="1"/>
    <col min="8" max="16384" width="9.140625" style="2"/>
  </cols>
  <sheetData>
    <row r="1" spans="1:6" s="258" customFormat="1" ht="21">
      <c r="A1" s="1700" t="s">
        <v>190</v>
      </c>
      <c r="B1" s="1700"/>
      <c r="C1" s="1700"/>
      <c r="D1" s="1700"/>
      <c r="E1" s="1700"/>
      <c r="F1" s="1700"/>
    </row>
    <row r="2" spans="1:6" s="258" customFormat="1" ht="21">
      <c r="A2" s="1700" t="s">
        <v>191</v>
      </c>
      <c r="B2" s="1700"/>
      <c r="C2" s="1700"/>
      <c r="D2" s="1700"/>
      <c r="E2" s="1700"/>
      <c r="F2" s="1700"/>
    </row>
    <row r="3" spans="1:6" s="258" customFormat="1" ht="21">
      <c r="A3" s="1700" t="s">
        <v>0</v>
      </c>
      <c r="B3" s="1700"/>
      <c r="C3" s="1700"/>
      <c r="D3" s="1700"/>
      <c r="E3" s="1700"/>
      <c r="F3" s="1700"/>
    </row>
    <row r="4" spans="1:6" s="7" customFormat="1" ht="15.75">
      <c r="A4" s="1668"/>
      <c r="B4" s="1668"/>
      <c r="C4" s="1668"/>
      <c r="D4" s="1668"/>
      <c r="E4" s="1668"/>
      <c r="F4" s="1668"/>
    </row>
    <row r="5" spans="1:6" s="7" customFormat="1" ht="7.5" customHeight="1">
      <c r="A5" s="61"/>
      <c r="C5" s="291"/>
      <c r="D5" s="10"/>
      <c r="E5" s="10"/>
      <c r="F5" s="10"/>
    </row>
    <row r="6" spans="1:6" s="259" customFormat="1" ht="42" customHeight="1">
      <c r="A6" s="1707" t="s">
        <v>188</v>
      </c>
      <c r="B6" s="1784"/>
      <c r="C6" s="1784"/>
      <c r="D6" s="1784"/>
      <c r="E6" s="1784"/>
      <c r="F6" s="1708"/>
    </row>
    <row r="7" spans="1:6" s="259" customFormat="1" ht="75">
      <c r="A7" s="1704" t="s">
        <v>1</v>
      </c>
      <c r="B7" s="1701" t="s">
        <v>12</v>
      </c>
      <c r="C7" s="292" t="s">
        <v>492</v>
      </c>
      <c r="D7" s="112" t="s">
        <v>491</v>
      </c>
      <c r="E7" s="114"/>
      <c r="F7" s="1785" t="s">
        <v>207</v>
      </c>
    </row>
    <row r="8" spans="1:6" s="259" customFormat="1" ht="90">
      <c r="A8" s="1705"/>
      <c r="B8" s="1702"/>
      <c r="C8" s="293" t="s">
        <v>219</v>
      </c>
      <c r="D8" s="56" t="s">
        <v>509</v>
      </c>
      <c r="E8" s="56" t="s">
        <v>353</v>
      </c>
      <c r="F8" s="1786"/>
    </row>
    <row r="9" spans="1:6" s="259" customFormat="1" ht="120">
      <c r="A9" s="1705"/>
      <c r="B9" s="1702"/>
      <c r="C9" s="293" t="s">
        <v>321</v>
      </c>
      <c r="D9" s="56" t="s">
        <v>229</v>
      </c>
      <c r="E9" s="56" t="s">
        <v>355</v>
      </c>
      <c r="F9" s="1786"/>
    </row>
    <row r="10" spans="1:6" s="259" customFormat="1" ht="105">
      <c r="A10" s="1706"/>
      <c r="B10" s="1703"/>
      <c r="C10" s="292" t="s">
        <v>213</v>
      </c>
      <c r="D10" s="529" t="s">
        <v>218</v>
      </c>
      <c r="E10" s="529" t="s">
        <v>354</v>
      </c>
      <c r="F10" s="1786"/>
    </row>
    <row r="11" spans="1:6" s="259" customFormat="1">
      <c r="A11" s="531"/>
      <c r="B11" s="530"/>
      <c r="C11" s="293" t="s">
        <v>516</v>
      </c>
      <c r="D11" s="112" t="s">
        <v>517</v>
      </c>
      <c r="E11" s="114"/>
      <c r="F11" s="56"/>
    </row>
    <row r="12" spans="1:6" s="259" customFormat="1">
      <c r="A12" s="137" t="s">
        <v>192</v>
      </c>
      <c r="B12" s="137" t="s">
        <v>193</v>
      </c>
      <c r="C12" s="294" t="s">
        <v>250</v>
      </c>
      <c r="D12" s="78" t="s">
        <v>194</v>
      </c>
      <c r="E12" s="78" t="s">
        <v>194</v>
      </c>
      <c r="F12" s="78" t="s">
        <v>195</v>
      </c>
    </row>
    <row r="13" spans="1:6" s="7" customFormat="1" ht="18" customHeight="1">
      <c r="A13" s="14">
        <v>1</v>
      </c>
      <c r="B13" s="16" t="s">
        <v>13</v>
      </c>
      <c r="C13" s="30"/>
      <c r="D13" s="17">
        <f>D14+D15</f>
        <v>2000000000</v>
      </c>
      <c r="E13" s="17">
        <f>SUM(E14:E15)</f>
        <v>1300000000</v>
      </c>
      <c r="F13" s="17">
        <f>C13+D13+E13</f>
        <v>3300000000</v>
      </c>
    </row>
    <row r="14" spans="1:6" s="7" customFormat="1" ht="18" customHeight="1">
      <c r="A14" s="38"/>
      <c r="B14" s="39" t="s">
        <v>357</v>
      </c>
      <c r="C14" s="43"/>
      <c r="D14" s="45"/>
      <c r="E14" s="397">
        <v>1300000000</v>
      </c>
      <c r="F14" s="17"/>
    </row>
    <row r="15" spans="1:6" s="7" customFormat="1" ht="18" customHeight="1">
      <c r="A15" s="38"/>
      <c r="B15" s="39" t="s">
        <v>367</v>
      </c>
      <c r="C15" s="43"/>
      <c r="D15" s="397">
        <v>2000000000</v>
      </c>
      <c r="E15" s="45"/>
      <c r="F15" s="17"/>
    </row>
    <row r="16" spans="1:6" s="7" customFormat="1" ht="18" customHeight="1">
      <c r="A16" s="14">
        <v>2</v>
      </c>
      <c r="B16" s="18" t="s">
        <v>14</v>
      </c>
      <c r="C16" s="30"/>
      <c r="D16" s="290">
        <f>D17+D18</f>
        <v>0</v>
      </c>
      <c r="E16" s="17">
        <f>E17+E18</f>
        <v>2600000000</v>
      </c>
      <c r="F16" s="17">
        <f>C16+D16+E16</f>
        <v>2600000000</v>
      </c>
    </row>
    <row r="17" spans="1:6" s="7" customFormat="1" ht="18" customHeight="1">
      <c r="A17" s="38"/>
      <c r="B17" s="39" t="s">
        <v>358</v>
      </c>
      <c r="C17" s="43"/>
      <c r="D17" s="45"/>
      <c r="E17" s="397">
        <v>1300000000</v>
      </c>
      <c r="F17" s="17"/>
    </row>
    <row r="18" spans="1:6" s="7" customFormat="1" ht="18" customHeight="1">
      <c r="A18" s="38"/>
      <c r="B18" s="39" t="s">
        <v>359</v>
      </c>
      <c r="C18" s="43"/>
      <c r="D18" s="45"/>
      <c r="E18" s="397">
        <v>1300000000</v>
      </c>
      <c r="F18" s="17"/>
    </row>
    <row r="19" spans="1:6" s="7" customFormat="1" ht="18" customHeight="1">
      <c r="A19" s="14">
        <v>3</v>
      </c>
      <c r="B19" s="18" t="s">
        <v>15</v>
      </c>
      <c r="C19" s="30"/>
      <c r="D19" s="17">
        <f>D20</f>
        <v>0</v>
      </c>
      <c r="E19" s="17">
        <f>E20</f>
        <v>1250000000</v>
      </c>
      <c r="F19" s="17">
        <f>C19+D19+E19</f>
        <v>1250000000</v>
      </c>
    </row>
    <row r="20" spans="1:6" s="7" customFormat="1" ht="18" customHeight="1">
      <c r="A20" s="38"/>
      <c r="B20" s="39" t="s">
        <v>360</v>
      </c>
      <c r="C20" s="43"/>
      <c r="D20" s="45"/>
      <c r="E20" s="397">
        <v>1250000000</v>
      </c>
      <c r="F20" s="17"/>
    </row>
    <row r="21" spans="1:6" s="7" customFormat="1" ht="18" customHeight="1">
      <c r="A21" s="14">
        <v>4</v>
      </c>
      <c r="B21" s="18" t="s">
        <v>16</v>
      </c>
      <c r="C21" s="30"/>
      <c r="D21" s="17">
        <f>D2</f>
        <v>0</v>
      </c>
      <c r="E21" s="17">
        <v>0</v>
      </c>
      <c r="F21" s="17">
        <f>C21+D21+E21</f>
        <v>0</v>
      </c>
    </row>
    <row r="22" spans="1:6" s="7" customFormat="1" ht="18" customHeight="1">
      <c r="A22" s="36">
        <v>5</v>
      </c>
      <c r="B22" s="18" t="s">
        <v>17</v>
      </c>
      <c r="C22" s="30"/>
      <c r="D22" s="527">
        <f>D23+D24+D25</f>
        <v>5900000000</v>
      </c>
      <c r="E22" s="17">
        <f>E23+E24+E25</f>
        <v>0</v>
      </c>
      <c r="F22" s="17">
        <f>C22+D22+E22</f>
        <v>5900000000</v>
      </c>
    </row>
    <row r="23" spans="1:6" s="7" customFormat="1" ht="18" customHeight="1">
      <c r="A23" s="37"/>
      <c r="B23" s="18" t="s">
        <v>172</v>
      </c>
      <c r="C23" s="30"/>
      <c r="D23" s="396">
        <v>2200000000</v>
      </c>
      <c r="E23" s="17"/>
      <c r="F23" s="17">
        <v>0</v>
      </c>
    </row>
    <row r="24" spans="1:6" s="7" customFormat="1" ht="18" customHeight="1">
      <c r="A24" s="37"/>
      <c r="B24" s="18" t="s">
        <v>120</v>
      </c>
      <c r="C24" s="30"/>
      <c r="D24" s="396">
        <v>1500000000</v>
      </c>
      <c r="E24" s="17"/>
      <c r="F24" s="17">
        <v>0</v>
      </c>
    </row>
    <row r="25" spans="1:6" s="7" customFormat="1" ht="18" customHeight="1">
      <c r="A25" s="38"/>
      <c r="B25" s="18" t="s">
        <v>121</v>
      </c>
      <c r="C25" s="30"/>
      <c r="D25" s="396">
        <v>2200000000</v>
      </c>
      <c r="E25" s="17"/>
      <c r="F25" s="17">
        <v>0</v>
      </c>
    </row>
    <row r="26" spans="1:6" s="7" customFormat="1" ht="18" customHeight="1">
      <c r="A26" s="14">
        <v>6</v>
      </c>
      <c r="B26" s="18" t="s">
        <v>18</v>
      </c>
      <c r="C26" s="30"/>
      <c r="D26" s="17">
        <v>0</v>
      </c>
      <c r="E26" s="17">
        <v>0</v>
      </c>
      <c r="F26" s="17">
        <f t="shared" ref="F26:F33" si="0">C26+D26+E26</f>
        <v>0</v>
      </c>
    </row>
    <row r="27" spans="1:6" s="7" customFormat="1" ht="18" customHeight="1">
      <c r="A27" s="14">
        <v>7</v>
      </c>
      <c r="B27" s="18" t="s">
        <v>19</v>
      </c>
      <c r="C27" s="30"/>
      <c r="D27" s="17">
        <v>0</v>
      </c>
      <c r="E27" s="17">
        <v>0</v>
      </c>
      <c r="F27" s="17">
        <f t="shared" si="0"/>
        <v>0</v>
      </c>
    </row>
    <row r="28" spans="1:6" s="7" customFormat="1" ht="18" customHeight="1">
      <c r="A28" s="14">
        <v>8</v>
      </c>
      <c r="B28" s="18" t="s">
        <v>20</v>
      </c>
      <c r="C28" s="30"/>
      <c r="D28" s="17">
        <v>0</v>
      </c>
      <c r="E28" s="17">
        <v>0</v>
      </c>
      <c r="F28" s="17">
        <f t="shared" si="0"/>
        <v>0</v>
      </c>
    </row>
    <row r="29" spans="1:6" s="7" customFormat="1" ht="18" customHeight="1">
      <c r="A29" s="14">
        <v>9</v>
      </c>
      <c r="B29" s="18" t="s">
        <v>21</v>
      </c>
      <c r="C29" s="30"/>
      <c r="D29" s="17">
        <v>0</v>
      </c>
      <c r="E29" s="17">
        <v>0</v>
      </c>
      <c r="F29" s="17">
        <f t="shared" si="0"/>
        <v>0</v>
      </c>
    </row>
    <row r="30" spans="1:6" s="7" customFormat="1" ht="18" customHeight="1">
      <c r="A30" s="14">
        <v>10</v>
      </c>
      <c r="B30" s="18" t="s">
        <v>22</v>
      </c>
      <c r="C30" s="30"/>
      <c r="D30" s="17">
        <v>0</v>
      </c>
      <c r="E30" s="17">
        <v>0</v>
      </c>
      <c r="F30" s="17">
        <f t="shared" si="0"/>
        <v>0</v>
      </c>
    </row>
    <row r="31" spans="1:6" s="7" customFormat="1" ht="18" customHeight="1">
      <c r="A31" s="14">
        <v>11</v>
      </c>
      <c r="B31" s="18" t="s">
        <v>23</v>
      </c>
      <c r="C31" s="30"/>
      <c r="D31" s="17">
        <v>0</v>
      </c>
      <c r="E31" s="17">
        <v>0</v>
      </c>
      <c r="F31" s="17">
        <f t="shared" si="0"/>
        <v>0</v>
      </c>
    </row>
    <row r="32" spans="1:6" s="7" customFormat="1" ht="18" customHeight="1">
      <c r="A32" s="14">
        <v>12</v>
      </c>
      <c r="B32" s="18" t="s">
        <v>24</v>
      </c>
      <c r="C32" s="30"/>
      <c r="D32" s="17">
        <v>0</v>
      </c>
      <c r="E32" s="17">
        <v>0</v>
      </c>
      <c r="F32" s="17">
        <f t="shared" si="0"/>
        <v>0</v>
      </c>
    </row>
    <row r="33" spans="1:6" s="7" customFormat="1" ht="18" customHeight="1">
      <c r="A33" s="36">
        <v>13</v>
      </c>
      <c r="B33" s="18" t="s">
        <v>25</v>
      </c>
      <c r="C33" s="528">
        <f>SUM(C34:C40)</f>
        <v>89422584000</v>
      </c>
      <c r="D33" s="396">
        <f>D34+D35+D36+D37+D38+D39+D40+D41</f>
        <v>0</v>
      </c>
      <c r="E33" s="17">
        <f>E34+E35+E36+E37+E38+E39+E40+E41</f>
        <v>1200000000</v>
      </c>
      <c r="F33" s="17">
        <f t="shared" si="0"/>
        <v>90622584000</v>
      </c>
    </row>
    <row r="34" spans="1:6" s="7" customFormat="1" ht="18" customHeight="1">
      <c r="A34" s="37"/>
      <c r="B34" s="18" t="s">
        <v>133</v>
      </c>
      <c r="C34" s="395">
        <v>18740813000</v>
      </c>
      <c r="D34" s="17"/>
      <c r="E34" s="397">
        <v>1200000000</v>
      </c>
      <c r="F34" s="17">
        <v>0</v>
      </c>
    </row>
    <row r="35" spans="1:6" s="7" customFormat="1" ht="18" customHeight="1">
      <c r="A35" s="37"/>
      <c r="B35" s="18" t="s">
        <v>134</v>
      </c>
      <c r="C35" s="395">
        <v>10326854000</v>
      </c>
      <c r="D35" s="17"/>
      <c r="E35" s="17"/>
      <c r="F35" s="17">
        <v>0</v>
      </c>
    </row>
    <row r="36" spans="1:6" s="7" customFormat="1" ht="18" customHeight="1">
      <c r="A36" s="37"/>
      <c r="B36" s="18" t="s">
        <v>135</v>
      </c>
      <c r="C36" s="395">
        <v>18935846000</v>
      </c>
      <c r="D36" s="17"/>
      <c r="E36" s="17"/>
      <c r="F36" s="17">
        <v>0</v>
      </c>
    </row>
    <row r="37" spans="1:6" s="7" customFormat="1" ht="18" customHeight="1">
      <c r="A37" s="37"/>
      <c r="B37" s="18" t="s">
        <v>530</v>
      </c>
      <c r="C37" s="395">
        <v>15362950000</v>
      </c>
      <c r="D37" s="17"/>
      <c r="E37" s="17"/>
      <c r="F37" s="17">
        <v>0</v>
      </c>
    </row>
    <row r="38" spans="1:6" s="7" customFormat="1" ht="18" customHeight="1">
      <c r="A38" s="37"/>
      <c r="B38" s="18" t="s">
        <v>137</v>
      </c>
      <c r="C38" s="395">
        <v>3008309000</v>
      </c>
      <c r="D38" s="17"/>
      <c r="E38" s="17"/>
      <c r="F38" s="17">
        <v>0</v>
      </c>
    </row>
    <row r="39" spans="1:6" s="7" customFormat="1" ht="18" customHeight="1">
      <c r="A39" s="37"/>
      <c r="B39" s="18" t="s">
        <v>138</v>
      </c>
      <c r="C39" s="395">
        <v>8557547000</v>
      </c>
      <c r="D39" s="17"/>
      <c r="E39" s="17"/>
      <c r="F39" s="17">
        <v>0</v>
      </c>
    </row>
    <row r="40" spans="1:6" s="7" customFormat="1" ht="18" customHeight="1">
      <c r="A40" s="37"/>
      <c r="B40" s="18" t="s">
        <v>139</v>
      </c>
      <c r="C40" s="395">
        <v>14490265000</v>
      </c>
      <c r="D40" s="17"/>
      <c r="E40" s="17"/>
      <c r="F40" s="17">
        <v>0</v>
      </c>
    </row>
    <row r="41" spans="1:6" s="7" customFormat="1" ht="18" customHeight="1">
      <c r="A41" s="38"/>
      <c r="B41" s="39" t="s">
        <v>133</v>
      </c>
      <c r="C41" s="43"/>
      <c r="D41" s="45"/>
      <c r="E41" s="45"/>
      <c r="F41" s="17"/>
    </row>
    <row r="42" spans="1:6" s="46" customFormat="1" ht="18" customHeight="1">
      <c r="A42" s="36">
        <v>14</v>
      </c>
      <c r="B42" s="18" t="s">
        <v>26</v>
      </c>
      <c r="C42" s="30"/>
      <c r="D42" s="290">
        <f>D43</f>
        <v>0</v>
      </c>
      <c r="E42" s="527">
        <f>E43</f>
        <v>1200000000</v>
      </c>
      <c r="F42" s="17">
        <f>C42+D42+E42</f>
        <v>1200000000</v>
      </c>
    </row>
    <row r="43" spans="1:6" s="7" customFormat="1" ht="18" customHeight="1">
      <c r="A43" s="38"/>
      <c r="B43" s="39" t="s">
        <v>356</v>
      </c>
      <c r="C43" s="43"/>
      <c r="D43" s="45"/>
      <c r="E43" s="397">
        <v>1200000000</v>
      </c>
      <c r="F43" s="17"/>
    </row>
    <row r="44" spans="1:6" s="7" customFormat="1" ht="18" customHeight="1">
      <c r="A44" s="38">
        <v>15</v>
      </c>
      <c r="B44" s="39" t="s">
        <v>27</v>
      </c>
      <c r="C44" s="43"/>
      <c r="D44" s="45">
        <v>0</v>
      </c>
      <c r="E44" s="45">
        <v>0</v>
      </c>
      <c r="F44" s="17">
        <f>C44+D44+E44</f>
        <v>0</v>
      </c>
    </row>
    <row r="45" spans="1:6" s="7" customFormat="1" ht="18" customHeight="1">
      <c r="A45" s="36">
        <v>16</v>
      </c>
      <c r="B45" s="18" t="s">
        <v>28</v>
      </c>
      <c r="C45" s="528">
        <f>SUM(C46:C50)</f>
        <v>41868815000</v>
      </c>
      <c r="D45" s="17">
        <f>D46+D47+D48+D49+D50</f>
        <v>0</v>
      </c>
      <c r="E45" s="17">
        <v>0</v>
      </c>
      <c r="F45" s="17">
        <f>C45+D45+E45</f>
        <v>41868815000</v>
      </c>
    </row>
    <row r="46" spans="1:6" s="7" customFormat="1" ht="18" customHeight="1">
      <c r="A46" s="37"/>
      <c r="B46" s="18" t="s">
        <v>140</v>
      </c>
      <c r="C46" s="398">
        <v>6499839000</v>
      </c>
      <c r="D46" s="17"/>
      <c r="E46" s="17"/>
      <c r="F46" s="17">
        <v>0</v>
      </c>
    </row>
    <row r="47" spans="1:6" s="7" customFormat="1" ht="18" customHeight="1">
      <c r="A47" s="37"/>
      <c r="B47" s="18" t="s">
        <v>141</v>
      </c>
      <c r="C47" s="398">
        <v>7151249000</v>
      </c>
      <c r="D47" s="17"/>
      <c r="E47" s="17"/>
      <c r="F47" s="17">
        <v>0</v>
      </c>
    </row>
    <row r="48" spans="1:6" s="7" customFormat="1" ht="18" customHeight="1">
      <c r="A48" s="37"/>
      <c r="B48" s="18" t="s">
        <v>142</v>
      </c>
      <c r="C48" s="398">
        <v>7839569000</v>
      </c>
      <c r="D48" s="17"/>
      <c r="E48" s="17"/>
      <c r="F48" s="17">
        <v>0</v>
      </c>
    </row>
    <row r="49" spans="1:6" s="7" customFormat="1" ht="18" customHeight="1">
      <c r="A49" s="37"/>
      <c r="B49" s="18" t="s">
        <v>143</v>
      </c>
      <c r="C49" s="398">
        <v>11208265000</v>
      </c>
      <c r="D49" s="17"/>
      <c r="E49" s="17"/>
      <c r="F49" s="17">
        <v>0</v>
      </c>
    </row>
    <row r="50" spans="1:6" s="7" customFormat="1" ht="18" customHeight="1">
      <c r="A50" s="38"/>
      <c r="B50" s="18" t="s">
        <v>144</v>
      </c>
      <c r="C50" s="398">
        <v>9169893000</v>
      </c>
      <c r="D50" s="17"/>
      <c r="E50" s="17"/>
      <c r="F50" s="17">
        <v>0</v>
      </c>
    </row>
    <row r="51" spans="1:6" s="7" customFormat="1" ht="18" customHeight="1">
      <c r="A51" s="14">
        <v>17</v>
      </c>
      <c r="B51" s="18" t="s">
        <v>29</v>
      </c>
      <c r="C51" s="30"/>
      <c r="D51" s="17">
        <f>D52+D53</f>
        <v>0</v>
      </c>
      <c r="E51" s="527">
        <f>E52+E53</f>
        <v>2800000000</v>
      </c>
      <c r="F51" s="17">
        <f>C51+D51+E51</f>
        <v>2800000000</v>
      </c>
    </row>
    <row r="52" spans="1:6" s="7" customFormat="1" ht="18" customHeight="1">
      <c r="A52" s="38"/>
      <c r="B52" s="39" t="s">
        <v>364</v>
      </c>
      <c r="C52" s="43"/>
      <c r="D52" s="45"/>
      <c r="E52" s="397">
        <v>1600000000</v>
      </c>
      <c r="F52" s="17"/>
    </row>
    <row r="53" spans="1:6" s="7" customFormat="1" ht="18" customHeight="1">
      <c r="A53" s="38"/>
      <c r="B53" s="39" t="s">
        <v>365</v>
      </c>
      <c r="C53" s="43"/>
      <c r="D53" s="45"/>
      <c r="E53" s="397">
        <v>1200000000</v>
      </c>
      <c r="F53" s="17"/>
    </row>
    <row r="54" spans="1:6" s="7" customFormat="1" ht="18" customHeight="1">
      <c r="A54" s="36">
        <v>18</v>
      </c>
      <c r="B54" s="18" t="s">
        <v>30</v>
      </c>
      <c r="C54" s="30"/>
      <c r="D54" s="17">
        <f>D55+D56+D57+D58+D59+D60+D61</f>
        <v>12700000000</v>
      </c>
      <c r="E54" s="527">
        <f>SUM(E55:E61)</f>
        <v>1200000000</v>
      </c>
      <c r="F54" s="17">
        <f>C54+D54+E54</f>
        <v>13900000000</v>
      </c>
    </row>
    <row r="55" spans="1:6" s="7" customFormat="1" ht="18" customHeight="1">
      <c r="A55" s="37"/>
      <c r="B55" s="18" t="s">
        <v>173</v>
      </c>
      <c r="C55" s="30"/>
      <c r="D55" s="396">
        <v>2500000000</v>
      </c>
      <c r="E55" s="17"/>
      <c r="F55" s="17">
        <v>0</v>
      </c>
    </row>
    <row r="56" spans="1:6" s="7" customFormat="1" ht="18" customHeight="1">
      <c r="A56" s="37"/>
      <c r="B56" s="18" t="s">
        <v>122</v>
      </c>
      <c r="C56" s="30"/>
      <c r="D56" s="396">
        <v>2000000000</v>
      </c>
      <c r="E56" s="17"/>
      <c r="F56" s="17">
        <v>0</v>
      </c>
    </row>
    <row r="57" spans="1:6" s="7" customFormat="1" ht="18" customHeight="1">
      <c r="A57" s="37"/>
      <c r="B57" s="18" t="s">
        <v>123</v>
      </c>
      <c r="C57" s="30"/>
      <c r="D57" s="396">
        <v>2200000000</v>
      </c>
      <c r="E57" s="17"/>
      <c r="F57" s="17">
        <v>0</v>
      </c>
    </row>
    <row r="58" spans="1:6" s="7" customFormat="1" ht="18" customHeight="1">
      <c r="A58" s="37"/>
      <c r="B58" s="18" t="s">
        <v>124</v>
      </c>
      <c r="C58" s="30"/>
      <c r="D58" s="396">
        <v>2000000000</v>
      </c>
      <c r="E58" s="17"/>
      <c r="F58" s="17">
        <v>0</v>
      </c>
    </row>
    <row r="59" spans="1:6" s="7" customFormat="1" ht="18" customHeight="1">
      <c r="A59" s="37"/>
      <c r="B59" s="18" t="s">
        <v>125</v>
      </c>
      <c r="C59" s="30"/>
      <c r="D59" s="396">
        <v>2000000000</v>
      </c>
      <c r="E59" s="17"/>
      <c r="F59" s="17">
        <v>0</v>
      </c>
    </row>
    <row r="60" spans="1:6" s="7" customFormat="1" ht="18" customHeight="1">
      <c r="A60" s="38"/>
      <c r="B60" s="18" t="s">
        <v>126</v>
      </c>
      <c r="C60" s="30"/>
      <c r="D60" s="396">
        <v>2000000000</v>
      </c>
      <c r="E60" s="17"/>
      <c r="F60" s="17">
        <v>0</v>
      </c>
    </row>
    <row r="61" spans="1:6" s="7" customFormat="1" ht="18" customHeight="1">
      <c r="A61" s="38"/>
      <c r="B61" s="39" t="s">
        <v>361</v>
      </c>
      <c r="C61" s="43"/>
      <c r="D61" s="45"/>
      <c r="E61" s="397">
        <v>1200000000</v>
      </c>
      <c r="F61" s="17"/>
    </row>
    <row r="62" spans="1:6" s="7" customFormat="1" ht="18" customHeight="1">
      <c r="A62" s="14">
        <v>19</v>
      </c>
      <c r="B62" s="18" t="s">
        <v>31</v>
      </c>
      <c r="C62" s="30"/>
      <c r="D62" s="17">
        <v>0</v>
      </c>
      <c r="E62" s="17">
        <v>0</v>
      </c>
      <c r="F62" s="17">
        <f>C62+D62+E62</f>
        <v>0</v>
      </c>
    </row>
    <row r="63" spans="1:6" s="7" customFormat="1" ht="18" customHeight="1">
      <c r="A63" s="14">
        <v>20</v>
      </c>
      <c r="B63" s="18" t="s">
        <v>32</v>
      </c>
      <c r="C63" s="30"/>
      <c r="D63" s="17">
        <f>D64</f>
        <v>0</v>
      </c>
      <c r="E63" s="527">
        <f>E64</f>
        <v>1200000000</v>
      </c>
      <c r="F63" s="17">
        <f>C63+D63+E63</f>
        <v>1200000000</v>
      </c>
    </row>
    <row r="64" spans="1:6" s="7" customFormat="1" ht="18" customHeight="1">
      <c r="A64" s="38"/>
      <c r="B64" s="39" t="s">
        <v>362</v>
      </c>
      <c r="C64" s="43"/>
      <c r="D64" s="45"/>
      <c r="E64" s="397">
        <v>1200000000</v>
      </c>
      <c r="F64" s="17"/>
    </row>
    <row r="65" spans="1:6" s="7" customFormat="1" ht="18" customHeight="1">
      <c r="A65" s="14">
        <v>21</v>
      </c>
      <c r="B65" s="18" t="s">
        <v>33</v>
      </c>
      <c r="C65" s="30"/>
      <c r="D65" s="17">
        <f>D66+D67</f>
        <v>4000000000</v>
      </c>
      <c r="E65" s="17">
        <f>E66+E67</f>
        <v>0</v>
      </c>
      <c r="F65" s="17">
        <f>C65+D65+E65</f>
        <v>4000000000</v>
      </c>
    </row>
    <row r="66" spans="1:6" s="7" customFormat="1" ht="18" customHeight="1">
      <c r="A66" s="38"/>
      <c r="B66" s="39" t="s">
        <v>368</v>
      </c>
      <c r="C66" s="43"/>
      <c r="D66" s="397">
        <v>2000000000</v>
      </c>
      <c r="E66" s="45"/>
      <c r="F66" s="17"/>
    </row>
    <row r="67" spans="1:6" s="7" customFormat="1" ht="18" customHeight="1">
      <c r="A67" s="38"/>
      <c r="B67" s="39" t="s">
        <v>369</v>
      </c>
      <c r="C67" s="43"/>
      <c r="D67" s="397">
        <v>2000000000</v>
      </c>
      <c r="E67" s="45"/>
      <c r="F67" s="17"/>
    </row>
    <row r="68" spans="1:6" s="7" customFormat="1" ht="18" customHeight="1">
      <c r="A68" s="36">
        <v>22</v>
      </c>
      <c r="B68" s="18" t="s">
        <v>34</v>
      </c>
      <c r="C68" s="30">
        <f>SUM(C70:C72)</f>
        <v>29897132000</v>
      </c>
      <c r="D68" s="17">
        <f>D69+D70+D71+D72+D73</f>
        <v>4000000000</v>
      </c>
      <c r="E68" s="17">
        <f>E69+E71+E70+E72+E73</f>
        <v>3250000000</v>
      </c>
      <c r="F68" s="17">
        <f>C68+D68+E68</f>
        <v>37147132000</v>
      </c>
    </row>
    <row r="69" spans="1:6" s="7" customFormat="1" ht="18" customHeight="1">
      <c r="A69" s="37"/>
      <c r="B69" s="18" t="s">
        <v>174</v>
      </c>
      <c r="C69" s="30"/>
      <c r="D69" s="396">
        <v>2500000000</v>
      </c>
      <c r="E69" s="396">
        <v>2000000000</v>
      </c>
      <c r="F69" s="17"/>
    </row>
    <row r="70" spans="1:6" s="7" customFormat="1" ht="18" customHeight="1">
      <c r="A70" s="37"/>
      <c r="B70" s="18" t="s">
        <v>160</v>
      </c>
      <c r="C70" s="395">
        <v>5985298000</v>
      </c>
      <c r="D70" s="396"/>
      <c r="E70" s="396"/>
      <c r="F70" s="17"/>
    </row>
    <row r="71" spans="1:6" s="7" customFormat="1" ht="18" customHeight="1">
      <c r="A71" s="37"/>
      <c r="B71" s="18" t="s">
        <v>161</v>
      </c>
      <c r="C71" s="395">
        <v>9784394000</v>
      </c>
      <c r="D71" s="396"/>
      <c r="E71" s="396"/>
      <c r="F71" s="17"/>
    </row>
    <row r="72" spans="1:6" s="7" customFormat="1" ht="18" customHeight="1">
      <c r="A72" s="38"/>
      <c r="B72" s="18" t="s">
        <v>370</v>
      </c>
      <c r="C72" s="395">
        <v>14127440000</v>
      </c>
      <c r="D72" s="396">
        <v>1500000000</v>
      </c>
      <c r="E72" s="396"/>
      <c r="F72" s="17"/>
    </row>
    <row r="73" spans="1:6" s="7" customFormat="1" ht="18" customHeight="1">
      <c r="A73" s="38"/>
      <c r="B73" s="39" t="s">
        <v>363</v>
      </c>
      <c r="C73" s="43"/>
      <c r="D73" s="397"/>
      <c r="E73" s="397">
        <v>1250000000</v>
      </c>
      <c r="F73" s="17"/>
    </row>
    <row r="74" spans="1:6" s="7" customFormat="1" ht="18" customHeight="1">
      <c r="A74" s="36">
        <v>23</v>
      </c>
      <c r="B74" s="18" t="s">
        <v>35</v>
      </c>
      <c r="C74" s="30">
        <f>SUM(C75:C78)</f>
        <v>22815178000</v>
      </c>
      <c r="D74" s="17">
        <v>0</v>
      </c>
      <c r="E74" s="17">
        <v>0</v>
      </c>
      <c r="F74" s="17">
        <f>C74+D74+E74</f>
        <v>22815178000</v>
      </c>
    </row>
    <row r="75" spans="1:6" s="7" customFormat="1" ht="18" customHeight="1">
      <c r="A75" s="37"/>
      <c r="B75" s="18" t="s">
        <v>165</v>
      </c>
      <c r="C75" s="399">
        <v>5847820000</v>
      </c>
      <c r="D75" s="17"/>
      <c r="E75" s="17"/>
      <c r="F75" s="17">
        <v>0</v>
      </c>
    </row>
    <row r="76" spans="1:6" s="46" customFormat="1" ht="18" customHeight="1">
      <c r="A76" s="37"/>
      <c r="B76" s="18" t="s">
        <v>166</v>
      </c>
      <c r="C76" s="399">
        <v>9907989000</v>
      </c>
      <c r="D76" s="17"/>
      <c r="E76" s="17"/>
      <c r="F76" s="17">
        <v>0</v>
      </c>
    </row>
    <row r="77" spans="1:6" s="7" customFormat="1" ht="18" customHeight="1">
      <c r="A77" s="37"/>
      <c r="B77" s="39" t="s">
        <v>167</v>
      </c>
      <c r="C77" s="400">
        <v>3486426000</v>
      </c>
      <c r="D77" s="45"/>
      <c r="E77" s="45"/>
      <c r="F77" s="17">
        <v>0</v>
      </c>
    </row>
    <row r="78" spans="1:6" s="7" customFormat="1" ht="18" customHeight="1">
      <c r="A78" s="38"/>
      <c r="B78" s="18" t="s">
        <v>168</v>
      </c>
      <c r="C78" s="399">
        <v>3572943000</v>
      </c>
      <c r="D78" s="17"/>
      <c r="E78" s="17"/>
      <c r="F78" s="17">
        <v>0</v>
      </c>
    </row>
    <row r="79" spans="1:6" s="7" customFormat="1" ht="18" customHeight="1">
      <c r="A79" s="14">
        <v>24</v>
      </c>
      <c r="B79" s="18" t="s">
        <v>36</v>
      </c>
      <c r="C79" s="30"/>
      <c r="D79" s="17">
        <v>0</v>
      </c>
      <c r="E79" s="17">
        <v>0</v>
      </c>
      <c r="F79" s="17">
        <f>C79+D79+E79</f>
        <v>0</v>
      </c>
    </row>
    <row r="80" spans="1:6" s="7" customFormat="1" ht="18" customHeight="1">
      <c r="A80" s="36">
        <v>25</v>
      </c>
      <c r="B80" s="18" t="s">
        <v>37</v>
      </c>
      <c r="C80" s="30">
        <f>SUM(C81:C83)</f>
        <v>36361772000</v>
      </c>
      <c r="D80" s="17">
        <v>0</v>
      </c>
      <c r="E80" s="17">
        <v>0</v>
      </c>
      <c r="F80" s="17">
        <f>C80+D80+E80</f>
        <v>36361772000</v>
      </c>
    </row>
    <row r="81" spans="1:6" s="7" customFormat="1" ht="18" customHeight="1">
      <c r="A81" s="37"/>
      <c r="B81" s="18" t="s">
        <v>162</v>
      </c>
      <c r="C81" s="33">
        <v>12587683000</v>
      </c>
      <c r="D81" s="17"/>
      <c r="E81" s="17"/>
      <c r="F81" s="17"/>
    </row>
    <row r="82" spans="1:6" s="7" customFormat="1" ht="18" customHeight="1">
      <c r="A82" s="37"/>
      <c r="B82" s="18" t="s">
        <v>163</v>
      </c>
      <c r="C82" s="33">
        <v>7837705000</v>
      </c>
      <c r="D82" s="17"/>
      <c r="E82" s="17"/>
      <c r="F82" s="17"/>
    </row>
    <row r="83" spans="1:6" s="7" customFormat="1" ht="18" customHeight="1">
      <c r="A83" s="38"/>
      <c r="B83" s="18" t="s">
        <v>164</v>
      </c>
      <c r="C83" s="33">
        <v>15936384000</v>
      </c>
      <c r="D83" s="17"/>
      <c r="E83" s="17"/>
      <c r="F83" s="17"/>
    </row>
    <row r="84" spans="1:6" s="7" customFormat="1" ht="18" customHeight="1">
      <c r="A84" s="14">
        <v>26</v>
      </c>
      <c r="B84" s="18" t="s">
        <v>38</v>
      </c>
      <c r="C84" s="30"/>
      <c r="D84" s="17">
        <v>0</v>
      </c>
      <c r="E84" s="17">
        <v>0</v>
      </c>
      <c r="F84" s="17">
        <f>C84+D84+E84</f>
        <v>0</v>
      </c>
    </row>
    <row r="85" spans="1:6" s="7" customFormat="1" ht="18" customHeight="1">
      <c r="A85" s="14">
        <v>27</v>
      </c>
      <c r="B85" s="18" t="s">
        <v>39</v>
      </c>
      <c r="C85" s="30"/>
      <c r="D85" s="17">
        <v>0</v>
      </c>
      <c r="E85" s="17">
        <v>0</v>
      </c>
      <c r="F85" s="17">
        <f>C85+D85+E85</f>
        <v>0</v>
      </c>
    </row>
    <row r="86" spans="1:6" s="7" customFormat="1" ht="18" customHeight="1">
      <c r="A86" s="36">
        <v>28</v>
      </c>
      <c r="B86" s="18" t="s">
        <v>40</v>
      </c>
      <c r="C86" s="30">
        <f>SUM(C87:C94)</f>
        <v>112649865000</v>
      </c>
      <c r="D86" s="17">
        <f>D87+D88+D89+D90+D91+D92+D93+D94+D95</f>
        <v>0</v>
      </c>
      <c r="E86" s="527">
        <f>SUM(E87:E95)</f>
        <v>1250000000</v>
      </c>
      <c r="F86" s="17">
        <f>C86+D86+E86</f>
        <v>113899865000</v>
      </c>
    </row>
    <row r="87" spans="1:6" s="7" customFormat="1" ht="18" customHeight="1">
      <c r="A87" s="37"/>
      <c r="B87" s="18" t="s">
        <v>145</v>
      </c>
      <c r="C87" s="398">
        <v>20000134000</v>
      </c>
      <c r="D87" s="17"/>
      <c r="E87" s="17"/>
      <c r="F87" s="17"/>
    </row>
    <row r="88" spans="1:6" s="7" customFormat="1" ht="18" customHeight="1">
      <c r="A88" s="37"/>
      <c r="B88" s="18" t="s">
        <v>146</v>
      </c>
      <c r="C88" s="398">
        <v>18684587000</v>
      </c>
      <c r="D88" s="17"/>
      <c r="E88" s="17"/>
      <c r="F88" s="17"/>
    </row>
    <row r="89" spans="1:6" s="7" customFormat="1" ht="18" customHeight="1">
      <c r="A89" s="37"/>
      <c r="B89" s="18" t="s">
        <v>147</v>
      </c>
      <c r="C89" s="398">
        <v>16603980000</v>
      </c>
      <c r="D89" s="17"/>
      <c r="E89" s="17"/>
      <c r="F89" s="17"/>
    </row>
    <row r="90" spans="1:6" s="7" customFormat="1" ht="18" customHeight="1">
      <c r="A90" s="37"/>
      <c r="B90" s="18" t="s">
        <v>148</v>
      </c>
      <c r="C90" s="398">
        <v>4975733000</v>
      </c>
      <c r="D90" s="17"/>
      <c r="E90" s="17"/>
      <c r="F90" s="17"/>
    </row>
    <row r="91" spans="1:6" s="7" customFormat="1" ht="18" customHeight="1">
      <c r="A91" s="37"/>
      <c r="B91" s="18" t="s">
        <v>150</v>
      </c>
      <c r="C91" s="398">
        <v>15189871000</v>
      </c>
      <c r="D91" s="17"/>
      <c r="E91" s="17"/>
      <c r="F91" s="17"/>
    </row>
    <row r="92" spans="1:6" s="7" customFormat="1" ht="18" customHeight="1">
      <c r="A92" s="37"/>
      <c r="B92" s="18" t="s">
        <v>149</v>
      </c>
      <c r="C92" s="398">
        <v>9583856000</v>
      </c>
      <c r="D92" s="17"/>
      <c r="E92" s="17"/>
      <c r="F92" s="17"/>
    </row>
    <row r="93" spans="1:6" s="7" customFormat="1" ht="18" customHeight="1">
      <c r="A93" s="37"/>
      <c r="B93" s="18" t="s">
        <v>151</v>
      </c>
      <c r="C93" s="398">
        <v>13296364000</v>
      </c>
      <c r="D93" s="17"/>
      <c r="E93" s="17"/>
      <c r="F93" s="17"/>
    </row>
    <row r="94" spans="1:6" s="7" customFormat="1" ht="18" customHeight="1">
      <c r="A94" s="38"/>
      <c r="B94" s="18" t="s">
        <v>152</v>
      </c>
      <c r="C94" s="398">
        <v>14315340000</v>
      </c>
      <c r="D94" s="17"/>
      <c r="E94" s="17"/>
      <c r="F94" s="17"/>
    </row>
    <row r="95" spans="1:6" s="7" customFormat="1" ht="18" customHeight="1">
      <c r="A95" s="38"/>
      <c r="B95" s="39" t="s">
        <v>153</v>
      </c>
      <c r="C95" s="43"/>
      <c r="D95" s="45"/>
      <c r="E95" s="397">
        <v>1250000000</v>
      </c>
      <c r="F95" s="17"/>
    </row>
    <row r="96" spans="1:6" s="7" customFormat="1" ht="18" customHeight="1">
      <c r="A96" s="36">
        <v>29</v>
      </c>
      <c r="B96" s="18" t="s">
        <v>41</v>
      </c>
      <c r="C96" s="30">
        <f>SUM(C98:C106)</f>
        <v>115712760000</v>
      </c>
      <c r="D96" s="17">
        <f>D97+D98+D99+D100+D101+D102+D103+D104+D105+D106</f>
        <v>7600000000</v>
      </c>
      <c r="E96" s="17">
        <v>0</v>
      </c>
      <c r="F96" s="17">
        <f>C96+D96+E96</f>
        <v>123312760000</v>
      </c>
    </row>
    <row r="97" spans="1:6" s="7" customFormat="1" ht="18" customHeight="1">
      <c r="A97" s="37"/>
      <c r="B97" s="18" t="s">
        <v>175</v>
      </c>
      <c r="C97" s="30"/>
      <c r="D97" s="396">
        <v>2500000000</v>
      </c>
      <c r="E97" s="17"/>
      <c r="F97" s="17"/>
    </row>
    <row r="98" spans="1:6" s="7" customFormat="1" ht="18" customHeight="1">
      <c r="A98" s="37"/>
      <c r="B98" s="18" t="s">
        <v>153</v>
      </c>
      <c r="C98" s="399">
        <v>9878243000</v>
      </c>
      <c r="D98" s="396"/>
      <c r="E98" s="17"/>
      <c r="F98" s="17"/>
    </row>
    <row r="99" spans="1:6" s="7" customFormat="1" ht="18" customHeight="1">
      <c r="A99" s="37"/>
      <c r="B99" s="18" t="s">
        <v>154</v>
      </c>
      <c r="C99" s="399">
        <v>4147509000</v>
      </c>
      <c r="D99" s="396"/>
      <c r="E99" s="17"/>
      <c r="F99" s="17"/>
    </row>
    <row r="100" spans="1:6" s="7" customFormat="1" ht="18" customHeight="1">
      <c r="A100" s="37"/>
      <c r="B100" s="18" t="s">
        <v>155</v>
      </c>
      <c r="C100" s="399">
        <v>3667650000</v>
      </c>
      <c r="D100" s="396"/>
      <c r="E100" s="17"/>
      <c r="F100" s="17"/>
    </row>
    <row r="101" spans="1:6" s="7" customFormat="1" ht="18" customHeight="1">
      <c r="A101" s="37"/>
      <c r="B101" s="18" t="s">
        <v>156</v>
      </c>
      <c r="C101" s="399">
        <v>12630159000</v>
      </c>
      <c r="D101" s="396"/>
      <c r="E101" s="17"/>
      <c r="F101" s="17"/>
    </row>
    <row r="102" spans="1:6" s="7" customFormat="1" ht="18" customHeight="1">
      <c r="A102" s="37"/>
      <c r="B102" s="18" t="s">
        <v>157</v>
      </c>
      <c r="C102" s="399">
        <v>4199930000</v>
      </c>
      <c r="D102" s="396"/>
      <c r="E102" s="17"/>
      <c r="F102" s="17"/>
    </row>
    <row r="103" spans="1:6" s="46" customFormat="1" ht="18" customHeight="1">
      <c r="A103" s="37"/>
      <c r="B103" s="18" t="s">
        <v>158</v>
      </c>
      <c r="C103" s="399">
        <v>6671446000</v>
      </c>
      <c r="D103" s="396"/>
      <c r="E103" s="17"/>
      <c r="F103" s="17"/>
    </row>
    <row r="104" spans="1:6" s="7" customFormat="1" ht="18" customHeight="1">
      <c r="A104" s="37"/>
      <c r="B104" s="39" t="s">
        <v>128</v>
      </c>
      <c r="C104" s="400">
        <v>33986781000</v>
      </c>
      <c r="D104" s="397">
        <v>1700000000</v>
      </c>
      <c r="E104" s="45"/>
      <c r="F104" s="17"/>
    </row>
    <row r="105" spans="1:6" s="7" customFormat="1" ht="18" customHeight="1">
      <c r="A105" s="37"/>
      <c r="B105" s="18" t="s">
        <v>129</v>
      </c>
      <c r="C105" s="399">
        <v>27935504000</v>
      </c>
      <c r="D105" s="397">
        <v>1700000000</v>
      </c>
      <c r="E105" s="17"/>
      <c r="F105" s="17"/>
    </row>
    <row r="106" spans="1:6" s="7" customFormat="1" ht="18" customHeight="1">
      <c r="A106" s="38"/>
      <c r="B106" s="18" t="s">
        <v>159</v>
      </c>
      <c r="C106" s="399">
        <v>12595538000</v>
      </c>
      <c r="D106" s="397">
        <v>1700000000</v>
      </c>
      <c r="E106" s="17"/>
      <c r="F106" s="17"/>
    </row>
    <row r="107" spans="1:6" s="7" customFormat="1" ht="19.5" customHeight="1">
      <c r="A107" s="36">
        <v>30</v>
      </c>
      <c r="B107" s="18" t="s">
        <v>42</v>
      </c>
      <c r="C107" s="30">
        <f>SUM(C108:C110)</f>
        <v>43539574000</v>
      </c>
      <c r="D107" s="290">
        <f>D108+D109+D110</f>
        <v>0</v>
      </c>
      <c r="E107" s="17">
        <f>E108+E109+E110</f>
        <v>1250000000</v>
      </c>
      <c r="F107" s="17">
        <f>C107+D107+E107</f>
        <v>44789574000</v>
      </c>
    </row>
    <row r="108" spans="1:6" s="7" customFormat="1" ht="18" customHeight="1">
      <c r="A108" s="37"/>
      <c r="B108" s="18" t="s">
        <v>169</v>
      </c>
      <c r="C108" s="399">
        <v>22698293000</v>
      </c>
      <c r="D108" s="17"/>
      <c r="E108" s="17"/>
      <c r="F108" s="17"/>
    </row>
    <row r="109" spans="1:6" s="7" customFormat="1" ht="18" customHeight="1">
      <c r="A109" s="37"/>
      <c r="B109" s="18" t="s">
        <v>170</v>
      </c>
      <c r="C109" s="399">
        <v>11298115000</v>
      </c>
      <c r="D109" s="17"/>
      <c r="E109" s="396">
        <v>1250000000</v>
      </c>
      <c r="F109" s="17"/>
    </row>
    <row r="110" spans="1:6" s="7" customFormat="1" ht="18" customHeight="1">
      <c r="A110" s="38"/>
      <c r="B110" s="18" t="s">
        <v>171</v>
      </c>
      <c r="C110" s="399">
        <v>9543166000</v>
      </c>
      <c r="D110" s="17"/>
      <c r="E110" s="17"/>
      <c r="F110" s="17"/>
    </row>
    <row r="111" spans="1:6" s="7" customFormat="1" ht="18" customHeight="1">
      <c r="A111" s="14">
        <v>31</v>
      </c>
      <c r="B111" s="18" t="s">
        <v>43</v>
      </c>
      <c r="C111" s="30"/>
      <c r="D111" s="17">
        <f>D112</f>
        <v>0</v>
      </c>
      <c r="E111" s="17">
        <f>E112</f>
        <v>1500000000</v>
      </c>
      <c r="F111" s="17">
        <f>C111+D111+E111</f>
        <v>1500000000</v>
      </c>
    </row>
    <row r="112" spans="1:6" s="7" customFormat="1" ht="18" customHeight="1">
      <c r="A112" s="38"/>
      <c r="B112" s="39" t="s">
        <v>366</v>
      </c>
      <c r="C112" s="43"/>
      <c r="D112" s="45"/>
      <c r="E112" s="397">
        <v>1500000000</v>
      </c>
      <c r="F112" s="17"/>
    </row>
    <row r="113" spans="1:7" s="7" customFormat="1" ht="18" customHeight="1">
      <c r="A113" s="36">
        <v>32</v>
      </c>
      <c r="B113" s="18" t="s">
        <v>44</v>
      </c>
      <c r="C113" s="30"/>
      <c r="D113" s="527">
        <f>D114+D115+D116+D117</f>
        <v>7200000000</v>
      </c>
      <c r="E113" s="17"/>
      <c r="F113" s="17">
        <f>C113+D113+E113</f>
        <v>7200000000</v>
      </c>
    </row>
    <row r="114" spans="1:7" s="7" customFormat="1" ht="18" customHeight="1">
      <c r="A114" s="37"/>
      <c r="B114" s="18" t="s">
        <v>176</v>
      </c>
      <c r="C114" s="30"/>
      <c r="D114" s="17"/>
      <c r="E114" s="17"/>
      <c r="F114" s="17"/>
    </row>
    <row r="115" spans="1:7" s="7" customFormat="1" ht="18" customHeight="1">
      <c r="A115" s="37"/>
      <c r="B115" s="18" t="s">
        <v>130</v>
      </c>
      <c r="C115" s="30"/>
      <c r="D115" s="396">
        <v>2000000000</v>
      </c>
      <c r="E115" s="17"/>
      <c r="F115" s="17"/>
    </row>
    <row r="116" spans="1:7" s="7" customFormat="1" ht="18" customHeight="1">
      <c r="A116" s="38"/>
      <c r="B116" s="18" t="s">
        <v>131</v>
      </c>
      <c r="C116" s="30"/>
      <c r="D116" s="396">
        <v>2200000000</v>
      </c>
      <c r="E116" s="17"/>
      <c r="F116" s="17"/>
    </row>
    <row r="117" spans="1:7" s="7" customFormat="1" ht="18" customHeight="1">
      <c r="A117" s="38"/>
      <c r="B117" s="18" t="s">
        <v>132</v>
      </c>
      <c r="C117" s="30"/>
      <c r="D117" s="396">
        <v>3000000000</v>
      </c>
      <c r="E117" s="17"/>
      <c r="F117" s="17"/>
    </row>
    <row r="118" spans="1:7" s="7" customFormat="1" ht="18" customHeight="1">
      <c r="A118" s="36">
        <v>33</v>
      </c>
      <c r="B118" s="18" t="s">
        <v>45</v>
      </c>
      <c r="C118" s="30"/>
      <c r="D118" s="17">
        <v>0</v>
      </c>
      <c r="E118" s="17"/>
      <c r="F118" s="17">
        <f>C118+D118+E118</f>
        <v>0</v>
      </c>
    </row>
    <row r="119" spans="1:7" s="7" customFormat="1" ht="18" hidden="1" customHeight="1">
      <c r="A119" s="38"/>
      <c r="B119" s="32" t="s">
        <v>132</v>
      </c>
      <c r="C119" s="30"/>
      <c r="D119" s="17">
        <v>2000000000</v>
      </c>
      <c r="E119" s="17">
        <v>2000000000</v>
      </c>
      <c r="F119" s="17"/>
    </row>
    <row r="120" spans="1:7" s="257" customFormat="1" ht="18" customHeight="1">
      <c r="A120" s="1663" t="s">
        <v>2</v>
      </c>
      <c r="B120" s="1664"/>
      <c r="C120" s="295">
        <f>C33+C45+C68+C74+C80+C86+C96+C107</f>
        <v>492267680000</v>
      </c>
      <c r="D120" s="15">
        <f>D13+D16+D19+D21+D22+D26+D27+D28+D29+D30+D31+D32+D33+D42+D44+D45+D51+D54+D62+D63+D65+D68+D74+D79+D80+D84+D85+D86+D96+D107+D111+D113+D118</f>
        <v>43400000000</v>
      </c>
      <c r="E120" s="15">
        <f>E13+E16+E19+E21+E22+E26+E27+E28+E29+E30+E31+E32+E33+E42+E44+E45+E51+E54+E62+E63+E65+E68+E74+E79+E80+E84+E85+E86+E96+E107+E111+E113+E118</f>
        <v>20000000000</v>
      </c>
      <c r="F120" s="15">
        <f>F13+F16+F19+F21+F22+F26+F27+F28+F29+F30+F31+F32+F33+F42+F44+F45+F51+F54+F62+F63+F65+F68+F74+F79+F80+F84+F85+F86+F96+F107+F111+F113+F118</f>
        <v>555667680000</v>
      </c>
      <c r="G120" s="256" t="e">
        <f>#REF!+#REF!+#REF!+#REF!+#REF!+#REF!+#REF!+#REF!+#REF!+#REF!+#REF!+#REF!+#REF!+#REF!+#REF!+#REF!+#REF!+#REF!+#REF!+#REF!+#REF!+#REF!+#REF!+#REF!+#REF!+#REF!+#REF!+#REF!+#REF!+#REF!+#REF!+#REF!+#REF!</f>
        <v>#REF!</v>
      </c>
    </row>
    <row r="121" spans="1:7">
      <c r="D121" s="10" t="s">
        <v>371</v>
      </c>
      <c r="F121" s="125">
        <f>C120+D120</f>
        <v>535667680000</v>
      </c>
    </row>
    <row r="122" spans="1:7">
      <c r="C122" s="296">
        <f>1258737748000+492267680000</f>
        <v>1751005428000</v>
      </c>
      <c r="D122" s="49">
        <v>33300000000</v>
      </c>
    </row>
    <row r="124" spans="1:7">
      <c r="D124" s="125">
        <f>D120+E120</f>
        <v>63400000000</v>
      </c>
    </row>
  </sheetData>
  <mergeCells count="9">
    <mergeCell ref="A7:A10"/>
    <mergeCell ref="B7:B10"/>
    <mergeCell ref="F7:F10"/>
    <mergeCell ref="A120:B120"/>
    <mergeCell ref="A1:F1"/>
    <mergeCell ref="A2:F2"/>
    <mergeCell ref="A3:F3"/>
    <mergeCell ref="A4:F4"/>
    <mergeCell ref="A6:F6"/>
  </mergeCells>
  <printOptions horizontalCentered="1"/>
  <pageMargins left="0" right="0" top="0.19685039370078741" bottom="0.19685039370078741" header="0.31496062992125984" footer="0.31496062992125984"/>
  <pageSetup paperSize="122" scale="60" orientation="portrait" r:id="rId1"/>
  <rowBreaks count="1" manualBreakCount="1">
    <brk id="67" max="5" man="1"/>
  </rowBreaks>
</worksheet>
</file>

<file path=xl/worksheets/sheet27.xml><?xml version="1.0" encoding="utf-8"?>
<worksheet xmlns="http://schemas.openxmlformats.org/spreadsheetml/2006/main" xmlns:r="http://schemas.openxmlformats.org/officeDocument/2006/relationships">
  <sheetPr>
    <tabColor rgb="FFFF0000"/>
  </sheetPr>
  <dimension ref="A1:I167"/>
  <sheetViews>
    <sheetView view="pageBreakPreview" topLeftCell="A4" zoomScale="80" zoomScaleNormal="50" zoomScaleSheetLayoutView="80" workbookViewId="0">
      <selection activeCell="D155" sqref="D155"/>
    </sheetView>
  </sheetViews>
  <sheetFormatPr defaultRowHeight="15"/>
  <cols>
    <col min="1" max="1" width="7.28515625" style="61" customWidth="1"/>
    <col min="2" max="2" width="21.7109375" style="7" customWidth="1"/>
    <col min="3" max="3" width="20" style="291" customWidth="1"/>
    <col min="4" max="5" width="17.7109375" style="10" customWidth="1"/>
    <col min="6" max="7" width="24.140625" style="10" customWidth="1"/>
    <col min="8" max="8" width="22" style="10" customWidth="1"/>
    <col min="9" max="9" width="20.5703125" style="2" bestFit="1" customWidth="1"/>
    <col min="10" max="16384" width="9.140625" style="2"/>
  </cols>
  <sheetData>
    <row r="1" spans="1:8" s="258" customFormat="1" ht="21">
      <c r="A1" s="1700" t="s">
        <v>190</v>
      </c>
      <c r="B1" s="1700"/>
      <c r="C1" s="1700"/>
      <c r="D1" s="1700"/>
      <c r="E1" s="1700"/>
      <c r="F1" s="1700"/>
      <c r="G1" s="1700"/>
      <c r="H1" s="1700"/>
    </row>
    <row r="2" spans="1:8" s="258" customFormat="1" ht="21">
      <c r="A2" s="1700" t="s">
        <v>191</v>
      </c>
      <c r="B2" s="1700"/>
      <c r="C2" s="1700"/>
      <c r="D2" s="1700"/>
      <c r="E2" s="1700"/>
      <c r="F2" s="1700"/>
      <c r="G2" s="1700"/>
      <c r="H2" s="1700"/>
    </row>
    <row r="3" spans="1:8" s="258" customFormat="1" ht="21">
      <c r="A3" s="1700" t="s">
        <v>0</v>
      </c>
      <c r="B3" s="1700"/>
      <c r="C3" s="1700"/>
      <c r="D3" s="1700"/>
      <c r="E3" s="1700"/>
      <c r="F3" s="1700"/>
      <c r="G3" s="1700"/>
      <c r="H3" s="1700"/>
    </row>
    <row r="4" spans="1:8" s="7" customFormat="1" ht="15.75">
      <c r="A4" s="1668"/>
      <c r="B4" s="1668"/>
      <c r="C4" s="1668"/>
      <c r="D4" s="1668"/>
      <c r="E4" s="1668"/>
      <c r="F4" s="1668"/>
      <c r="G4" s="1668"/>
      <c r="H4" s="1668"/>
    </row>
    <row r="5" spans="1:8" s="7" customFormat="1" ht="7.5" customHeight="1">
      <c r="A5" s="61"/>
      <c r="C5" s="291"/>
      <c r="D5" s="10"/>
      <c r="E5" s="10"/>
      <c r="F5" s="10"/>
      <c r="G5" s="10"/>
      <c r="H5" s="10"/>
    </row>
    <row r="6" spans="1:8" s="259" customFormat="1" ht="42" customHeight="1">
      <c r="A6" s="1707" t="s">
        <v>188</v>
      </c>
      <c r="B6" s="1784"/>
      <c r="C6" s="1784"/>
      <c r="D6" s="1784"/>
      <c r="E6" s="1784"/>
      <c r="F6" s="1784"/>
      <c r="G6" s="1784"/>
      <c r="H6" s="1708"/>
    </row>
    <row r="7" spans="1:8" s="259" customFormat="1" ht="90">
      <c r="A7" s="1704" t="s">
        <v>1</v>
      </c>
      <c r="B7" s="1701" t="s">
        <v>12</v>
      </c>
      <c r="C7" s="292" t="s">
        <v>492</v>
      </c>
      <c r="D7" s="112" t="s">
        <v>580</v>
      </c>
      <c r="E7" s="114"/>
      <c r="F7" s="385" t="s">
        <v>489</v>
      </c>
      <c r="G7" s="388"/>
      <c r="H7" s="1785" t="s">
        <v>207</v>
      </c>
    </row>
    <row r="8" spans="1:8" s="259" customFormat="1" ht="90">
      <c r="A8" s="1705"/>
      <c r="B8" s="1702"/>
      <c r="C8" s="293" t="s">
        <v>219</v>
      </c>
      <c r="D8" s="56" t="s">
        <v>509</v>
      </c>
      <c r="E8" s="56" t="s">
        <v>353</v>
      </c>
      <c r="F8" s="986" t="s">
        <v>626</v>
      </c>
      <c r="G8" s="987"/>
      <c r="H8" s="1786"/>
    </row>
    <row r="9" spans="1:8" s="259" customFormat="1" ht="120">
      <c r="A9" s="1705"/>
      <c r="B9" s="1702"/>
      <c r="C9" s="293" t="s">
        <v>321</v>
      </c>
      <c r="D9" s="56" t="s">
        <v>229</v>
      </c>
      <c r="E9" s="56" t="s">
        <v>355</v>
      </c>
      <c r="F9" s="56" t="s">
        <v>664</v>
      </c>
      <c r="G9" s="56" t="s">
        <v>671</v>
      </c>
      <c r="H9" s="1786"/>
    </row>
    <row r="10" spans="1:8" s="259" customFormat="1" ht="120">
      <c r="A10" s="1706"/>
      <c r="B10" s="1703"/>
      <c r="C10" s="292" t="s">
        <v>213</v>
      </c>
      <c r="D10" s="985" t="s">
        <v>681</v>
      </c>
      <c r="E10" s="985" t="s">
        <v>354</v>
      </c>
      <c r="F10" s="985" t="s">
        <v>665</v>
      </c>
      <c r="G10" s="985" t="s">
        <v>670</v>
      </c>
      <c r="H10" s="1786"/>
    </row>
    <row r="11" spans="1:8" s="259" customFormat="1">
      <c r="A11" s="984"/>
      <c r="B11" s="983"/>
      <c r="C11" s="293" t="s">
        <v>516</v>
      </c>
      <c r="D11" s="112" t="s">
        <v>517</v>
      </c>
      <c r="E11" s="114"/>
      <c r="F11" s="114" t="s">
        <v>515</v>
      </c>
      <c r="G11" s="114"/>
      <c r="H11" s="56"/>
    </row>
    <row r="12" spans="1:8" s="259" customFormat="1">
      <c r="A12" s="137" t="s">
        <v>192</v>
      </c>
      <c r="B12" s="137" t="s">
        <v>193</v>
      </c>
      <c r="C12" s="294" t="s">
        <v>250</v>
      </c>
      <c r="D12" s="78" t="s">
        <v>194</v>
      </c>
      <c r="E12" s="78" t="s">
        <v>194</v>
      </c>
      <c r="F12" s="78" t="s">
        <v>194</v>
      </c>
      <c r="G12" s="78" t="s">
        <v>194</v>
      </c>
      <c r="H12" s="78" t="s">
        <v>195</v>
      </c>
    </row>
    <row r="13" spans="1:8" s="698" customFormat="1" ht="18" customHeight="1">
      <c r="A13" s="683">
        <v>1</v>
      </c>
      <c r="B13" s="684" t="s">
        <v>13</v>
      </c>
      <c r="C13" s="692"/>
      <c r="D13" s="696">
        <f>D14+D15</f>
        <v>1800000000</v>
      </c>
      <c r="E13" s="696">
        <f>SUM(E14:E15)</f>
        <v>1200000000</v>
      </c>
      <c r="F13" s="696">
        <f>SUM(F14:F15)</f>
        <v>0</v>
      </c>
      <c r="G13" s="696">
        <f>SUM(G14:G15)</f>
        <v>0</v>
      </c>
      <c r="H13" s="696">
        <f>SUM(C13:G13)</f>
        <v>3000000000</v>
      </c>
    </row>
    <row r="14" spans="1:8" s="7" customFormat="1" ht="18" customHeight="1">
      <c r="A14" s="38"/>
      <c r="B14" s="39" t="s">
        <v>357</v>
      </c>
      <c r="C14" s="43"/>
      <c r="D14" s="45"/>
      <c r="E14" s="948">
        <v>1200000000</v>
      </c>
      <c r="F14" s="397">
        <v>0</v>
      </c>
      <c r="G14" s="397">
        <v>0</v>
      </c>
      <c r="H14" s="17">
        <f>C14+D14+E14+F14+G14</f>
        <v>1200000000</v>
      </c>
    </row>
    <row r="15" spans="1:8" s="7" customFormat="1" ht="18" customHeight="1">
      <c r="A15" s="38"/>
      <c r="B15" s="39" t="s">
        <v>367</v>
      </c>
      <c r="C15" s="43"/>
      <c r="D15" s="941">
        <v>1800000000</v>
      </c>
      <c r="E15" s="45"/>
      <c r="F15" s="45"/>
      <c r="G15" s="45"/>
      <c r="H15" s="17">
        <f>C15+D15+E15+F15+G15</f>
        <v>1800000000</v>
      </c>
    </row>
    <row r="16" spans="1:8" s="698" customFormat="1" ht="18" customHeight="1">
      <c r="A16" s="683">
        <v>2</v>
      </c>
      <c r="B16" s="699" t="s">
        <v>14</v>
      </c>
      <c r="C16" s="692"/>
      <c r="D16" s="700">
        <f>D17+D18</f>
        <v>0</v>
      </c>
      <c r="E16" s="696">
        <f>E17+E18</f>
        <v>2400000000</v>
      </c>
      <c r="F16" s="696">
        <f>SUM(F17:F19)</f>
        <v>300000000</v>
      </c>
      <c r="G16" s="696">
        <f>SUM(G17:G19)</f>
        <v>0</v>
      </c>
      <c r="H16" s="696">
        <f>SUM(C16:G16)</f>
        <v>2700000000</v>
      </c>
    </row>
    <row r="17" spans="1:8" s="7" customFormat="1" ht="18" customHeight="1">
      <c r="A17" s="38"/>
      <c r="B17" s="39" t="s">
        <v>358</v>
      </c>
      <c r="C17" s="43"/>
      <c r="D17" s="45"/>
      <c r="E17" s="948">
        <v>1200000000</v>
      </c>
      <c r="F17" s="397">
        <v>0</v>
      </c>
      <c r="G17" s="397">
        <v>0</v>
      </c>
      <c r="H17" s="17">
        <f>C17+D17+E17+F17+G17</f>
        <v>1200000000</v>
      </c>
    </row>
    <row r="18" spans="1:8" s="7" customFormat="1" ht="18" customHeight="1">
      <c r="A18" s="38"/>
      <c r="B18" s="39" t="s">
        <v>359</v>
      </c>
      <c r="C18" s="43"/>
      <c r="D18" s="45"/>
      <c r="E18" s="948">
        <v>1200000000</v>
      </c>
      <c r="F18" s="397">
        <v>0</v>
      </c>
      <c r="G18" s="397">
        <v>0</v>
      </c>
      <c r="H18" s="17">
        <f>C18+D18+E18+F18+G18</f>
        <v>1200000000</v>
      </c>
    </row>
    <row r="19" spans="1:8" s="7" customFormat="1" ht="18" customHeight="1">
      <c r="A19" s="37"/>
      <c r="B19" s="18" t="s">
        <v>656</v>
      </c>
      <c r="C19" s="30"/>
      <c r="D19" s="396">
        <v>0</v>
      </c>
      <c r="E19" s="17"/>
      <c r="F19" s="913">
        <v>300000000</v>
      </c>
      <c r="G19" s="397">
        <v>0</v>
      </c>
      <c r="H19" s="17">
        <f>C19+D19+E19+F19+G19</f>
        <v>300000000</v>
      </c>
    </row>
    <row r="20" spans="1:8" s="698" customFormat="1" ht="18" customHeight="1">
      <c r="A20" s="683">
        <v>3</v>
      </c>
      <c r="B20" s="699" t="s">
        <v>15</v>
      </c>
      <c r="C20" s="692"/>
      <c r="D20" s="696">
        <f>D21</f>
        <v>0</v>
      </c>
      <c r="E20" s="696">
        <f>E21</f>
        <v>1200000000</v>
      </c>
      <c r="F20" s="696">
        <f>SUM(F21:F24)</f>
        <v>2150000000</v>
      </c>
      <c r="G20" s="696">
        <f>SUM(G21:G25)</f>
        <v>1850000000</v>
      </c>
      <c r="H20" s="696">
        <f>SUM(C20:G20)</f>
        <v>5200000000</v>
      </c>
    </row>
    <row r="21" spans="1:8" s="7" customFormat="1" ht="18" customHeight="1">
      <c r="A21" s="38"/>
      <c r="B21" s="39" t="s">
        <v>360</v>
      </c>
      <c r="C21" s="43"/>
      <c r="D21" s="45"/>
      <c r="E21" s="948">
        <v>1200000000</v>
      </c>
      <c r="F21" s="397">
        <v>0</v>
      </c>
      <c r="G21" s="397">
        <v>0</v>
      </c>
      <c r="H21" s="17">
        <f>C21+D21+E21</f>
        <v>1200000000</v>
      </c>
    </row>
    <row r="22" spans="1:8" s="7" customFormat="1" ht="18" customHeight="1">
      <c r="A22" s="37"/>
      <c r="B22" s="18" t="s">
        <v>627</v>
      </c>
      <c r="C22" s="30"/>
      <c r="D22" s="396">
        <v>0</v>
      </c>
      <c r="E22" s="17"/>
      <c r="F22" s="913">
        <v>1000000000</v>
      </c>
      <c r="G22" s="397">
        <v>850000000</v>
      </c>
      <c r="H22" s="17">
        <f>C22+D22+E22+F22+G22</f>
        <v>1850000000</v>
      </c>
    </row>
    <row r="23" spans="1:8" s="7" customFormat="1" ht="18" customHeight="1">
      <c r="A23" s="37"/>
      <c r="B23" s="18" t="s">
        <v>628</v>
      </c>
      <c r="C23" s="30"/>
      <c r="D23" s="396">
        <v>0</v>
      </c>
      <c r="E23" s="17"/>
      <c r="F23" s="914">
        <v>500000000</v>
      </c>
      <c r="G23" s="396">
        <v>0</v>
      </c>
      <c r="H23" s="17">
        <f>C23+D23+E23+F23+G23</f>
        <v>500000000</v>
      </c>
    </row>
    <row r="24" spans="1:8" s="7" customFormat="1" ht="18" customHeight="1">
      <c r="A24" s="38"/>
      <c r="B24" s="18" t="s">
        <v>629</v>
      </c>
      <c r="C24" s="30"/>
      <c r="D24" s="396">
        <v>0</v>
      </c>
      <c r="E24" s="17"/>
      <c r="F24" s="914">
        <v>650000000</v>
      </c>
      <c r="G24" s="396">
        <v>600000000</v>
      </c>
      <c r="H24" s="17">
        <f>C24+D24+E24+F24+G24</f>
        <v>1250000000</v>
      </c>
    </row>
    <row r="25" spans="1:8" s="7" customFormat="1" ht="18" customHeight="1">
      <c r="A25" s="38"/>
      <c r="B25" s="18" t="s">
        <v>677</v>
      </c>
      <c r="C25" s="30"/>
      <c r="D25" s="396"/>
      <c r="E25" s="17"/>
      <c r="F25" s="914"/>
      <c r="G25" s="396">
        <v>400000000</v>
      </c>
      <c r="H25" s="17">
        <f>C25+D25+E25+F25+G25</f>
        <v>400000000</v>
      </c>
    </row>
    <row r="26" spans="1:8" s="698" customFormat="1" ht="18" customHeight="1">
      <c r="A26" s="683">
        <v>4</v>
      </c>
      <c r="B26" s="699" t="s">
        <v>16</v>
      </c>
      <c r="C26" s="692"/>
      <c r="D26" s="696">
        <f>D2</f>
        <v>0</v>
      </c>
      <c r="E26" s="696">
        <v>0</v>
      </c>
      <c r="F26" s="696">
        <v>0</v>
      </c>
      <c r="G26" s="696">
        <v>0</v>
      </c>
      <c r="H26" s="696">
        <f>SUM(C26:G26)</f>
        <v>0</v>
      </c>
    </row>
    <row r="27" spans="1:8" s="698" customFormat="1" ht="18" customHeight="1">
      <c r="A27" s="701">
        <v>5</v>
      </c>
      <c r="B27" s="699" t="s">
        <v>17</v>
      </c>
      <c r="C27" s="692"/>
      <c r="D27" s="703">
        <f>D28+D29+D30</f>
        <v>6000000000</v>
      </c>
      <c r="E27" s="696">
        <f>E28+E29+E30</f>
        <v>0</v>
      </c>
      <c r="F27" s="696">
        <f>F28+F29+F30</f>
        <v>0</v>
      </c>
      <c r="G27" s="696">
        <f>G28+G29+G30</f>
        <v>0</v>
      </c>
      <c r="H27" s="696">
        <f>SUM(C27:G27)</f>
        <v>6000000000</v>
      </c>
    </row>
    <row r="28" spans="1:8" s="7" customFormat="1" ht="18" customHeight="1">
      <c r="A28" s="37"/>
      <c r="B28" s="18" t="s">
        <v>172</v>
      </c>
      <c r="C28" s="30"/>
      <c r="D28" s="946">
        <v>2200000000</v>
      </c>
      <c r="E28" s="17"/>
      <c r="F28" s="17"/>
      <c r="G28" s="17"/>
      <c r="H28" s="17">
        <f>C28+D28+E28</f>
        <v>2200000000</v>
      </c>
    </row>
    <row r="29" spans="1:8" s="7" customFormat="1" ht="18" customHeight="1">
      <c r="A29" s="37"/>
      <c r="B29" s="18" t="s">
        <v>120</v>
      </c>
      <c r="C29" s="30"/>
      <c r="D29" s="946">
        <v>1500000000</v>
      </c>
      <c r="E29" s="17"/>
      <c r="F29" s="17"/>
      <c r="G29" s="17"/>
      <c r="H29" s="17">
        <f>C29+D29+E29</f>
        <v>1500000000</v>
      </c>
    </row>
    <row r="30" spans="1:8" s="7" customFormat="1" ht="18" customHeight="1">
      <c r="A30" s="38"/>
      <c r="B30" s="18" t="s">
        <v>121</v>
      </c>
      <c r="C30" s="30"/>
      <c r="D30" s="944">
        <v>2300000000</v>
      </c>
      <c r="E30" s="17"/>
      <c r="F30" s="17"/>
      <c r="G30" s="17"/>
      <c r="H30" s="17">
        <f>C30+D30+E30</f>
        <v>2300000000</v>
      </c>
    </row>
    <row r="31" spans="1:8" s="698" customFormat="1" ht="18" customHeight="1">
      <c r="A31" s="683">
        <v>6</v>
      </c>
      <c r="B31" s="699" t="s">
        <v>18</v>
      </c>
      <c r="C31" s="692"/>
      <c r="D31" s="696">
        <v>0</v>
      </c>
      <c r="E31" s="696">
        <v>0</v>
      </c>
      <c r="F31" s="696">
        <f>SUM(D32)</f>
        <v>0</v>
      </c>
      <c r="G31" s="696">
        <f>SUM(E32)</f>
        <v>0</v>
      </c>
      <c r="H31" s="696">
        <f>SUM(C31:G31)</f>
        <v>0</v>
      </c>
    </row>
    <row r="32" spans="1:8" s="698" customFormat="1" ht="18" customHeight="1">
      <c r="A32" s="683">
        <v>7</v>
      </c>
      <c r="B32" s="699" t="s">
        <v>19</v>
      </c>
      <c r="C32" s="692"/>
      <c r="D32" s="696">
        <v>0</v>
      </c>
      <c r="E32" s="696">
        <v>0</v>
      </c>
      <c r="F32" s="696">
        <v>0</v>
      </c>
      <c r="G32" s="696">
        <v>0</v>
      </c>
      <c r="H32" s="696">
        <f>SUM(C32:G32)</f>
        <v>0</v>
      </c>
    </row>
    <row r="33" spans="1:8" s="698" customFormat="1" ht="18" customHeight="1">
      <c r="A33" s="683">
        <v>8</v>
      </c>
      <c r="B33" s="699" t="s">
        <v>20</v>
      </c>
      <c r="C33" s="692"/>
      <c r="D33" s="696">
        <v>0</v>
      </c>
      <c r="E33" s="696">
        <v>0</v>
      </c>
      <c r="F33" s="696">
        <v>0</v>
      </c>
      <c r="G33" s="696">
        <v>0</v>
      </c>
      <c r="H33" s="696">
        <f>SUM(C33:G33)</f>
        <v>0</v>
      </c>
    </row>
    <row r="34" spans="1:8" s="698" customFormat="1" ht="18" customHeight="1">
      <c r="A34" s="683">
        <v>9</v>
      </c>
      <c r="B34" s="699" t="s">
        <v>21</v>
      </c>
      <c r="C34" s="692"/>
      <c r="D34" s="696">
        <v>0</v>
      </c>
      <c r="E34" s="696">
        <v>0</v>
      </c>
      <c r="F34" s="696">
        <f>SUM(F35:F36)</f>
        <v>600000000</v>
      </c>
      <c r="G34" s="696">
        <f>SUM(G35:G36)</f>
        <v>850000000</v>
      </c>
      <c r="H34" s="696">
        <f>SUM(C34:G34)</f>
        <v>1450000000</v>
      </c>
    </row>
    <row r="35" spans="1:8" s="7" customFormat="1" ht="18" customHeight="1">
      <c r="A35" s="37"/>
      <c r="B35" s="18" t="s">
        <v>630</v>
      </c>
      <c r="C35" s="30"/>
      <c r="D35" s="396">
        <v>0</v>
      </c>
      <c r="E35" s="17"/>
      <c r="F35" s="913">
        <v>300000000</v>
      </c>
      <c r="G35" s="397">
        <v>0</v>
      </c>
      <c r="H35" s="17">
        <f>C35+D35+E35+F35+G35</f>
        <v>300000000</v>
      </c>
    </row>
    <row r="36" spans="1:8" s="7" customFormat="1" ht="18" customHeight="1">
      <c r="A36" s="37"/>
      <c r="B36" s="18" t="s">
        <v>666</v>
      </c>
      <c r="C36" s="30"/>
      <c r="D36" s="396">
        <v>0</v>
      </c>
      <c r="E36" s="17"/>
      <c r="F36" s="913">
        <v>300000000</v>
      </c>
      <c r="G36" s="397">
        <v>850000000</v>
      </c>
      <c r="H36" s="17">
        <f>C36+D36+E36+F36+G36</f>
        <v>1150000000</v>
      </c>
    </row>
    <row r="37" spans="1:8" s="698" customFormat="1" ht="18" customHeight="1">
      <c r="A37" s="683">
        <v>10</v>
      </c>
      <c r="B37" s="699" t="s">
        <v>22</v>
      </c>
      <c r="C37" s="692"/>
      <c r="D37" s="696">
        <v>0</v>
      </c>
      <c r="E37" s="696">
        <v>0</v>
      </c>
      <c r="F37" s="696">
        <f>SUM(F38)</f>
        <v>350000000</v>
      </c>
      <c r="G37" s="696">
        <f>SUM(G38)</f>
        <v>0</v>
      </c>
      <c r="H37" s="696">
        <f>SUM(C37:G37)</f>
        <v>350000000</v>
      </c>
    </row>
    <row r="38" spans="1:8" s="7" customFormat="1" ht="18" customHeight="1">
      <c r="A38" s="37"/>
      <c r="B38" s="18" t="s">
        <v>631</v>
      </c>
      <c r="C38" s="30"/>
      <c r="D38" s="396">
        <v>0</v>
      </c>
      <c r="E38" s="17"/>
      <c r="F38" s="913">
        <v>350000000</v>
      </c>
      <c r="G38" s="397">
        <v>0</v>
      </c>
      <c r="H38" s="17">
        <f>C38+D38+E38+F38+G38</f>
        <v>350000000</v>
      </c>
    </row>
    <row r="39" spans="1:8" s="976" customFormat="1" ht="18" customHeight="1">
      <c r="A39" s="964">
        <v>11</v>
      </c>
      <c r="B39" s="977" t="s">
        <v>23</v>
      </c>
      <c r="C39" s="970"/>
      <c r="D39" s="974">
        <v>0</v>
      </c>
      <c r="E39" s="974">
        <v>0</v>
      </c>
      <c r="F39" s="974">
        <v>0</v>
      </c>
      <c r="G39" s="974">
        <f>SUM(G40:G41)</f>
        <v>1700000000</v>
      </c>
      <c r="H39" s="974">
        <f>SUM(C39:G39)</f>
        <v>1700000000</v>
      </c>
    </row>
    <row r="40" spans="1:8" s="7" customFormat="1" ht="18" customHeight="1">
      <c r="A40" s="14"/>
      <c r="B40" s="18" t="s">
        <v>674</v>
      </c>
      <c r="C40" s="30"/>
      <c r="D40" s="17"/>
      <c r="E40" s="17"/>
      <c r="F40" s="17"/>
      <c r="G40" s="396">
        <v>850000000</v>
      </c>
      <c r="H40" s="17">
        <f>C40+D40+E40+F40+G40</f>
        <v>850000000</v>
      </c>
    </row>
    <row r="41" spans="1:8" s="7" customFormat="1" ht="18" customHeight="1">
      <c r="A41" s="14"/>
      <c r="B41" s="18" t="s">
        <v>675</v>
      </c>
      <c r="C41" s="30"/>
      <c r="D41" s="17"/>
      <c r="E41" s="17"/>
      <c r="F41" s="17"/>
      <c r="G41" s="396">
        <v>850000000</v>
      </c>
      <c r="H41" s="17">
        <f>C41+D41+E41+F41+G41</f>
        <v>850000000</v>
      </c>
    </row>
    <row r="42" spans="1:8" s="7" customFormat="1" ht="18" customHeight="1">
      <c r="A42" s="14">
        <v>12</v>
      </c>
      <c r="B42" s="18" t="s">
        <v>24</v>
      </c>
      <c r="C42" s="30"/>
      <c r="D42" s="17">
        <v>0</v>
      </c>
      <c r="E42" s="17">
        <v>0</v>
      </c>
      <c r="F42" s="17">
        <v>0</v>
      </c>
      <c r="G42" s="17">
        <v>0</v>
      </c>
      <c r="H42" s="696">
        <f>SUM(C42:G42)</f>
        <v>0</v>
      </c>
    </row>
    <row r="43" spans="1:8" s="698" customFormat="1" ht="18" customHeight="1">
      <c r="A43" s="701">
        <v>13</v>
      </c>
      <c r="B43" s="699" t="s">
        <v>25</v>
      </c>
      <c r="C43" s="704">
        <f>SUM(C44:C50)</f>
        <v>0</v>
      </c>
      <c r="D43" s="705">
        <f>D44+D45+D46+D47+D48+D49+D50+D51</f>
        <v>0</v>
      </c>
      <c r="E43" s="696">
        <f>E44+E45+E46+E47+E48+E49+E50+E51</f>
        <v>1100000000</v>
      </c>
      <c r="F43" s="696">
        <f>SUM(F44:F52)</f>
        <v>5000000000</v>
      </c>
      <c r="G43" s="696">
        <f>SUM(G44:G52)</f>
        <v>850000000</v>
      </c>
      <c r="H43" s="696">
        <f>SUM(C43:G43)</f>
        <v>6950000000</v>
      </c>
    </row>
    <row r="44" spans="1:8" s="7" customFormat="1" ht="18" customHeight="1">
      <c r="A44" s="37"/>
      <c r="B44" s="18" t="s">
        <v>133</v>
      </c>
      <c r="C44" s="395">
        <v>0</v>
      </c>
      <c r="D44" s="17"/>
      <c r="E44" s="948">
        <v>1100000000</v>
      </c>
      <c r="F44" s="397">
        <v>0</v>
      </c>
      <c r="G44" s="397">
        <v>0</v>
      </c>
      <c r="H44" s="17">
        <f t="shared" ref="H44" si="0">C44+D44+E44</f>
        <v>1100000000</v>
      </c>
    </row>
    <row r="45" spans="1:8" s="7" customFormat="1" ht="18" customHeight="1">
      <c r="A45" s="37"/>
      <c r="B45" s="18" t="s">
        <v>134</v>
      </c>
      <c r="C45" s="395">
        <v>0</v>
      </c>
      <c r="D45" s="17"/>
      <c r="E45" s="17"/>
      <c r="F45" s="17"/>
      <c r="G45" s="17"/>
      <c r="H45" s="17">
        <f>C45+D45+E45+F45+G45</f>
        <v>0</v>
      </c>
    </row>
    <row r="46" spans="1:8" s="7" customFormat="1" ht="18" customHeight="1">
      <c r="A46" s="37"/>
      <c r="B46" s="18" t="s">
        <v>135</v>
      </c>
      <c r="C46" s="395">
        <v>0</v>
      </c>
      <c r="D46" s="17"/>
      <c r="E46" s="17"/>
      <c r="F46" s="17"/>
      <c r="G46" s="17"/>
      <c r="H46" s="17">
        <f>C46+D46+E46+F46+G46</f>
        <v>0</v>
      </c>
    </row>
    <row r="47" spans="1:8" s="7" customFormat="1" ht="18" customHeight="1">
      <c r="A47" s="37"/>
      <c r="B47" s="18" t="s">
        <v>530</v>
      </c>
      <c r="C47" s="395">
        <v>0</v>
      </c>
      <c r="D47" s="17"/>
      <c r="E47" s="17"/>
      <c r="F47" s="914">
        <v>2000000000</v>
      </c>
      <c r="G47" s="396">
        <v>0</v>
      </c>
      <c r="H47" s="17">
        <f t="shared" ref="H47:H52" si="1">C47+D47+E47+F47+G47</f>
        <v>2000000000</v>
      </c>
    </row>
    <row r="48" spans="1:8" s="7" customFormat="1" ht="18" customHeight="1">
      <c r="A48" s="37"/>
      <c r="B48" s="18" t="s">
        <v>137</v>
      </c>
      <c r="C48" s="395">
        <v>0</v>
      </c>
      <c r="D48" s="17"/>
      <c r="E48" s="17"/>
      <c r="F48" s="396"/>
      <c r="G48" s="396"/>
      <c r="H48" s="17">
        <f t="shared" si="1"/>
        <v>0</v>
      </c>
    </row>
    <row r="49" spans="1:8" s="7" customFormat="1" ht="18" customHeight="1">
      <c r="A49" s="37"/>
      <c r="B49" s="18" t="s">
        <v>138</v>
      </c>
      <c r="C49" s="395">
        <v>0</v>
      </c>
      <c r="D49" s="17"/>
      <c r="E49" s="17"/>
      <c r="F49" s="396"/>
      <c r="G49" s="396"/>
      <c r="H49" s="17">
        <f t="shared" si="1"/>
        <v>0</v>
      </c>
    </row>
    <row r="50" spans="1:8" s="7" customFormat="1" ht="18" customHeight="1">
      <c r="A50" s="37"/>
      <c r="B50" s="18" t="s">
        <v>139</v>
      </c>
      <c r="C50" s="395">
        <v>0</v>
      </c>
      <c r="D50" s="17"/>
      <c r="E50" s="17"/>
      <c r="F50" s="914">
        <v>2000000000</v>
      </c>
      <c r="G50" s="396">
        <v>850000000</v>
      </c>
      <c r="H50" s="17">
        <f t="shared" si="1"/>
        <v>2850000000</v>
      </c>
    </row>
    <row r="51" spans="1:8" s="7" customFormat="1" ht="18" customHeight="1">
      <c r="A51" s="38"/>
      <c r="B51" s="39" t="s">
        <v>133</v>
      </c>
      <c r="C51" s="43"/>
      <c r="D51" s="45"/>
      <c r="E51" s="45"/>
      <c r="F51" s="45"/>
      <c r="G51" s="45"/>
      <c r="H51" s="17">
        <f t="shared" si="1"/>
        <v>0</v>
      </c>
    </row>
    <row r="52" spans="1:8" s="7" customFormat="1" ht="18" customHeight="1">
      <c r="A52" s="37"/>
      <c r="B52" s="18" t="s">
        <v>632</v>
      </c>
      <c r="C52" s="30"/>
      <c r="D52" s="396">
        <v>0</v>
      </c>
      <c r="E52" s="17"/>
      <c r="F52" s="913">
        <v>1000000000</v>
      </c>
      <c r="G52" s="397">
        <v>0</v>
      </c>
      <c r="H52" s="17">
        <f t="shared" si="1"/>
        <v>1000000000</v>
      </c>
    </row>
    <row r="53" spans="1:8" s="706" customFormat="1" ht="18" customHeight="1">
      <c r="A53" s="701">
        <v>14</v>
      </c>
      <c r="B53" s="699" t="s">
        <v>26</v>
      </c>
      <c r="C53" s="692"/>
      <c r="D53" s="700">
        <f>D54</f>
        <v>0</v>
      </c>
      <c r="E53" s="703">
        <f>E54</f>
        <v>1100000000</v>
      </c>
      <c r="F53" s="703">
        <f>SUM(F54:F64)</f>
        <v>8700000000</v>
      </c>
      <c r="G53" s="703">
        <f>SUM(G54:G64)</f>
        <v>600000000</v>
      </c>
      <c r="H53" s="696">
        <f>SUM(C53:G53)</f>
        <v>10400000000</v>
      </c>
    </row>
    <row r="54" spans="1:8" s="7" customFormat="1" ht="18" customHeight="1">
      <c r="A54" s="38"/>
      <c r="B54" s="39" t="s">
        <v>356</v>
      </c>
      <c r="C54" s="43"/>
      <c r="D54" s="45"/>
      <c r="E54" s="948">
        <v>1100000000</v>
      </c>
      <c r="F54" s="397">
        <v>0</v>
      </c>
      <c r="G54" s="397">
        <v>0</v>
      </c>
      <c r="H54" s="17">
        <f t="shared" ref="H54:H64" si="2">C54+D54+E54+F54+G54</f>
        <v>1100000000</v>
      </c>
    </row>
    <row r="55" spans="1:8" s="7" customFormat="1" ht="18" customHeight="1">
      <c r="A55" s="37"/>
      <c r="B55" s="18" t="s">
        <v>633</v>
      </c>
      <c r="C55" s="30"/>
      <c r="D55" s="396">
        <v>0</v>
      </c>
      <c r="E55" s="17"/>
      <c r="F55" s="913">
        <v>750000000</v>
      </c>
      <c r="G55" s="397">
        <v>0</v>
      </c>
      <c r="H55" s="17">
        <f t="shared" si="2"/>
        <v>750000000</v>
      </c>
    </row>
    <row r="56" spans="1:8" s="7" customFormat="1" ht="18" customHeight="1">
      <c r="A56" s="37"/>
      <c r="B56" s="18" t="s">
        <v>634</v>
      </c>
      <c r="C56" s="30"/>
      <c r="D56" s="396">
        <v>0</v>
      </c>
      <c r="E56" s="17"/>
      <c r="F56" s="914">
        <v>1500000000</v>
      </c>
      <c r="G56" s="396">
        <v>0</v>
      </c>
      <c r="H56" s="17">
        <f t="shared" si="2"/>
        <v>1500000000</v>
      </c>
    </row>
    <row r="57" spans="1:8" s="7" customFormat="1" ht="18" customHeight="1">
      <c r="A57" s="38"/>
      <c r="B57" s="18" t="s">
        <v>635</v>
      </c>
      <c r="C57" s="30"/>
      <c r="D57" s="396">
        <v>0</v>
      </c>
      <c r="E57" s="17"/>
      <c r="F57" s="914">
        <v>1000000000</v>
      </c>
      <c r="G57" s="396">
        <v>0</v>
      </c>
      <c r="H57" s="17">
        <f t="shared" si="2"/>
        <v>1000000000</v>
      </c>
    </row>
    <row r="58" spans="1:8" s="7" customFormat="1" ht="18" customHeight="1">
      <c r="A58" s="37"/>
      <c r="B58" s="18" t="s">
        <v>636</v>
      </c>
      <c r="C58" s="30"/>
      <c r="D58" s="396">
        <v>0</v>
      </c>
      <c r="E58" s="17"/>
      <c r="F58" s="914">
        <v>1000000000</v>
      </c>
      <c r="G58" s="396">
        <v>0</v>
      </c>
      <c r="H58" s="17">
        <f t="shared" si="2"/>
        <v>1000000000</v>
      </c>
    </row>
    <row r="59" spans="1:8" s="7" customFormat="1" ht="18" customHeight="1">
      <c r="A59" s="37"/>
      <c r="B59" s="18" t="s">
        <v>637</v>
      </c>
      <c r="C59" s="30"/>
      <c r="D59" s="396">
        <v>0</v>
      </c>
      <c r="E59" s="17"/>
      <c r="F59" s="914">
        <v>1000000000</v>
      </c>
      <c r="G59" s="396">
        <v>0</v>
      </c>
      <c r="H59" s="17">
        <f t="shared" si="2"/>
        <v>1000000000</v>
      </c>
    </row>
    <row r="60" spans="1:8" s="7" customFormat="1" ht="18" customHeight="1">
      <c r="A60" s="38"/>
      <c r="B60" s="18" t="s">
        <v>638</v>
      </c>
      <c r="C60" s="30"/>
      <c r="D60" s="396">
        <v>0</v>
      </c>
      <c r="E60" s="17"/>
      <c r="F60" s="914">
        <v>300000000</v>
      </c>
      <c r="G60" s="396">
        <v>0</v>
      </c>
      <c r="H60" s="17">
        <f t="shared" si="2"/>
        <v>300000000</v>
      </c>
    </row>
    <row r="61" spans="1:8" s="7" customFormat="1" ht="18" customHeight="1">
      <c r="A61" s="37"/>
      <c r="B61" s="18" t="s">
        <v>639</v>
      </c>
      <c r="C61" s="30"/>
      <c r="D61" s="396">
        <v>0</v>
      </c>
      <c r="E61" s="17"/>
      <c r="F61" s="913">
        <v>800000000</v>
      </c>
      <c r="G61" s="397">
        <v>0</v>
      </c>
      <c r="H61" s="17">
        <f t="shared" si="2"/>
        <v>800000000</v>
      </c>
    </row>
    <row r="62" spans="1:8" s="7" customFormat="1" ht="18" customHeight="1">
      <c r="A62" s="37"/>
      <c r="B62" s="18" t="s">
        <v>640</v>
      </c>
      <c r="C62" s="30"/>
      <c r="D62" s="396">
        <v>0</v>
      </c>
      <c r="E62" s="17"/>
      <c r="F62" s="914">
        <v>650000000</v>
      </c>
      <c r="G62" s="396">
        <v>600000000</v>
      </c>
      <c r="H62" s="17">
        <f t="shared" si="2"/>
        <v>1250000000</v>
      </c>
    </row>
    <row r="63" spans="1:8" s="7" customFormat="1" ht="18" customHeight="1">
      <c r="A63" s="38"/>
      <c r="B63" s="18" t="s">
        <v>641</v>
      </c>
      <c r="C63" s="30"/>
      <c r="D63" s="396">
        <v>0</v>
      </c>
      <c r="E63" s="17"/>
      <c r="F63" s="914">
        <v>700000000</v>
      </c>
      <c r="G63" s="396">
        <v>0</v>
      </c>
      <c r="H63" s="17">
        <f t="shared" si="2"/>
        <v>700000000</v>
      </c>
    </row>
    <row r="64" spans="1:8" s="7" customFormat="1" ht="18" customHeight="1">
      <c r="A64" s="38"/>
      <c r="B64" s="18" t="s">
        <v>657</v>
      </c>
      <c r="C64" s="30"/>
      <c r="D64" s="396">
        <v>0</v>
      </c>
      <c r="E64" s="17"/>
      <c r="F64" s="911">
        <v>1000000000</v>
      </c>
      <c r="G64" s="396">
        <v>0</v>
      </c>
      <c r="H64" s="17">
        <f t="shared" si="2"/>
        <v>1000000000</v>
      </c>
    </row>
    <row r="65" spans="1:8" s="698" customFormat="1" ht="18" customHeight="1">
      <c r="A65" s="707">
        <v>15</v>
      </c>
      <c r="B65" s="708" t="s">
        <v>27</v>
      </c>
      <c r="C65" s="714"/>
      <c r="D65" s="716">
        <v>0</v>
      </c>
      <c r="E65" s="716">
        <v>0</v>
      </c>
      <c r="F65" s="716">
        <f>SUM(F66:F69)</f>
        <v>2921900000</v>
      </c>
      <c r="G65" s="716">
        <f>SUM(G66:G69)</f>
        <v>0</v>
      </c>
      <c r="H65" s="696">
        <f>SUM(C65:G65)</f>
        <v>2921900000</v>
      </c>
    </row>
    <row r="66" spans="1:8" s="7" customFormat="1" ht="18" customHeight="1">
      <c r="A66" s="38"/>
      <c r="B66" s="18" t="s">
        <v>642</v>
      </c>
      <c r="C66" s="30"/>
      <c r="D66" s="396">
        <v>0</v>
      </c>
      <c r="E66" s="17"/>
      <c r="F66" s="914">
        <v>600000000</v>
      </c>
      <c r="G66" s="396">
        <v>0</v>
      </c>
      <c r="H66" s="17">
        <f t="shared" ref="H66:H69" si="3">C66+D66+E66+F66+G66</f>
        <v>600000000</v>
      </c>
    </row>
    <row r="67" spans="1:8" s="7" customFormat="1" ht="18" customHeight="1">
      <c r="A67" s="37"/>
      <c r="B67" s="18" t="s">
        <v>643</v>
      </c>
      <c r="C67" s="30"/>
      <c r="D67" s="396">
        <v>0</v>
      </c>
      <c r="E67" s="17"/>
      <c r="F67" s="913">
        <v>821900000</v>
      </c>
      <c r="G67" s="397">
        <v>0</v>
      </c>
      <c r="H67" s="17">
        <f t="shared" si="3"/>
        <v>821900000</v>
      </c>
    </row>
    <row r="68" spans="1:8" s="7" customFormat="1" ht="18" customHeight="1">
      <c r="A68" s="37"/>
      <c r="B68" s="18" t="s">
        <v>644</v>
      </c>
      <c r="C68" s="30"/>
      <c r="D68" s="396">
        <v>0</v>
      </c>
      <c r="E68" s="17"/>
      <c r="F68" s="914">
        <v>500000000</v>
      </c>
      <c r="G68" s="396">
        <v>0</v>
      </c>
      <c r="H68" s="17">
        <f t="shared" si="3"/>
        <v>500000000</v>
      </c>
    </row>
    <row r="69" spans="1:8" s="7" customFormat="1" ht="18" customHeight="1">
      <c r="A69" s="38"/>
      <c r="B69" s="18" t="s">
        <v>645</v>
      </c>
      <c r="C69" s="30"/>
      <c r="D69" s="396">
        <v>0</v>
      </c>
      <c r="E69" s="17"/>
      <c r="F69" s="914">
        <v>1000000000</v>
      </c>
      <c r="G69" s="396">
        <v>0</v>
      </c>
      <c r="H69" s="17">
        <f t="shared" si="3"/>
        <v>1000000000</v>
      </c>
    </row>
    <row r="70" spans="1:8" s="698" customFormat="1" ht="18" customHeight="1">
      <c r="A70" s="701">
        <v>16</v>
      </c>
      <c r="B70" s="699" t="s">
        <v>28</v>
      </c>
      <c r="C70" s="704">
        <f>SUM(C71:C75)</f>
        <v>0</v>
      </c>
      <c r="D70" s="696">
        <f>D71+D72+D73+D74+D75</f>
        <v>0</v>
      </c>
      <c r="E70" s="696">
        <v>0</v>
      </c>
      <c r="F70" s="696">
        <f>SUM(F71:F80)</f>
        <v>2650000000</v>
      </c>
      <c r="G70" s="696">
        <f>SUM(G71:G82)</f>
        <v>2700000000</v>
      </c>
      <c r="H70" s="696">
        <f>SUM(C70:G70)</f>
        <v>5350000000</v>
      </c>
    </row>
    <row r="71" spans="1:8" s="7" customFormat="1" ht="18" customHeight="1">
      <c r="A71" s="37"/>
      <c r="B71" s="18" t="s">
        <v>140</v>
      </c>
      <c r="C71" s="398">
        <v>0</v>
      </c>
      <c r="D71" s="17"/>
      <c r="E71" s="17"/>
      <c r="F71" s="17"/>
      <c r="G71" s="17"/>
      <c r="H71" s="17">
        <f t="shared" ref="H71:H82" si="4">C71+D71+E71+F71+G71</f>
        <v>0</v>
      </c>
    </row>
    <row r="72" spans="1:8" s="7" customFormat="1" ht="18" customHeight="1">
      <c r="A72" s="37"/>
      <c r="B72" s="18" t="s">
        <v>141</v>
      </c>
      <c r="C72" s="398">
        <v>0</v>
      </c>
      <c r="D72" s="17"/>
      <c r="E72" s="17"/>
      <c r="F72" s="17"/>
      <c r="G72" s="17"/>
      <c r="H72" s="17">
        <f t="shared" si="4"/>
        <v>0</v>
      </c>
    </row>
    <row r="73" spans="1:8" s="7" customFormat="1" ht="18" customHeight="1">
      <c r="A73" s="37"/>
      <c r="B73" s="18" t="s">
        <v>142</v>
      </c>
      <c r="C73" s="398">
        <v>0</v>
      </c>
      <c r="D73" s="17"/>
      <c r="E73" s="17"/>
      <c r="F73" s="17"/>
      <c r="G73" s="17"/>
      <c r="H73" s="17">
        <f t="shared" si="4"/>
        <v>0</v>
      </c>
    </row>
    <row r="74" spans="1:8" s="7" customFormat="1" ht="18" customHeight="1">
      <c r="A74" s="37"/>
      <c r="B74" s="18" t="s">
        <v>143</v>
      </c>
      <c r="C74" s="398">
        <v>0</v>
      </c>
      <c r="D74" s="17"/>
      <c r="E74" s="17"/>
      <c r="F74" s="17"/>
      <c r="G74" s="17">
        <v>850000000</v>
      </c>
      <c r="H74" s="17">
        <f t="shared" si="4"/>
        <v>850000000</v>
      </c>
    </row>
    <row r="75" spans="1:8" s="7" customFormat="1" ht="18" customHeight="1">
      <c r="A75" s="38"/>
      <c r="B75" s="18" t="s">
        <v>144</v>
      </c>
      <c r="C75" s="398">
        <v>0</v>
      </c>
      <c r="D75" s="17"/>
      <c r="E75" s="17"/>
      <c r="F75" s="17"/>
      <c r="G75" s="17"/>
      <c r="H75" s="17">
        <f t="shared" si="4"/>
        <v>0</v>
      </c>
    </row>
    <row r="76" spans="1:8" s="7" customFormat="1" ht="18" customHeight="1">
      <c r="A76" s="38"/>
      <c r="B76" s="18" t="s">
        <v>646</v>
      </c>
      <c r="C76" s="30"/>
      <c r="D76" s="396">
        <v>0</v>
      </c>
      <c r="E76" s="17"/>
      <c r="F76" s="914">
        <v>500000000</v>
      </c>
      <c r="G76" s="396">
        <v>300000000</v>
      </c>
      <c r="H76" s="17">
        <f t="shared" si="4"/>
        <v>800000000</v>
      </c>
    </row>
    <row r="77" spans="1:8" s="7" customFormat="1" ht="18" customHeight="1">
      <c r="A77" s="37"/>
      <c r="B77" s="18" t="s">
        <v>647</v>
      </c>
      <c r="C77" s="30"/>
      <c r="D77" s="396">
        <v>0</v>
      </c>
      <c r="E77" s="17"/>
      <c r="F77" s="914">
        <v>500000000</v>
      </c>
      <c r="G77" s="396">
        <v>0</v>
      </c>
      <c r="H77" s="17">
        <f t="shared" si="4"/>
        <v>500000000</v>
      </c>
    </row>
    <row r="78" spans="1:8" s="7" customFormat="1" ht="18" customHeight="1">
      <c r="A78" s="37"/>
      <c r="B78" s="18" t="s">
        <v>648</v>
      </c>
      <c r="C78" s="30"/>
      <c r="D78" s="396">
        <v>0</v>
      </c>
      <c r="E78" s="17"/>
      <c r="F78" s="914">
        <v>600000000</v>
      </c>
      <c r="G78" s="396">
        <v>300000000</v>
      </c>
      <c r="H78" s="17">
        <f t="shared" si="4"/>
        <v>900000000</v>
      </c>
    </row>
    <row r="79" spans="1:8" s="7" customFormat="1" ht="18" customHeight="1">
      <c r="A79" s="38"/>
      <c r="B79" s="18" t="s">
        <v>649</v>
      </c>
      <c r="C79" s="30"/>
      <c r="D79" s="396">
        <v>0</v>
      </c>
      <c r="E79" s="17"/>
      <c r="F79" s="914">
        <v>650000000</v>
      </c>
      <c r="G79" s="396">
        <v>0</v>
      </c>
      <c r="H79" s="17">
        <f t="shared" si="4"/>
        <v>650000000</v>
      </c>
    </row>
    <row r="80" spans="1:8" s="7" customFormat="1" ht="18" customHeight="1">
      <c r="A80" s="38"/>
      <c r="B80" s="18" t="s">
        <v>658</v>
      </c>
      <c r="C80" s="30"/>
      <c r="D80" s="396">
        <v>0</v>
      </c>
      <c r="E80" s="17"/>
      <c r="F80" s="914">
        <v>400000000</v>
      </c>
      <c r="G80" s="396">
        <v>0</v>
      </c>
      <c r="H80" s="17">
        <f t="shared" si="4"/>
        <v>400000000</v>
      </c>
    </row>
    <row r="81" spans="1:8" s="7" customFormat="1" ht="18" customHeight="1">
      <c r="A81" s="38"/>
      <c r="B81" s="18" t="s">
        <v>672</v>
      </c>
      <c r="C81" s="30"/>
      <c r="D81" s="396"/>
      <c r="E81" s="17"/>
      <c r="F81" s="914"/>
      <c r="G81" s="396">
        <v>400000000</v>
      </c>
      <c r="H81" s="17">
        <f t="shared" si="4"/>
        <v>400000000</v>
      </c>
    </row>
    <row r="82" spans="1:8" s="7" customFormat="1" ht="18" customHeight="1">
      <c r="A82" s="38"/>
      <c r="B82" s="18" t="s">
        <v>673</v>
      </c>
      <c r="C82" s="30"/>
      <c r="D82" s="396"/>
      <c r="E82" s="17"/>
      <c r="F82" s="914"/>
      <c r="G82" s="396">
        <v>850000000</v>
      </c>
      <c r="H82" s="17">
        <f t="shared" si="4"/>
        <v>850000000</v>
      </c>
    </row>
    <row r="83" spans="1:8" s="698" customFormat="1" ht="18" customHeight="1">
      <c r="A83" s="683">
        <v>17</v>
      </c>
      <c r="B83" s="699" t="s">
        <v>29</v>
      </c>
      <c r="C83" s="692"/>
      <c r="D83" s="696">
        <f>D84+D85</f>
        <v>0</v>
      </c>
      <c r="E83" s="703">
        <f>E84+E85</f>
        <v>2650000000</v>
      </c>
      <c r="F83" s="703">
        <f>F84+F85</f>
        <v>0</v>
      </c>
      <c r="G83" s="703">
        <f>G84+G85</f>
        <v>0</v>
      </c>
      <c r="H83" s="696">
        <f>SUM(C83:G83)</f>
        <v>2650000000</v>
      </c>
    </row>
    <row r="84" spans="1:8" s="7" customFormat="1" ht="18" customHeight="1">
      <c r="A84" s="38"/>
      <c r="B84" s="39" t="s">
        <v>364</v>
      </c>
      <c r="C84" s="43"/>
      <c r="D84" s="45"/>
      <c r="E84" s="949">
        <v>1450000000</v>
      </c>
      <c r="F84" s="397">
        <v>0</v>
      </c>
      <c r="G84" s="397">
        <v>0</v>
      </c>
      <c r="H84" s="17">
        <f t="shared" ref="H84:H85" si="5">C84+D84+E84+F84+G84</f>
        <v>1450000000</v>
      </c>
    </row>
    <row r="85" spans="1:8" s="7" customFormat="1" ht="18" customHeight="1">
      <c r="A85" s="38"/>
      <c r="B85" s="39" t="s">
        <v>365</v>
      </c>
      <c r="C85" s="43"/>
      <c r="D85" s="45"/>
      <c r="E85" s="947">
        <v>1200000000</v>
      </c>
      <c r="F85" s="397">
        <v>0</v>
      </c>
      <c r="G85" s="397">
        <v>0</v>
      </c>
      <c r="H85" s="17">
        <f t="shared" si="5"/>
        <v>1200000000</v>
      </c>
    </row>
    <row r="86" spans="1:8" s="698" customFormat="1" ht="18" customHeight="1">
      <c r="A86" s="701">
        <v>18</v>
      </c>
      <c r="B86" s="699" t="s">
        <v>30</v>
      </c>
      <c r="C86" s="692"/>
      <c r="D86" s="696">
        <f>D87+D88+D89+D90+D91+D92+D93</f>
        <v>12700000000</v>
      </c>
      <c r="E86" s="703">
        <f>SUM(E87:E93)</f>
        <v>1200000000</v>
      </c>
      <c r="F86" s="703">
        <f>SUM(F87:F93)</f>
        <v>0</v>
      </c>
      <c r="G86" s="703">
        <f>SUM(G87:G93)</f>
        <v>0</v>
      </c>
      <c r="H86" s="696">
        <f>SUM(C86:G86)</f>
        <v>13900000000</v>
      </c>
    </row>
    <row r="87" spans="1:8" s="7" customFormat="1" ht="18" customHeight="1">
      <c r="A87" s="37"/>
      <c r="B87" s="18" t="s">
        <v>173</v>
      </c>
      <c r="C87" s="30"/>
      <c r="D87" s="942">
        <v>2500000000</v>
      </c>
      <c r="E87" s="17"/>
      <c r="F87" s="17"/>
      <c r="G87" s="17"/>
      <c r="H87" s="17">
        <f t="shared" ref="H87:H93" si="6">C87+D87+E87+F87+G87</f>
        <v>2500000000</v>
      </c>
    </row>
    <row r="88" spans="1:8" s="7" customFormat="1" ht="18" customHeight="1">
      <c r="A88" s="37"/>
      <c r="B88" s="18" t="s">
        <v>122</v>
      </c>
      <c r="C88" s="30"/>
      <c r="D88" s="942">
        <v>2000000000</v>
      </c>
      <c r="E88" s="17"/>
      <c r="F88" s="17"/>
      <c r="G88" s="17"/>
      <c r="H88" s="17">
        <f t="shared" si="6"/>
        <v>2000000000</v>
      </c>
    </row>
    <row r="89" spans="1:8" s="7" customFormat="1" ht="18" customHeight="1">
      <c r="A89" s="37"/>
      <c r="B89" s="18" t="s">
        <v>685</v>
      </c>
      <c r="C89" s="30"/>
      <c r="D89" s="942">
        <v>2200000000</v>
      </c>
      <c r="E89" s="17"/>
      <c r="F89" s="17"/>
      <c r="G89" s="17"/>
      <c r="H89" s="17">
        <f t="shared" si="6"/>
        <v>2200000000</v>
      </c>
    </row>
    <row r="90" spans="1:8" s="7" customFormat="1" ht="18" customHeight="1">
      <c r="A90" s="37"/>
      <c r="B90" s="18" t="s">
        <v>124</v>
      </c>
      <c r="C90" s="30"/>
      <c r="D90" s="942">
        <v>2000000000</v>
      </c>
      <c r="E90" s="17"/>
      <c r="F90" s="17"/>
      <c r="G90" s="17"/>
      <c r="H90" s="17">
        <f t="shared" si="6"/>
        <v>2000000000</v>
      </c>
    </row>
    <row r="91" spans="1:8" s="7" customFormat="1" ht="18" customHeight="1">
      <c r="A91" s="37"/>
      <c r="B91" s="18" t="s">
        <v>125</v>
      </c>
      <c r="C91" s="30"/>
      <c r="D91" s="942">
        <v>2000000000</v>
      </c>
      <c r="E91" s="17"/>
      <c r="F91" s="17"/>
      <c r="G91" s="17"/>
      <c r="H91" s="17">
        <f t="shared" si="6"/>
        <v>2000000000</v>
      </c>
    </row>
    <row r="92" spans="1:8" s="7" customFormat="1" ht="18" customHeight="1">
      <c r="A92" s="38"/>
      <c r="B92" s="18" t="s">
        <v>126</v>
      </c>
      <c r="C92" s="30"/>
      <c r="D92" s="942">
        <v>2000000000</v>
      </c>
      <c r="E92" s="17"/>
      <c r="F92" s="17"/>
      <c r="G92" s="17"/>
      <c r="H92" s="17">
        <f t="shared" si="6"/>
        <v>2000000000</v>
      </c>
    </row>
    <row r="93" spans="1:8" s="7" customFormat="1" ht="18" customHeight="1">
      <c r="A93" s="38"/>
      <c r="B93" s="39" t="s">
        <v>361</v>
      </c>
      <c r="C93" s="43"/>
      <c r="D93" s="45"/>
      <c r="E93" s="947">
        <v>1200000000</v>
      </c>
      <c r="F93" s="397">
        <v>0</v>
      </c>
      <c r="G93" s="397">
        <v>0</v>
      </c>
      <c r="H93" s="17">
        <f t="shared" si="6"/>
        <v>1200000000</v>
      </c>
    </row>
    <row r="94" spans="1:8" s="698" customFormat="1" ht="18" customHeight="1">
      <c r="A94" s="683">
        <v>19</v>
      </c>
      <c r="B94" s="699" t="s">
        <v>31</v>
      </c>
      <c r="C94" s="692"/>
      <c r="D94" s="696">
        <v>0</v>
      </c>
      <c r="E94" s="696">
        <v>0</v>
      </c>
      <c r="F94" s="696">
        <v>0</v>
      </c>
      <c r="G94" s="696">
        <v>0</v>
      </c>
      <c r="H94" s="696">
        <f>SUM(C94:G94)</f>
        <v>0</v>
      </c>
    </row>
    <row r="95" spans="1:8" s="698" customFormat="1" ht="18" customHeight="1">
      <c r="A95" s="683">
        <v>20</v>
      </c>
      <c r="B95" s="699" t="s">
        <v>32</v>
      </c>
      <c r="C95" s="692"/>
      <c r="D95" s="696">
        <f>D96</f>
        <v>0</v>
      </c>
      <c r="E95" s="703">
        <f>E96</f>
        <v>1200000000</v>
      </c>
      <c r="F95" s="703">
        <f>F96</f>
        <v>0</v>
      </c>
      <c r="G95" s="703">
        <f>G96</f>
        <v>0</v>
      </c>
      <c r="H95" s="696">
        <f>SUM(C95:G95)</f>
        <v>1200000000</v>
      </c>
    </row>
    <row r="96" spans="1:8" s="7" customFormat="1" ht="18" customHeight="1">
      <c r="A96" s="38"/>
      <c r="B96" s="39" t="s">
        <v>362</v>
      </c>
      <c r="C96" s="43"/>
      <c r="D96" s="45"/>
      <c r="E96" s="947">
        <v>1200000000</v>
      </c>
      <c r="F96" s="397">
        <v>0</v>
      </c>
      <c r="G96" s="397">
        <v>0</v>
      </c>
      <c r="H96" s="17">
        <f>C96+D96+E96+F96+G96</f>
        <v>1200000000</v>
      </c>
    </row>
    <row r="97" spans="1:8" s="698" customFormat="1" ht="18" customHeight="1">
      <c r="A97" s="683">
        <v>21</v>
      </c>
      <c r="B97" s="699" t="s">
        <v>33</v>
      </c>
      <c r="C97" s="692"/>
      <c r="D97" s="696">
        <f>D98+D99</f>
        <v>4000000000</v>
      </c>
      <c r="E97" s="696">
        <f>E98+E99</f>
        <v>0</v>
      </c>
      <c r="F97" s="696">
        <f>F98+F99</f>
        <v>0</v>
      </c>
      <c r="G97" s="696">
        <f>G98+G99</f>
        <v>0</v>
      </c>
      <c r="H97" s="696">
        <f>SUM(C97:G97)</f>
        <v>4000000000</v>
      </c>
    </row>
    <row r="98" spans="1:8" s="7" customFormat="1" ht="18" customHeight="1">
      <c r="A98" s="38"/>
      <c r="B98" s="39" t="s">
        <v>368</v>
      </c>
      <c r="C98" s="43"/>
      <c r="D98" s="941">
        <v>2000000000</v>
      </c>
      <c r="E98" s="45"/>
      <c r="F98" s="45"/>
      <c r="G98" s="45"/>
      <c r="H98" s="17">
        <f t="shared" ref="H98:H99" si="7">C98+D98+E98+F98+G98</f>
        <v>2000000000</v>
      </c>
    </row>
    <row r="99" spans="1:8" s="7" customFormat="1" ht="18" customHeight="1">
      <c r="A99" s="38"/>
      <c r="B99" s="39" t="s">
        <v>369</v>
      </c>
      <c r="C99" s="43"/>
      <c r="D99" s="941">
        <v>2000000000</v>
      </c>
      <c r="E99" s="45"/>
      <c r="F99" s="45"/>
      <c r="G99" s="45"/>
      <c r="H99" s="17">
        <f t="shared" si="7"/>
        <v>2000000000</v>
      </c>
    </row>
    <row r="100" spans="1:8" s="698" customFormat="1" ht="18" customHeight="1">
      <c r="A100" s="701">
        <v>22</v>
      </c>
      <c r="B100" s="699" t="s">
        <v>34</v>
      </c>
      <c r="C100" s="692">
        <f>SUM(C102:C104)</f>
        <v>0</v>
      </c>
      <c r="D100" s="696">
        <f>D101+D102+D103+D104+D105</f>
        <v>4000000000</v>
      </c>
      <c r="E100" s="696">
        <f>E101+E103+E102+E104+E105+E106</f>
        <v>3900000000</v>
      </c>
      <c r="F100" s="696">
        <f>F101+F103+F102+F104+F105</f>
        <v>0</v>
      </c>
      <c r="G100" s="696">
        <f>G101+G103+G102+G104+G105</f>
        <v>0</v>
      </c>
      <c r="H100" s="696">
        <f>SUM(C100:G100)</f>
        <v>7900000000</v>
      </c>
    </row>
    <row r="101" spans="1:8" s="7" customFormat="1" ht="18" customHeight="1">
      <c r="A101" s="37"/>
      <c r="B101" s="18" t="s">
        <v>174</v>
      </c>
      <c r="C101" s="30"/>
      <c r="D101" s="942">
        <v>2500000000</v>
      </c>
      <c r="E101" s="943">
        <v>1500000000</v>
      </c>
      <c r="F101" s="396">
        <v>0</v>
      </c>
      <c r="G101" s="396">
        <v>0</v>
      </c>
      <c r="H101" s="17">
        <f t="shared" ref="H101:H106" si="8">C101+D101+E101+F101+G101</f>
        <v>4000000000</v>
      </c>
    </row>
    <row r="102" spans="1:8" s="7" customFormat="1" ht="18" customHeight="1">
      <c r="A102" s="37"/>
      <c r="B102" s="18" t="s">
        <v>160</v>
      </c>
      <c r="C102" s="395">
        <v>0</v>
      </c>
      <c r="D102" s="396"/>
      <c r="E102" s="943">
        <v>0</v>
      </c>
      <c r="F102" s="396"/>
      <c r="G102" s="396"/>
      <c r="H102" s="17">
        <f t="shared" si="8"/>
        <v>0</v>
      </c>
    </row>
    <row r="103" spans="1:8" s="7" customFormat="1" ht="18" customHeight="1">
      <c r="A103" s="37"/>
      <c r="B103" s="18" t="s">
        <v>161</v>
      </c>
      <c r="C103" s="395">
        <v>0</v>
      </c>
      <c r="D103" s="396"/>
      <c r="E103" s="396"/>
      <c r="F103" s="396"/>
      <c r="G103" s="396"/>
      <c r="H103" s="17">
        <f t="shared" si="8"/>
        <v>0</v>
      </c>
    </row>
    <row r="104" spans="1:8" s="7" customFormat="1" ht="18" customHeight="1">
      <c r="A104" s="38"/>
      <c r="B104" s="18" t="s">
        <v>370</v>
      </c>
      <c r="C104" s="395">
        <v>0</v>
      </c>
      <c r="D104" s="942">
        <v>1500000000</v>
      </c>
      <c r="E104" s="396"/>
      <c r="F104" s="396"/>
      <c r="G104" s="396"/>
      <c r="H104" s="17">
        <f t="shared" si="8"/>
        <v>1500000000</v>
      </c>
    </row>
    <row r="105" spans="1:8" s="7" customFormat="1" ht="18" customHeight="1">
      <c r="A105" s="38"/>
      <c r="B105" s="39" t="s">
        <v>363</v>
      </c>
      <c r="C105" s="43"/>
      <c r="D105" s="397"/>
      <c r="E105" s="949">
        <v>1200000000</v>
      </c>
      <c r="F105" s="397">
        <v>0</v>
      </c>
      <c r="G105" s="397">
        <v>0</v>
      </c>
      <c r="H105" s="17">
        <f t="shared" si="8"/>
        <v>1200000000</v>
      </c>
    </row>
    <row r="106" spans="1:8" s="7" customFormat="1" ht="18" customHeight="1">
      <c r="A106" s="37"/>
      <c r="B106" s="39" t="s">
        <v>682</v>
      </c>
      <c r="C106" s="43"/>
      <c r="D106" s="397"/>
      <c r="E106" s="949">
        <v>1200000000</v>
      </c>
      <c r="F106" s="397"/>
      <c r="G106" s="397"/>
      <c r="H106" s="17">
        <f t="shared" si="8"/>
        <v>1200000000</v>
      </c>
    </row>
    <row r="107" spans="1:8" s="698" customFormat="1" ht="18" customHeight="1">
      <c r="A107" s="701">
        <v>23</v>
      </c>
      <c r="B107" s="699" t="s">
        <v>35</v>
      </c>
      <c r="C107" s="692">
        <f>SUM(C108:C111)</f>
        <v>0</v>
      </c>
      <c r="D107" s="696">
        <v>0</v>
      </c>
      <c r="E107" s="696">
        <v>0</v>
      </c>
      <c r="F107" s="696">
        <f>SUM(F108:F111)</f>
        <v>2000000000</v>
      </c>
      <c r="G107" s="696">
        <f>SUM(G108:G111)</f>
        <v>0</v>
      </c>
      <c r="H107" s="696">
        <f>SUM(C107:G107)</f>
        <v>2000000000</v>
      </c>
    </row>
    <row r="108" spans="1:8" s="7" customFormat="1" ht="18" customHeight="1">
      <c r="A108" s="37"/>
      <c r="B108" s="18" t="s">
        <v>165</v>
      </c>
      <c r="C108" s="399">
        <v>0</v>
      </c>
      <c r="D108" s="17"/>
      <c r="E108" s="17"/>
      <c r="F108" s="914">
        <v>500000000</v>
      </c>
      <c r="G108" s="396">
        <v>0</v>
      </c>
      <c r="H108" s="17">
        <f t="shared" ref="H108:H111" si="9">C108+D108+E108+F108+G108</f>
        <v>500000000</v>
      </c>
    </row>
    <row r="109" spans="1:8" s="46" customFormat="1" ht="18" customHeight="1">
      <c r="A109" s="37"/>
      <c r="B109" s="18" t="s">
        <v>166</v>
      </c>
      <c r="C109" s="399">
        <v>0</v>
      </c>
      <c r="D109" s="17"/>
      <c r="E109" s="17"/>
      <c r="F109" s="396"/>
      <c r="G109" s="396"/>
      <c r="H109" s="17">
        <f t="shared" si="9"/>
        <v>0</v>
      </c>
    </row>
    <row r="110" spans="1:8" s="7" customFormat="1" ht="18" customHeight="1">
      <c r="A110" s="37"/>
      <c r="B110" s="39" t="s">
        <v>167</v>
      </c>
      <c r="C110" s="400">
        <v>0</v>
      </c>
      <c r="D110" s="45"/>
      <c r="E110" s="45"/>
      <c r="F110" s="397"/>
      <c r="G110" s="397"/>
      <c r="H110" s="17">
        <f t="shared" si="9"/>
        <v>0</v>
      </c>
    </row>
    <row r="111" spans="1:8" s="7" customFormat="1" ht="18" customHeight="1">
      <c r="A111" s="38"/>
      <c r="B111" s="18" t="s">
        <v>168</v>
      </c>
      <c r="C111" s="399">
        <v>0</v>
      </c>
      <c r="D111" s="17"/>
      <c r="E111" s="17"/>
      <c r="F111" s="914">
        <v>1500000000</v>
      </c>
      <c r="G111" s="396">
        <v>0</v>
      </c>
      <c r="H111" s="17">
        <f t="shared" si="9"/>
        <v>1500000000</v>
      </c>
    </row>
    <row r="112" spans="1:8" s="732" customFormat="1" ht="18" customHeight="1">
      <c r="A112" s="717">
        <v>24</v>
      </c>
      <c r="B112" s="718" t="s">
        <v>36</v>
      </c>
      <c r="C112" s="726"/>
      <c r="D112" s="730">
        <v>0</v>
      </c>
      <c r="E112" s="730">
        <v>0</v>
      </c>
      <c r="F112" s="696">
        <f>SUM(F113)</f>
        <v>350000000</v>
      </c>
      <c r="G112" s="696">
        <f>SUM(G113)</f>
        <v>0</v>
      </c>
      <c r="H112" s="696">
        <f>SUM(C112:G112)</f>
        <v>350000000</v>
      </c>
    </row>
    <row r="113" spans="1:8" s="732" customFormat="1" ht="18" customHeight="1">
      <c r="A113" s="733"/>
      <c r="B113" s="718" t="s">
        <v>654</v>
      </c>
      <c r="C113" s="735">
        <v>0</v>
      </c>
      <c r="D113" s="730"/>
      <c r="E113" s="730"/>
      <c r="F113" s="914">
        <v>350000000</v>
      </c>
      <c r="G113" s="396">
        <v>0</v>
      </c>
      <c r="H113" s="17">
        <f>C113+D113+E113+F113+G113</f>
        <v>350000000</v>
      </c>
    </row>
    <row r="114" spans="1:8" s="732" customFormat="1" ht="18" customHeight="1">
      <c r="A114" s="736">
        <v>25</v>
      </c>
      <c r="B114" s="718" t="s">
        <v>37</v>
      </c>
      <c r="C114" s="726">
        <f>SUM(C115:C117)</f>
        <v>0</v>
      </c>
      <c r="D114" s="730">
        <v>0</v>
      </c>
      <c r="E114" s="730">
        <v>0</v>
      </c>
      <c r="F114" s="696">
        <f>SUM(F115:F117)</f>
        <v>2000000000</v>
      </c>
      <c r="G114" s="696">
        <f>SUM(G115:G117)</f>
        <v>0</v>
      </c>
      <c r="H114" s="696">
        <f>SUM(C114:G114)</f>
        <v>2000000000</v>
      </c>
    </row>
    <row r="115" spans="1:8" s="732" customFormat="1" ht="18" customHeight="1">
      <c r="A115" s="733"/>
      <c r="B115" s="718" t="s">
        <v>162</v>
      </c>
      <c r="C115" s="735">
        <v>0</v>
      </c>
      <c r="D115" s="730"/>
      <c r="E115" s="730"/>
      <c r="F115" s="914">
        <v>2000000000</v>
      </c>
      <c r="G115" s="396">
        <v>0</v>
      </c>
      <c r="H115" s="17">
        <f t="shared" ref="H115:H117" si="10">C115+D115+E115+F115+G115</f>
        <v>2000000000</v>
      </c>
    </row>
    <row r="116" spans="1:8" s="732" customFormat="1" ht="18" customHeight="1">
      <c r="A116" s="733"/>
      <c r="B116" s="718" t="s">
        <v>163</v>
      </c>
      <c r="C116" s="735">
        <v>0</v>
      </c>
      <c r="D116" s="730"/>
      <c r="E116" s="730"/>
      <c r="F116" s="730"/>
      <c r="G116" s="17"/>
      <c r="H116" s="17">
        <f t="shared" si="10"/>
        <v>0</v>
      </c>
    </row>
    <row r="117" spans="1:8" s="732" customFormat="1" ht="18" customHeight="1">
      <c r="A117" s="737"/>
      <c r="B117" s="718" t="s">
        <v>164</v>
      </c>
      <c r="C117" s="735">
        <v>0</v>
      </c>
      <c r="D117" s="730"/>
      <c r="E117" s="730"/>
      <c r="F117" s="730"/>
      <c r="G117" s="17"/>
      <c r="H117" s="17">
        <f t="shared" si="10"/>
        <v>0</v>
      </c>
    </row>
    <row r="118" spans="1:8" s="698" customFormat="1" ht="16.5" customHeight="1">
      <c r="A118" s="683">
        <v>26</v>
      </c>
      <c r="B118" s="699" t="s">
        <v>38</v>
      </c>
      <c r="C118" s="692"/>
      <c r="D118" s="696">
        <v>0</v>
      </c>
      <c r="E118" s="696">
        <v>0</v>
      </c>
      <c r="F118" s="696">
        <f>SUM(F119)</f>
        <v>300000000</v>
      </c>
      <c r="G118" s="696">
        <f>SUM(G119)</f>
        <v>0</v>
      </c>
      <c r="H118" s="696">
        <f>SUM(C118:G118)</f>
        <v>300000000</v>
      </c>
    </row>
    <row r="119" spans="1:8" s="7" customFormat="1" ht="18" customHeight="1">
      <c r="A119" s="38"/>
      <c r="B119" s="18" t="s">
        <v>655</v>
      </c>
      <c r="C119" s="30"/>
      <c r="D119" s="396">
        <v>0</v>
      </c>
      <c r="E119" s="17"/>
      <c r="F119" s="914">
        <v>300000000</v>
      </c>
      <c r="G119" s="396">
        <v>0</v>
      </c>
      <c r="H119" s="17">
        <f>C119+D119+E119+F119+G119</f>
        <v>300000000</v>
      </c>
    </row>
    <row r="120" spans="1:8" s="698" customFormat="1" ht="18" customHeight="1">
      <c r="A120" s="683">
        <v>27</v>
      </c>
      <c r="B120" s="699" t="s">
        <v>39</v>
      </c>
      <c r="C120" s="692"/>
      <c r="D120" s="696">
        <v>0</v>
      </c>
      <c r="E120" s="696">
        <v>0</v>
      </c>
      <c r="F120" s="696">
        <f>SUM(F121:F124)</f>
        <v>4700000000</v>
      </c>
      <c r="G120" s="696">
        <f>SUM(G121:G125)</f>
        <v>850000000</v>
      </c>
      <c r="H120" s="696">
        <f>SUM(C120:G120)</f>
        <v>5550000000</v>
      </c>
    </row>
    <row r="121" spans="1:8" s="7" customFormat="1" ht="18" customHeight="1">
      <c r="A121" s="38"/>
      <c r="B121" s="18" t="s">
        <v>650</v>
      </c>
      <c r="C121" s="30"/>
      <c r="D121" s="396">
        <v>0</v>
      </c>
      <c r="E121" s="17"/>
      <c r="F121" s="911">
        <v>1700000000</v>
      </c>
      <c r="G121" s="396">
        <v>0</v>
      </c>
      <c r="H121" s="17">
        <f t="shared" ref="H121:H125" si="11">C121+D121+E121+F121+G121</f>
        <v>1700000000</v>
      </c>
    </row>
    <row r="122" spans="1:8" s="7" customFormat="1" ht="18" customHeight="1">
      <c r="A122" s="37"/>
      <c r="B122" s="18" t="s">
        <v>651</v>
      </c>
      <c r="C122" s="30"/>
      <c r="D122" s="396">
        <v>0</v>
      </c>
      <c r="E122" s="17"/>
      <c r="F122" s="914">
        <v>1000000000</v>
      </c>
      <c r="G122" s="396">
        <v>0</v>
      </c>
      <c r="H122" s="17">
        <f t="shared" si="11"/>
        <v>1000000000</v>
      </c>
    </row>
    <row r="123" spans="1:8" s="7" customFormat="1" ht="18" customHeight="1">
      <c r="A123" s="37"/>
      <c r="B123" s="18" t="s">
        <v>652</v>
      </c>
      <c r="C123" s="30"/>
      <c r="D123" s="396">
        <v>0</v>
      </c>
      <c r="E123" s="17"/>
      <c r="F123" s="914">
        <v>1000000000</v>
      </c>
      <c r="G123" s="396">
        <v>0</v>
      </c>
      <c r="H123" s="17">
        <f t="shared" si="11"/>
        <v>1000000000</v>
      </c>
    </row>
    <row r="124" spans="1:8" s="7" customFormat="1" ht="18" customHeight="1">
      <c r="A124" s="38"/>
      <c r="B124" s="18" t="s">
        <v>653</v>
      </c>
      <c r="C124" s="30"/>
      <c r="D124" s="396">
        <v>0</v>
      </c>
      <c r="E124" s="17"/>
      <c r="F124" s="914">
        <v>1000000000</v>
      </c>
      <c r="G124" s="396">
        <v>0</v>
      </c>
      <c r="H124" s="17">
        <f t="shared" si="11"/>
        <v>1000000000</v>
      </c>
    </row>
    <row r="125" spans="1:8" s="7" customFormat="1" ht="18" customHeight="1">
      <c r="A125" s="37"/>
      <c r="B125" s="18" t="s">
        <v>676</v>
      </c>
      <c r="C125" s="30"/>
      <c r="D125" s="396"/>
      <c r="E125" s="17"/>
      <c r="F125" s="914"/>
      <c r="G125" s="396">
        <v>850000000</v>
      </c>
      <c r="H125" s="17">
        <f t="shared" si="11"/>
        <v>850000000</v>
      </c>
    </row>
    <row r="126" spans="1:8" s="698" customFormat="1" ht="18" customHeight="1">
      <c r="A126" s="701">
        <v>28</v>
      </c>
      <c r="B126" s="699" t="s">
        <v>40</v>
      </c>
      <c r="C126" s="692">
        <f>SUM(C127:C134)</f>
        <v>0</v>
      </c>
      <c r="D126" s="696">
        <f>D127+D128+D129+D130+D131+D132+D133+D134+D135</f>
        <v>0</v>
      </c>
      <c r="E126" s="703">
        <f>SUM(E127:E135)</f>
        <v>1250000000</v>
      </c>
      <c r="F126" s="703">
        <f>SUM(F127:F135)</f>
        <v>0</v>
      </c>
      <c r="G126" s="703">
        <f>SUM(G127:G135)</f>
        <v>0</v>
      </c>
      <c r="H126" s="696">
        <f>SUM(C126:G126)</f>
        <v>1250000000</v>
      </c>
    </row>
    <row r="127" spans="1:8" s="7" customFormat="1" ht="18" customHeight="1">
      <c r="A127" s="37"/>
      <c r="B127" s="18" t="s">
        <v>145</v>
      </c>
      <c r="C127" s="398">
        <v>0</v>
      </c>
      <c r="D127" s="17"/>
      <c r="E127" s="17"/>
      <c r="F127" s="17"/>
      <c r="G127" s="17"/>
      <c r="H127" s="17">
        <f t="shared" ref="H127:H135" si="12">C127+D127+E127+F127+G127</f>
        <v>0</v>
      </c>
    </row>
    <row r="128" spans="1:8" s="7" customFormat="1" ht="18" customHeight="1">
      <c r="A128" s="37"/>
      <c r="B128" s="18" t="s">
        <v>146</v>
      </c>
      <c r="C128" s="398">
        <v>0</v>
      </c>
      <c r="D128" s="17"/>
      <c r="E128" s="17"/>
      <c r="F128" s="17"/>
      <c r="G128" s="17"/>
      <c r="H128" s="17">
        <f t="shared" si="12"/>
        <v>0</v>
      </c>
    </row>
    <row r="129" spans="1:8" s="7" customFormat="1" ht="18" customHeight="1">
      <c r="A129" s="37"/>
      <c r="B129" s="18" t="s">
        <v>147</v>
      </c>
      <c r="C129" s="398">
        <v>0</v>
      </c>
      <c r="D129" s="17"/>
      <c r="E129" s="17"/>
      <c r="F129" s="17"/>
      <c r="G129" s="17"/>
      <c r="H129" s="17">
        <f t="shared" si="12"/>
        <v>0</v>
      </c>
    </row>
    <row r="130" spans="1:8" s="7" customFormat="1" ht="18" customHeight="1">
      <c r="A130" s="37"/>
      <c r="B130" s="18" t="s">
        <v>148</v>
      </c>
      <c r="C130" s="398">
        <v>0</v>
      </c>
      <c r="D130" s="17"/>
      <c r="E130" s="17"/>
      <c r="F130" s="17"/>
      <c r="G130" s="17"/>
      <c r="H130" s="17">
        <f t="shared" si="12"/>
        <v>0</v>
      </c>
    </row>
    <row r="131" spans="1:8" s="7" customFormat="1" ht="18" customHeight="1">
      <c r="A131" s="37"/>
      <c r="B131" s="18" t="s">
        <v>150</v>
      </c>
      <c r="C131" s="398">
        <v>0</v>
      </c>
      <c r="D131" s="17"/>
      <c r="E131" s="17"/>
      <c r="F131" s="17"/>
      <c r="G131" s="17"/>
      <c r="H131" s="17">
        <f t="shared" si="12"/>
        <v>0</v>
      </c>
    </row>
    <row r="132" spans="1:8" s="7" customFormat="1" ht="18" customHeight="1">
      <c r="A132" s="37"/>
      <c r="B132" s="18" t="s">
        <v>149</v>
      </c>
      <c r="C132" s="398">
        <v>0</v>
      </c>
      <c r="D132" s="17"/>
      <c r="E132" s="17"/>
      <c r="F132" s="17"/>
      <c r="G132" s="17"/>
      <c r="H132" s="17">
        <f t="shared" si="12"/>
        <v>0</v>
      </c>
    </row>
    <row r="133" spans="1:8" s="7" customFormat="1" ht="18" customHeight="1">
      <c r="A133" s="37"/>
      <c r="B133" s="18" t="s">
        <v>151</v>
      </c>
      <c r="C133" s="398">
        <v>0</v>
      </c>
      <c r="D133" s="17"/>
      <c r="E133" s="17"/>
      <c r="F133" s="17"/>
      <c r="G133" s="17"/>
      <c r="H133" s="17">
        <f t="shared" si="12"/>
        <v>0</v>
      </c>
    </row>
    <row r="134" spans="1:8" s="7" customFormat="1" ht="18" customHeight="1">
      <c r="A134" s="38"/>
      <c r="B134" s="18" t="s">
        <v>152</v>
      </c>
      <c r="C134" s="398">
        <v>0</v>
      </c>
      <c r="D134" s="17"/>
      <c r="E134" s="17"/>
      <c r="F134" s="17"/>
      <c r="G134" s="17"/>
      <c r="H134" s="17">
        <f t="shared" si="12"/>
        <v>0</v>
      </c>
    </row>
    <row r="135" spans="1:8" s="7" customFormat="1" ht="18" customHeight="1">
      <c r="A135" s="38"/>
      <c r="B135" s="39" t="s">
        <v>153</v>
      </c>
      <c r="C135" s="43"/>
      <c r="D135" s="45"/>
      <c r="E135" s="947">
        <v>1250000000</v>
      </c>
      <c r="F135" s="397">
        <v>0</v>
      </c>
      <c r="G135" s="397">
        <v>0</v>
      </c>
      <c r="H135" s="17">
        <f t="shared" si="12"/>
        <v>1250000000</v>
      </c>
    </row>
    <row r="136" spans="1:8" s="940" customFormat="1" ht="18" customHeight="1">
      <c r="A136" s="927">
        <v>29</v>
      </c>
      <c r="B136" s="928" t="s">
        <v>41</v>
      </c>
      <c r="C136" s="934">
        <f>SUM(C138:C146)</f>
        <v>0</v>
      </c>
      <c r="D136" s="938">
        <f>D137+D138+D139+D140+D141+D142+D143+D144+D145+D146</f>
        <v>7600000000</v>
      </c>
      <c r="E136" s="938">
        <v>0</v>
      </c>
      <c r="F136" s="938">
        <f>SUM(F137:F146)</f>
        <v>0</v>
      </c>
      <c r="G136" s="938">
        <f>SUM(G137:G146)</f>
        <v>0</v>
      </c>
      <c r="H136" s="938">
        <f>SUM(C136:G136)</f>
        <v>7600000000</v>
      </c>
    </row>
    <row r="137" spans="1:8" s="7" customFormat="1" ht="18" customHeight="1">
      <c r="A137" s="37"/>
      <c r="B137" s="18" t="s">
        <v>175</v>
      </c>
      <c r="C137" s="30"/>
      <c r="D137" s="942">
        <v>2500000000</v>
      </c>
      <c r="E137" s="17"/>
      <c r="F137" s="17"/>
      <c r="G137" s="17"/>
      <c r="H137" s="17">
        <f t="shared" ref="H137:H145" si="13">C137+D137+E137+F137+G137</f>
        <v>2500000000</v>
      </c>
    </row>
    <row r="138" spans="1:8" s="7" customFormat="1" ht="18" customHeight="1">
      <c r="A138" s="37"/>
      <c r="B138" s="18" t="s">
        <v>153</v>
      </c>
      <c r="C138" s="399">
        <v>0</v>
      </c>
      <c r="D138" s="396"/>
      <c r="E138" s="17"/>
      <c r="F138" s="17"/>
      <c r="G138" s="17"/>
      <c r="H138" s="17">
        <f t="shared" si="13"/>
        <v>0</v>
      </c>
    </row>
    <row r="139" spans="1:8" s="7" customFormat="1" ht="18" customHeight="1">
      <c r="A139" s="37"/>
      <c r="B139" s="18" t="s">
        <v>154</v>
      </c>
      <c r="C139" s="399">
        <v>0</v>
      </c>
      <c r="D139" s="396"/>
      <c r="E139" s="17"/>
      <c r="F139" s="17"/>
      <c r="G139" s="17"/>
      <c r="H139" s="17">
        <f t="shared" si="13"/>
        <v>0</v>
      </c>
    </row>
    <row r="140" spans="1:8" s="7" customFormat="1" ht="18" customHeight="1">
      <c r="A140" s="37"/>
      <c r="B140" s="18" t="s">
        <v>155</v>
      </c>
      <c r="C140" s="399">
        <v>0</v>
      </c>
      <c r="D140" s="396"/>
      <c r="E140" s="17"/>
      <c r="F140" s="17"/>
      <c r="G140" s="17"/>
      <c r="H140" s="17">
        <f t="shared" si="13"/>
        <v>0</v>
      </c>
    </row>
    <row r="141" spans="1:8" s="7" customFormat="1" ht="18" customHeight="1">
      <c r="A141" s="37"/>
      <c r="B141" s="18" t="s">
        <v>156</v>
      </c>
      <c r="C141" s="399">
        <v>0</v>
      </c>
      <c r="D141" s="396"/>
      <c r="E141" s="17"/>
      <c r="F141" s="17"/>
      <c r="G141" s="17"/>
      <c r="H141" s="17">
        <f t="shared" si="13"/>
        <v>0</v>
      </c>
    </row>
    <row r="142" spans="1:8" s="7" customFormat="1" ht="18" customHeight="1">
      <c r="A142" s="37"/>
      <c r="B142" s="18" t="s">
        <v>157</v>
      </c>
      <c r="C142" s="399">
        <v>0</v>
      </c>
      <c r="D142" s="396"/>
      <c r="E142" s="17"/>
      <c r="F142" s="17"/>
      <c r="G142" s="17"/>
      <c r="H142" s="17">
        <f t="shared" si="13"/>
        <v>0</v>
      </c>
    </row>
    <row r="143" spans="1:8" s="46" customFormat="1" ht="18" customHeight="1">
      <c r="A143" s="37"/>
      <c r="B143" s="18" t="s">
        <v>158</v>
      </c>
      <c r="C143" s="399">
        <v>0</v>
      </c>
      <c r="D143" s="396"/>
      <c r="E143" s="17"/>
      <c r="F143" s="17"/>
      <c r="G143" s="17"/>
      <c r="H143" s="17">
        <f t="shared" si="13"/>
        <v>0</v>
      </c>
    </row>
    <row r="144" spans="1:8" s="7" customFormat="1" ht="18" customHeight="1">
      <c r="A144" s="37"/>
      <c r="B144" s="39" t="s">
        <v>128</v>
      </c>
      <c r="C144" s="400">
        <v>0</v>
      </c>
      <c r="D144" s="941">
        <v>1700000000</v>
      </c>
      <c r="E144" s="45"/>
      <c r="F144" s="45"/>
      <c r="G144" s="45"/>
      <c r="H144" s="17">
        <f t="shared" si="13"/>
        <v>1700000000</v>
      </c>
    </row>
    <row r="145" spans="1:9" s="7" customFormat="1" ht="18" customHeight="1">
      <c r="A145" s="37"/>
      <c r="B145" s="18" t="s">
        <v>129</v>
      </c>
      <c r="C145" s="399">
        <v>0</v>
      </c>
      <c r="D145" s="941">
        <v>1700000000</v>
      </c>
      <c r="E145" s="17"/>
      <c r="F145" s="17"/>
      <c r="G145" s="17"/>
      <c r="H145" s="17">
        <f t="shared" si="13"/>
        <v>1700000000</v>
      </c>
    </row>
    <row r="146" spans="1:9" s="7" customFormat="1" ht="18" customHeight="1">
      <c r="A146" s="38"/>
      <c r="B146" s="18" t="s">
        <v>159</v>
      </c>
      <c r="C146" s="399">
        <v>0</v>
      </c>
      <c r="D146" s="941">
        <v>1700000000</v>
      </c>
      <c r="E146" s="17"/>
      <c r="F146" s="17"/>
      <c r="G146" s="17"/>
      <c r="H146" s="17">
        <f t="shared" ref="H146" si="14">C146+D146+E146</f>
        <v>1700000000</v>
      </c>
    </row>
    <row r="147" spans="1:9" s="698" customFormat="1" ht="18" customHeight="1">
      <c r="A147" s="701">
        <v>30</v>
      </c>
      <c r="B147" s="699" t="s">
        <v>42</v>
      </c>
      <c r="C147" s="692">
        <f>SUM(C148:C150)</f>
        <v>0</v>
      </c>
      <c r="D147" s="700">
        <f>D148+D149+D150</f>
        <v>0</v>
      </c>
      <c r="E147" s="696">
        <f>E148+E149+E150</f>
        <v>1300000000</v>
      </c>
      <c r="F147" s="696">
        <f>F148+F149+F150</f>
        <v>0</v>
      </c>
      <c r="G147" s="696">
        <f>G148+G149+G150</f>
        <v>0</v>
      </c>
      <c r="H147" s="696">
        <f>SUM(C147:G147)</f>
        <v>1300000000</v>
      </c>
    </row>
    <row r="148" spans="1:9" s="7" customFormat="1" ht="18" customHeight="1">
      <c r="A148" s="37"/>
      <c r="B148" s="18" t="s">
        <v>169</v>
      </c>
      <c r="C148" s="399">
        <v>0</v>
      </c>
      <c r="D148" s="17"/>
      <c r="E148" s="17"/>
      <c r="F148" s="17"/>
      <c r="G148" s="17"/>
      <c r="H148" s="17">
        <f t="shared" ref="H148:H150" si="15">C148+D148+E148+F148+G148</f>
        <v>0</v>
      </c>
    </row>
    <row r="149" spans="1:9" s="7" customFormat="1" ht="18" customHeight="1">
      <c r="A149" s="37"/>
      <c r="B149" s="18" t="s">
        <v>170</v>
      </c>
      <c r="C149" s="399">
        <v>0</v>
      </c>
      <c r="D149" s="17"/>
      <c r="E149" s="943">
        <v>1300000000</v>
      </c>
      <c r="F149" s="396">
        <v>0</v>
      </c>
      <c r="G149" s="396">
        <v>0</v>
      </c>
      <c r="H149" s="17">
        <f t="shared" si="15"/>
        <v>1300000000</v>
      </c>
    </row>
    <row r="150" spans="1:9" s="7" customFormat="1" ht="18" customHeight="1">
      <c r="A150" s="38"/>
      <c r="B150" s="18" t="s">
        <v>171</v>
      </c>
      <c r="C150" s="399">
        <v>0</v>
      </c>
      <c r="D150" s="17"/>
      <c r="E150" s="17"/>
      <c r="F150" s="17"/>
      <c r="G150" s="17"/>
      <c r="H150" s="17">
        <f t="shared" si="15"/>
        <v>0</v>
      </c>
    </row>
    <row r="151" spans="1:9" s="698" customFormat="1" ht="18" customHeight="1">
      <c r="A151" s="683">
        <v>31</v>
      </c>
      <c r="B151" s="699" t="s">
        <v>43</v>
      </c>
      <c r="C151" s="692"/>
      <c r="D151" s="696">
        <f>D152</f>
        <v>0</v>
      </c>
      <c r="E151" s="696">
        <f>E152</f>
        <v>1500000000</v>
      </c>
      <c r="F151" s="696">
        <f>F152</f>
        <v>0</v>
      </c>
      <c r="G151" s="696">
        <f>G152</f>
        <v>0</v>
      </c>
      <c r="H151" s="696">
        <f>SUM(C151:G151)</f>
        <v>1500000000</v>
      </c>
    </row>
    <row r="152" spans="1:9" s="7" customFormat="1" ht="18" customHeight="1">
      <c r="A152" s="38"/>
      <c r="B152" s="39" t="s">
        <v>366</v>
      </c>
      <c r="C152" s="43"/>
      <c r="D152" s="45"/>
      <c r="E152" s="947">
        <v>1500000000</v>
      </c>
      <c r="F152" s="397">
        <v>0</v>
      </c>
      <c r="G152" s="397">
        <v>0</v>
      </c>
      <c r="H152" s="17">
        <f>C152+D152+E152+F152+G152</f>
        <v>1500000000</v>
      </c>
    </row>
    <row r="153" spans="1:9" s="698" customFormat="1" ht="18" customHeight="1">
      <c r="A153" s="701">
        <v>32</v>
      </c>
      <c r="B153" s="699" t="s">
        <v>44</v>
      </c>
      <c r="C153" s="692"/>
      <c r="D153" s="703">
        <f>D154+D155+D156+D157</f>
        <v>7300000000</v>
      </c>
      <c r="E153" s="696"/>
      <c r="F153" s="696">
        <f>SUM(F154:F158)</f>
        <v>2500000000</v>
      </c>
      <c r="G153" s="696">
        <f>SUM(G154:G158)</f>
        <v>600000000</v>
      </c>
      <c r="H153" s="696">
        <f>SUM(C153:G153)</f>
        <v>10400000000</v>
      </c>
    </row>
    <row r="154" spans="1:9" s="7" customFormat="1" ht="18" customHeight="1">
      <c r="A154" s="37"/>
      <c r="B154" s="18" t="s">
        <v>176</v>
      </c>
      <c r="C154" s="30"/>
      <c r="D154" s="17"/>
      <c r="E154" s="17"/>
      <c r="F154" s="17"/>
      <c r="G154" s="17"/>
      <c r="H154" s="17">
        <f t="shared" ref="H154:H157" si="16">C154+D154+E154+F154+G154</f>
        <v>0</v>
      </c>
    </row>
    <row r="155" spans="1:9" s="7" customFormat="1" ht="18" customHeight="1">
      <c r="A155" s="37"/>
      <c r="B155" s="18" t="s">
        <v>130</v>
      </c>
      <c r="C155" s="30"/>
      <c r="D155" s="942">
        <v>2000000000</v>
      </c>
      <c r="E155" s="17"/>
      <c r="F155" s="914">
        <v>2500000000</v>
      </c>
      <c r="G155" s="396">
        <v>600000000</v>
      </c>
      <c r="H155" s="17">
        <f t="shared" si="16"/>
        <v>5100000000</v>
      </c>
    </row>
    <row r="156" spans="1:9" s="7" customFormat="1" ht="18" customHeight="1">
      <c r="A156" s="38"/>
      <c r="B156" s="18" t="s">
        <v>131</v>
      </c>
      <c r="C156" s="30"/>
      <c r="D156" s="945">
        <v>2300000000</v>
      </c>
      <c r="E156" s="17"/>
      <c r="F156" s="17"/>
      <c r="G156" s="17"/>
      <c r="H156" s="17">
        <f t="shared" si="16"/>
        <v>2300000000</v>
      </c>
    </row>
    <row r="157" spans="1:9" s="7" customFormat="1" ht="18" customHeight="1">
      <c r="A157" s="38"/>
      <c r="B157" s="18" t="s">
        <v>132</v>
      </c>
      <c r="C157" s="30"/>
      <c r="D157" s="942">
        <v>3000000000</v>
      </c>
      <c r="E157" s="17"/>
      <c r="F157" s="17"/>
      <c r="G157" s="17"/>
      <c r="H157" s="17">
        <f t="shared" si="16"/>
        <v>3000000000</v>
      </c>
    </row>
    <row r="158" spans="1:9" s="7" customFormat="1" ht="18" customHeight="1">
      <c r="A158" s="36">
        <v>33</v>
      </c>
      <c r="B158" s="18" t="s">
        <v>45</v>
      </c>
      <c r="C158" s="30"/>
      <c r="D158" s="17">
        <v>0</v>
      </c>
      <c r="E158" s="17">
        <v>0</v>
      </c>
      <c r="F158" s="17">
        <v>0</v>
      </c>
      <c r="G158" s="696">
        <v>0</v>
      </c>
      <c r="H158" s="696">
        <f>SUM(C158:G158)</f>
        <v>0</v>
      </c>
    </row>
    <row r="159" spans="1:9" s="257" customFormat="1" ht="18" customHeight="1">
      <c r="A159" s="1663" t="s">
        <v>2</v>
      </c>
      <c r="B159" s="1664"/>
      <c r="C159" s="295">
        <f>C43+C70+C100+C107+C114+C126+C136+C147</f>
        <v>0</v>
      </c>
      <c r="D159" s="15">
        <f>D13+D16+D20+D26+D27+D31+D32+D33+D34+D37+D39+D42+D43+D53+D65+D70+D83+D86+D94+D95+D97+D100+D107+D112+D114+D118+D120+D126+D136+D147+D151+D153+D158</f>
        <v>43400000000</v>
      </c>
      <c r="E159" s="15">
        <f>E13+E16+E20+E26+E27+E31+E32+E33+E34+E37+E39+E42+E43+E53+E65+E70+E83+E86+E94+E95+E97+E100+E107+E112+E114+E118+E120+E126+E136+E147+E151+E153+E158</f>
        <v>20000000000</v>
      </c>
      <c r="F159" s="15">
        <f>F13+F16+F20+F26+F27+F31+F32+F33+F34+F37+F39+F42+F43+F53+F65+F70+F83+F86+F94+F95+F97+F100+F107+F112+F114+F118+F120+F126+F136+F147+F151+F153+F158</f>
        <v>34521900000</v>
      </c>
      <c r="G159" s="15">
        <f>G13+G16+G20+G26+G27+G31+G32+G33+G34+G37+G39+G42+G43+G53+G65+G70+G83+G86+G94+G95+G97+G100+G107+G112+G114+G118+G120+G126+G136+G147+G151+G153+G158</f>
        <v>10000000000</v>
      </c>
      <c r="H159" s="961">
        <f>H13+H16+H20+H26+H27+H31+H32+H33+H34+H37+H39+H42+H43+H53+H65+H70+H83+H86+H94+H95+H97+H100+H107+H112+H114+H118+H120+H126+H136+H147+H151+H153+H158</f>
        <v>107921900000</v>
      </c>
      <c r="I159" s="256" t="e">
        <f>#REF!+#REF!+#REF!+#REF!+#REF!+#REF!+#REF!+#REF!+#REF!+#REF!+#REF!+#REF!+#REF!+#REF!+#REF!+#REF!+#REF!+#REF!+#REF!+#REF!+#REF!+#REF!+#REF!+#REF!+#REF!+#REF!+#REF!+#REF!+#REF!+#REF!+#REF!+#REF!+#REF!</f>
        <v>#REF!</v>
      </c>
    </row>
    <row r="160" spans="1:9">
      <c r="D160" s="10" t="s">
        <v>371</v>
      </c>
      <c r="G160" s="125">
        <f>D159+E159+F159+G159</f>
        <v>107921900000</v>
      </c>
      <c r="H160" s="125">
        <f>C159+D159</f>
        <v>43400000000</v>
      </c>
    </row>
    <row r="161" spans="1:8" s="635" customFormat="1" ht="15.75">
      <c r="A161" s="636"/>
      <c r="B161" s="636"/>
      <c r="C161" s="642">
        <f>1258737748000+492267680000</f>
        <v>1751005428000</v>
      </c>
      <c r="D161" s="637">
        <v>33300000000</v>
      </c>
      <c r="E161" s="639"/>
      <c r="F161" s="639"/>
      <c r="G161" s="639"/>
      <c r="H161" s="639"/>
    </row>
    <row r="162" spans="1:8">
      <c r="H162" s="125">
        <f>C159+D159+E159+F159</f>
        <v>97921900000</v>
      </c>
    </row>
    <row r="163" spans="1:8">
      <c r="D163" s="125">
        <f>D159+E159</f>
        <v>63400000000</v>
      </c>
      <c r="F163" s="125">
        <f>D159+E159+F159</f>
        <v>97921900000</v>
      </c>
      <c r="G163" s="125">
        <f>E159+F159+G159</f>
        <v>64521900000</v>
      </c>
    </row>
    <row r="167" spans="1:8">
      <c r="B167" s="49">
        <f>436592904000+107921900000</f>
        <v>544514804000</v>
      </c>
    </row>
  </sheetData>
  <mergeCells count="9">
    <mergeCell ref="A1:H1"/>
    <mergeCell ref="A2:H2"/>
    <mergeCell ref="B7:B10"/>
    <mergeCell ref="H7:H10"/>
    <mergeCell ref="A159:B159"/>
    <mergeCell ref="A6:H6"/>
    <mergeCell ref="A7:A10"/>
    <mergeCell ref="A3:H3"/>
    <mergeCell ref="A4:H4"/>
  </mergeCells>
  <printOptions horizontalCentered="1"/>
  <pageMargins left="0" right="0" top="0.19685039370078741" bottom="0.19685039370078741" header="0.31496062992125984" footer="0.31496062992125984"/>
  <pageSetup paperSize="122" scale="60"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123"/>
  <sheetViews>
    <sheetView view="pageBreakPreview" zoomScale="80" zoomScaleSheetLayoutView="80" workbookViewId="0">
      <selection activeCell="D70" sqref="D70"/>
    </sheetView>
  </sheetViews>
  <sheetFormatPr defaultRowHeight="15"/>
  <cols>
    <col min="1" max="1" width="4.42578125" style="606" customWidth="1"/>
    <col min="2" max="2" width="26.5703125" style="597" customWidth="1"/>
    <col min="3" max="3" width="22.85546875" style="597" customWidth="1"/>
    <col min="4" max="4" width="24.5703125" style="597" customWidth="1"/>
    <col min="5" max="5" width="19.85546875" style="597" bestFit="1" customWidth="1"/>
    <col min="6" max="6" width="9.140625" style="597"/>
    <col min="7" max="7" width="15.140625" style="597" bestFit="1" customWidth="1"/>
    <col min="8" max="256" width="9.140625" style="597"/>
    <col min="257" max="257" width="4.42578125" style="597" customWidth="1"/>
    <col min="258" max="258" width="21.28515625" style="597" customWidth="1"/>
    <col min="259" max="259" width="22.85546875" style="597" customWidth="1"/>
    <col min="260" max="260" width="24.5703125" style="597" customWidth="1"/>
    <col min="261" max="261" width="19.85546875" style="597" bestFit="1" customWidth="1"/>
    <col min="262" max="512" width="9.140625" style="597"/>
    <col min="513" max="513" width="4.42578125" style="597" customWidth="1"/>
    <col min="514" max="514" width="21.28515625" style="597" customWidth="1"/>
    <col min="515" max="515" width="22.85546875" style="597" customWidth="1"/>
    <col min="516" max="516" width="24.5703125" style="597" customWidth="1"/>
    <col min="517" max="517" width="19.85546875" style="597" bestFit="1" customWidth="1"/>
    <col min="518" max="768" width="9.140625" style="597"/>
    <col min="769" max="769" width="4.42578125" style="597" customWidth="1"/>
    <col min="770" max="770" width="21.28515625" style="597" customWidth="1"/>
    <col min="771" max="771" width="22.85546875" style="597" customWidth="1"/>
    <col min="772" max="772" width="24.5703125" style="597" customWidth="1"/>
    <col min="773" max="773" width="19.85546875" style="597" bestFit="1" customWidth="1"/>
    <col min="774" max="1024" width="9.140625" style="597"/>
    <col min="1025" max="1025" width="4.42578125" style="597" customWidth="1"/>
    <col min="1026" max="1026" width="21.28515625" style="597" customWidth="1"/>
    <col min="1027" max="1027" width="22.85546875" style="597" customWidth="1"/>
    <col min="1028" max="1028" width="24.5703125" style="597" customWidth="1"/>
    <col min="1029" max="1029" width="19.85546875" style="597" bestFit="1" customWidth="1"/>
    <col min="1030" max="1280" width="9.140625" style="597"/>
    <col min="1281" max="1281" width="4.42578125" style="597" customWidth="1"/>
    <col min="1282" max="1282" width="21.28515625" style="597" customWidth="1"/>
    <col min="1283" max="1283" width="22.85546875" style="597" customWidth="1"/>
    <col min="1284" max="1284" width="24.5703125" style="597" customWidth="1"/>
    <col min="1285" max="1285" width="19.85546875" style="597" bestFit="1" customWidth="1"/>
    <col min="1286" max="1536" width="9.140625" style="597"/>
    <col min="1537" max="1537" width="4.42578125" style="597" customWidth="1"/>
    <col min="1538" max="1538" width="21.28515625" style="597" customWidth="1"/>
    <col min="1539" max="1539" width="22.85546875" style="597" customWidth="1"/>
    <col min="1540" max="1540" width="24.5703125" style="597" customWidth="1"/>
    <col min="1541" max="1541" width="19.85546875" style="597" bestFit="1" customWidth="1"/>
    <col min="1542" max="1792" width="9.140625" style="597"/>
    <col min="1793" max="1793" width="4.42578125" style="597" customWidth="1"/>
    <col min="1794" max="1794" width="21.28515625" style="597" customWidth="1"/>
    <col min="1795" max="1795" width="22.85546875" style="597" customWidth="1"/>
    <col min="1796" max="1796" width="24.5703125" style="597" customWidth="1"/>
    <col min="1797" max="1797" width="19.85546875" style="597" bestFit="1" customWidth="1"/>
    <col min="1798" max="2048" width="9.140625" style="597"/>
    <col min="2049" max="2049" width="4.42578125" style="597" customWidth="1"/>
    <col min="2050" max="2050" width="21.28515625" style="597" customWidth="1"/>
    <col min="2051" max="2051" width="22.85546875" style="597" customWidth="1"/>
    <col min="2052" max="2052" width="24.5703125" style="597" customWidth="1"/>
    <col min="2053" max="2053" width="19.85546875" style="597" bestFit="1" customWidth="1"/>
    <col min="2054" max="2304" width="9.140625" style="597"/>
    <col min="2305" max="2305" width="4.42578125" style="597" customWidth="1"/>
    <col min="2306" max="2306" width="21.28515625" style="597" customWidth="1"/>
    <col min="2307" max="2307" width="22.85546875" style="597" customWidth="1"/>
    <col min="2308" max="2308" width="24.5703125" style="597" customWidth="1"/>
    <col min="2309" max="2309" width="19.85546875" style="597" bestFit="1" customWidth="1"/>
    <col min="2310" max="2560" width="9.140625" style="597"/>
    <col min="2561" max="2561" width="4.42578125" style="597" customWidth="1"/>
    <col min="2562" max="2562" width="21.28515625" style="597" customWidth="1"/>
    <col min="2563" max="2563" width="22.85546875" style="597" customWidth="1"/>
    <col min="2564" max="2564" width="24.5703125" style="597" customWidth="1"/>
    <col min="2565" max="2565" width="19.85546875" style="597" bestFit="1" customWidth="1"/>
    <col min="2566" max="2816" width="9.140625" style="597"/>
    <col min="2817" max="2817" width="4.42578125" style="597" customWidth="1"/>
    <col min="2818" max="2818" width="21.28515625" style="597" customWidth="1"/>
    <col min="2819" max="2819" width="22.85546875" style="597" customWidth="1"/>
    <col min="2820" max="2820" width="24.5703125" style="597" customWidth="1"/>
    <col min="2821" max="2821" width="19.85546875" style="597" bestFit="1" customWidth="1"/>
    <col min="2822" max="3072" width="9.140625" style="597"/>
    <col min="3073" max="3073" width="4.42578125" style="597" customWidth="1"/>
    <col min="3074" max="3074" width="21.28515625" style="597" customWidth="1"/>
    <col min="3075" max="3075" width="22.85546875" style="597" customWidth="1"/>
    <col min="3076" max="3076" width="24.5703125" style="597" customWidth="1"/>
    <col min="3077" max="3077" width="19.85546875" style="597" bestFit="1" customWidth="1"/>
    <col min="3078" max="3328" width="9.140625" style="597"/>
    <col min="3329" max="3329" width="4.42578125" style="597" customWidth="1"/>
    <col min="3330" max="3330" width="21.28515625" style="597" customWidth="1"/>
    <col min="3331" max="3331" width="22.85546875" style="597" customWidth="1"/>
    <col min="3332" max="3332" width="24.5703125" style="597" customWidth="1"/>
    <col min="3333" max="3333" width="19.85546875" style="597" bestFit="1" customWidth="1"/>
    <col min="3334" max="3584" width="9.140625" style="597"/>
    <col min="3585" max="3585" width="4.42578125" style="597" customWidth="1"/>
    <col min="3586" max="3586" width="21.28515625" style="597" customWidth="1"/>
    <col min="3587" max="3587" width="22.85546875" style="597" customWidth="1"/>
    <col min="3588" max="3588" width="24.5703125" style="597" customWidth="1"/>
    <col min="3589" max="3589" width="19.85546875" style="597" bestFit="1" customWidth="1"/>
    <col min="3590" max="3840" width="9.140625" style="597"/>
    <col min="3841" max="3841" width="4.42578125" style="597" customWidth="1"/>
    <col min="3842" max="3842" width="21.28515625" style="597" customWidth="1"/>
    <col min="3843" max="3843" width="22.85546875" style="597" customWidth="1"/>
    <col min="3844" max="3844" width="24.5703125" style="597" customWidth="1"/>
    <col min="3845" max="3845" width="19.85546875" style="597" bestFit="1" customWidth="1"/>
    <col min="3846" max="4096" width="9.140625" style="597"/>
    <col min="4097" max="4097" width="4.42578125" style="597" customWidth="1"/>
    <col min="4098" max="4098" width="21.28515625" style="597" customWidth="1"/>
    <col min="4099" max="4099" width="22.85546875" style="597" customWidth="1"/>
    <col min="4100" max="4100" width="24.5703125" style="597" customWidth="1"/>
    <col min="4101" max="4101" width="19.85546875" style="597" bestFit="1" customWidth="1"/>
    <col min="4102" max="4352" width="9.140625" style="597"/>
    <col min="4353" max="4353" width="4.42578125" style="597" customWidth="1"/>
    <col min="4354" max="4354" width="21.28515625" style="597" customWidth="1"/>
    <col min="4355" max="4355" width="22.85546875" style="597" customWidth="1"/>
    <col min="4356" max="4356" width="24.5703125" style="597" customWidth="1"/>
    <col min="4357" max="4357" width="19.85546875" style="597" bestFit="1" customWidth="1"/>
    <col min="4358" max="4608" width="9.140625" style="597"/>
    <col min="4609" max="4609" width="4.42578125" style="597" customWidth="1"/>
    <col min="4610" max="4610" width="21.28515625" style="597" customWidth="1"/>
    <col min="4611" max="4611" width="22.85546875" style="597" customWidth="1"/>
    <col min="4612" max="4612" width="24.5703125" style="597" customWidth="1"/>
    <col min="4613" max="4613" width="19.85546875" style="597" bestFit="1" customWidth="1"/>
    <col min="4614" max="4864" width="9.140625" style="597"/>
    <col min="4865" max="4865" width="4.42578125" style="597" customWidth="1"/>
    <col min="4866" max="4866" width="21.28515625" style="597" customWidth="1"/>
    <col min="4867" max="4867" width="22.85546875" style="597" customWidth="1"/>
    <col min="4868" max="4868" width="24.5703125" style="597" customWidth="1"/>
    <col min="4869" max="4869" width="19.85546875" style="597" bestFit="1" customWidth="1"/>
    <col min="4870" max="5120" width="9.140625" style="597"/>
    <col min="5121" max="5121" width="4.42578125" style="597" customWidth="1"/>
    <col min="5122" max="5122" width="21.28515625" style="597" customWidth="1"/>
    <col min="5123" max="5123" width="22.85546875" style="597" customWidth="1"/>
    <col min="5124" max="5124" width="24.5703125" style="597" customWidth="1"/>
    <col min="5125" max="5125" width="19.85546875" style="597" bestFit="1" customWidth="1"/>
    <col min="5126" max="5376" width="9.140625" style="597"/>
    <col min="5377" max="5377" width="4.42578125" style="597" customWidth="1"/>
    <col min="5378" max="5378" width="21.28515625" style="597" customWidth="1"/>
    <col min="5379" max="5379" width="22.85546875" style="597" customWidth="1"/>
    <col min="5380" max="5380" width="24.5703125" style="597" customWidth="1"/>
    <col min="5381" max="5381" width="19.85546875" style="597" bestFit="1" customWidth="1"/>
    <col min="5382" max="5632" width="9.140625" style="597"/>
    <col min="5633" max="5633" width="4.42578125" style="597" customWidth="1"/>
    <col min="5634" max="5634" width="21.28515625" style="597" customWidth="1"/>
    <col min="5635" max="5635" width="22.85546875" style="597" customWidth="1"/>
    <col min="5636" max="5636" width="24.5703125" style="597" customWidth="1"/>
    <col min="5637" max="5637" width="19.85546875" style="597" bestFit="1" customWidth="1"/>
    <col min="5638" max="5888" width="9.140625" style="597"/>
    <col min="5889" max="5889" width="4.42578125" style="597" customWidth="1"/>
    <col min="5890" max="5890" width="21.28515625" style="597" customWidth="1"/>
    <col min="5891" max="5891" width="22.85546875" style="597" customWidth="1"/>
    <col min="5892" max="5892" width="24.5703125" style="597" customWidth="1"/>
    <col min="5893" max="5893" width="19.85546875" style="597" bestFit="1" customWidth="1"/>
    <col min="5894" max="6144" width="9.140625" style="597"/>
    <col min="6145" max="6145" width="4.42578125" style="597" customWidth="1"/>
    <col min="6146" max="6146" width="21.28515625" style="597" customWidth="1"/>
    <col min="6147" max="6147" width="22.85546875" style="597" customWidth="1"/>
    <col min="6148" max="6148" width="24.5703125" style="597" customWidth="1"/>
    <col min="6149" max="6149" width="19.85546875" style="597" bestFit="1" customWidth="1"/>
    <col min="6150" max="6400" width="9.140625" style="597"/>
    <col min="6401" max="6401" width="4.42578125" style="597" customWidth="1"/>
    <col min="6402" max="6402" width="21.28515625" style="597" customWidth="1"/>
    <col min="6403" max="6403" width="22.85546875" style="597" customWidth="1"/>
    <col min="6404" max="6404" width="24.5703125" style="597" customWidth="1"/>
    <col min="6405" max="6405" width="19.85546875" style="597" bestFit="1" customWidth="1"/>
    <col min="6406" max="6656" width="9.140625" style="597"/>
    <col min="6657" max="6657" width="4.42578125" style="597" customWidth="1"/>
    <col min="6658" max="6658" width="21.28515625" style="597" customWidth="1"/>
    <col min="6659" max="6659" width="22.85546875" style="597" customWidth="1"/>
    <col min="6660" max="6660" width="24.5703125" style="597" customWidth="1"/>
    <col min="6661" max="6661" width="19.85546875" style="597" bestFit="1" customWidth="1"/>
    <col min="6662" max="6912" width="9.140625" style="597"/>
    <col min="6913" max="6913" width="4.42578125" style="597" customWidth="1"/>
    <col min="6914" max="6914" width="21.28515625" style="597" customWidth="1"/>
    <col min="6915" max="6915" width="22.85546875" style="597" customWidth="1"/>
    <col min="6916" max="6916" width="24.5703125" style="597" customWidth="1"/>
    <col min="6917" max="6917" width="19.85546875" style="597" bestFit="1" customWidth="1"/>
    <col min="6918" max="7168" width="9.140625" style="597"/>
    <col min="7169" max="7169" width="4.42578125" style="597" customWidth="1"/>
    <col min="7170" max="7170" width="21.28515625" style="597" customWidth="1"/>
    <col min="7171" max="7171" width="22.85546875" style="597" customWidth="1"/>
    <col min="7172" max="7172" width="24.5703125" style="597" customWidth="1"/>
    <col min="7173" max="7173" width="19.85546875" style="597" bestFit="1" customWidth="1"/>
    <col min="7174" max="7424" width="9.140625" style="597"/>
    <col min="7425" max="7425" width="4.42578125" style="597" customWidth="1"/>
    <col min="7426" max="7426" width="21.28515625" style="597" customWidth="1"/>
    <col min="7427" max="7427" width="22.85546875" style="597" customWidth="1"/>
    <col min="7428" max="7428" width="24.5703125" style="597" customWidth="1"/>
    <col min="7429" max="7429" width="19.85546875" style="597" bestFit="1" customWidth="1"/>
    <col min="7430" max="7680" width="9.140625" style="597"/>
    <col min="7681" max="7681" width="4.42578125" style="597" customWidth="1"/>
    <col min="7682" max="7682" width="21.28515625" style="597" customWidth="1"/>
    <col min="7683" max="7683" width="22.85546875" style="597" customWidth="1"/>
    <col min="7684" max="7684" width="24.5703125" style="597" customWidth="1"/>
    <col min="7685" max="7685" width="19.85546875" style="597" bestFit="1" customWidth="1"/>
    <col min="7686" max="7936" width="9.140625" style="597"/>
    <col min="7937" max="7937" width="4.42578125" style="597" customWidth="1"/>
    <col min="7938" max="7938" width="21.28515625" style="597" customWidth="1"/>
    <col min="7939" max="7939" width="22.85546875" style="597" customWidth="1"/>
    <col min="7940" max="7940" width="24.5703125" style="597" customWidth="1"/>
    <col min="7941" max="7941" width="19.85546875" style="597" bestFit="1" customWidth="1"/>
    <col min="7942" max="8192" width="9.140625" style="597"/>
    <col min="8193" max="8193" width="4.42578125" style="597" customWidth="1"/>
    <col min="8194" max="8194" width="21.28515625" style="597" customWidth="1"/>
    <col min="8195" max="8195" width="22.85546875" style="597" customWidth="1"/>
    <col min="8196" max="8196" width="24.5703125" style="597" customWidth="1"/>
    <col min="8197" max="8197" width="19.85546875" style="597" bestFit="1" customWidth="1"/>
    <col min="8198" max="8448" width="9.140625" style="597"/>
    <col min="8449" max="8449" width="4.42578125" style="597" customWidth="1"/>
    <col min="8450" max="8450" width="21.28515625" style="597" customWidth="1"/>
    <col min="8451" max="8451" width="22.85546875" style="597" customWidth="1"/>
    <col min="8452" max="8452" width="24.5703125" style="597" customWidth="1"/>
    <col min="8453" max="8453" width="19.85546875" style="597" bestFit="1" customWidth="1"/>
    <col min="8454" max="8704" width="9.140625" style="597"/>
    <col min="8705" max="8705" width="4.42578125" style="597" customWidth="1"/>
    <col min="8706" max="8706" width="21.28515625" style="597" customWidth="1"/>
    <col min="8707" max="8707" width="22.85546875" style="597" customWidth="1"/>
    <col min="8708" max="8708" width="24.5703125" style="597" customWidth="1"/>
    <col min="8709" max="8709" width="19.85546875" style="597" bestFit="1" customWidth="1"/>
    <col min="8710" max="8960" width="9.140625" style="597"/>
    <col min="8961" max="8961" width="4.42578125" style="597" customWidth="1"/>
    <col min="8962" max="8962" width="21.28515625" style="597" customWidth="1"/>
    <col min="8963" max="8963" width="22.85546875" style="597" customWidth="1"/>
    <col min="8964" max="8964" width="24.5703125" style="597" customWidth="1"/>
    <col min="8965" max="8965" width="19.85546875" style="597" bestFit="1" customWidth="1"/>
    <col min="8966" max="9216" width="9.140625" style="597"/>
    <col min="9217" max="9217" width="4.42578125" style="597" customWidth="1"/>
    <col min="9218" max="9218" width="21.28515625" style="597" customWidth="1"/>
    <col min="9219" max="9219" width="22.85546875" style="597" customWidth="1"/>
    <col min="9220" max="9220" width="24.5703125" style="597" customWidth="1"/>
    <col min="9221" max="9221" width="19.85546875" style="597" bestFit="1" customWidth="1"/>
    <col min="9222" max="9472" width="9.140625" style="597"/>
    <col min="9473" max="9473" width="4.42578125" style="597" customWidth="1"/>
    <col min="9474" max="9474" width="21.28515625" style="597" customWidth="1"/>
    <col min="9475" max="9475" width="22.85546875" style="597" customWidth="1"/>
    <col min="9476" max="9476" width="24.5703125" style="597" customWidth="1"/>
    <col min="9477" max="9477" width="19.85546875" style="597" bestFit="1" customWidth="1"/>
    <col min="9478" max="9728" width="9.140625" style="597"/>
    <col min="9729" max="9729" width="4.42578125" style="597" customWidth="1"/>
    <col min="9730" max="9730" width="21.28515625" style="597" customWidth="1"/>
    <col min="9731" max="9731" width="22.85546875" style="597" customWidth="1"/>
    <col min="9732" max="9732" width="24.5703125" style="597" customWidth="1"/>
    <col min="9733" max="9733" width="19.85546875" style="597" bestFit="1" customWidth="1"/>
    <col min="9734" max="9984" width="9.140625" style="597"/>
    <col min="9985" max="9985" width="4.42578125" style="597" customWidth="1"/>
    <col min="9986" max="9986" width="21.28515625" style="597" customWidth="1"/>
    <col min="9987" max="9987" width="22.85546875" style="597" customWidth="1"/>
    <col min="9988" max="9988" width="24.5703125" style="597" customWidth="1"/>
    <col min="9989" max="9989" width="19.85546875" style="597" bestFit="1" customWidth="1"/>
    <col min="9990" max="10240" width="9.140625" style="597"/>
    <col min="10241" max="10241" width="4.42578125" style="597" customWidth="1"/>
    <col min="10242" max="10242" width="21.28515625" style="597" customWidth="1"/>
    <col min="10243" max="10243" width="22.85546875" style="597" customWidth="1"/>
    <col min="10244" max="10244" width="24.5703125" style="597" customWidth="1"/>
    <col min="10245" max="10245" width="19.85546875" style="597" bestFit="1" customWidth="1"/>
    <col min="10246" max="10496" width="9.140625" style="597"/>
    <col min="10497" max="10497" width="4.42578125" style="597" customWidth="1"/>
    <col min="10498" max="10498" width="21.28515625" style="597" customWidth="1"/>
    <col min="10499" max="10499" width="22.85546875" style="597" customWidth="1"/>
    <col min="10500" max="10500" width="24.5703125" style="597" customWidth="1"/>
    <col min="10501" max="10501" width="19.85546875" style="597" bestFit="1" customWidth="1"/>
    <col min="10502" max="10752" width="9.140625" style="597"/>
    <col min="10753" max="10753" width="4.42578125" style="597" customWidth="1"/>
    <col min="10754" max="10754" width="21.28515625" style="597" customWidth="1"/>
    <col min="10755" max="10755" width="22.85546875" style="597" customWidth="1"/>
    <col min="10756" max="10756" width="24.5703125" style="597" customWidth="1"/>
    <col min="10757" max="10757" width="19.85546875" style="597" bestFit="1" customWidth="1"/>
    <col min="10758" max="11008" width="9.140625" style="597"/>
    <col min="11009" max="11009" width="4.42578125" style="597" customWidth="1"/>
    <col min="11010" max="11010" width="21.28515625" style="597" customWidth="1"/>
    <col min="11011" max="11011" width="22.85546875" style="597" customWidth="1"/>
    <col min="11012" max="11012" width="24.5703125" style="597" customWidth="1"/>
    <col min="11013" max="11013" width="19.85546875" style="597" bestFit="1" customWidth="1"/>
    <col min="11014" max="11264" width="9.140625" style="597"/>
    <col min="11265" max="11265" width="4.42578125" style="597" customWidth="1"/>
    <col min="11266" max="11266" width="21.28515625" style="597" customWidth="1"/>
    <col min="11267" max="11267" width="22.85546875" style="597" customWidth="1"/>
    <col min="11268" max="11268" width="24.5703125" style="597" customWidth="1"/>
    <col min="11269" max="11269" width="19.85546875" style="597" bestFit="1" customWidth="1"/>
    <col min="11270" max="11520" width="9.140625" style="597"/>
    <col min="11521" max="11521" width="4.42578125" style="597" customWidth="1"/>
    <col min="11522" max="11522" width="21.28515625" style="597" customWidth="1"/>
    <col min="11523" max="11523" width="22.85546875" style="597" customWidth="1"/>
    <col min="11524" max="11524" width="24.5703125" style="597" customWidth="1"/>
    <col min="11525" max="11525" width="19.85546875" style="597" bestFit="1" customWidth="1"/>
    <col min="11526" max="11776" width="9.140625" style="597"/>
    <col min="11777" max="11777" width="4.42578125" style="597" customWidth="1"/>
    <col min="11778" max="11778" width="21.28515625" style="597" customWidth="1"/>
    <col min="11779" max="11779" width="22.85546875" style="597" customWidth="1"/>
    <col min="11780" max="11780" width="24.5703125" style="597" customWidth="1"/>
    <col min="11781" max="11781" width="19.85546875" style="597" bestFit="1" customWidth="1"/>
    <col min="11782" max="12032" width="9.140625" style="597"/>
    <col min="12033" max="12033" width="4.42578125" style="597" customWidth="1"/>
    <col min="12034" max="12034" width="21.28515625" style="597" customWidth="1"/>
    <col min="12035" max="12035" width="22.85546875" style="597" customWidth="1"/>
    <col min="12036" max="12036" width="24.5703125" style="597" customWidth="1"/>
    <col min="12037" max="12037" width="19.85546875" style="597" bestFit="1" customWidth="1"/>
    <col min="12038" max="12288" width="9.140625" style="597"/>
    <col min="12289" max="12289" width="4.42578125" style="597" customWidth="1"/>
    <col min="12290" max="12290" width="21.28515625" style="597" customWidth="1"/>
    <col min="12291" max="12291" width="22.85546875" style="597" customWidth="1"/>
    <col min="12292" max="12292" width="24.5703125" style="597" customWidth="1"/>
    <col min="12293" max="12293" width="19.85546875" style="597" bestFit="1" customWidth="1"/>
    <col min="12294" max="12544" width="9.140625" style="597"/>
    <col min="12545" max="12545" width="4.42578125" style="597" customWidth="1"/>
    <col min="12546" max="12546" width="21.28515625" style="597" customWidth="1"/>
    <col min="12547" max="12547" width="22.85546875" style="597" customWidth="1"/>
    <col min="12548" max="12548" width="24.5703125" style="597" customWidth="1"/>
    <col min="12549" max="12549" width="19.85546875" style="597" bestFit="1" customWidth="1"/>
    <col min="12550" max="12800" width="9.140625" style="597"/>
    <col min="12801" max="12801" width="4.42578125" style="597" customWidth="1"/>
    <col min="12802" max="12802" width="21.28515625" style="597" customWidth="1"/>
    <col min="12803" max="12803" width="22.85546875" style="597" customWidth="1"/>
    <col min="12804" max="12804" width="24.5703125" style="597" customWidth="1"/>
    <col min="12805" max="12805" width="19.85546875" style="597" bestFit="1" customWidth="1"/>
    <col min="12806" max="13056" width="9.140625" style="597"/>
    <col min="13057" max="13057" width="4.42578125" style="597" customWidth="1"/>
    <col min="13058" max="13058" width="21.28515625" style="597" customWidth="1"/>
    <col min="13059" max="13059" width="22.85546875" style="597" customWidth="1"/>
    <col min="13060" max="13060" width="24.5703125" style="597" customWidth="1"/>
    <col min="13061" max="13061" width="19.85546875" style="597" bestFit="1" customWidth="1"/>
    <col min="13062" max="13312" width="9.140625" style="597"/>
    <col min="13313" max="13313" width="4.42578125" style="597" customWidth="1"/>
    <col min="13314" max="13314" width="21.28515625" style="597" customWidth="1"/>
    <col min="13315" max="13315" width="22.85546875" style="597" customWidth="1"/>
    <col min="13316" max="13316" width="24.5703125" style="597" customWidth="1"/>
    <col min="13317" max="13317" width="19.85546875" style="597" bestFit="1" customWidth="1"/>
    <col min="13318" max="13568" width="9.140625" style="597"/>
    <col min="13569" max="13569" width="4.42578125" style="597" customWidth="1"/>
    <col min="13570" max="13570" width="21.28515625" style="597" customWidth="1"/>
    <col min="13571" max="13571" width="22.85546875" style="597" customWidth="1"/>
    <col min="13572" max="13572" width="24.5703125" style="597" customWidth="1"/>
    <col min="13573" max="13573" width="19.85546875" style="597" bestFit="1" customWidth="1"/>
    <col min="13574" max="13824" width="9.140625" style="597"/>
    <col min="13825" max="13825" width="4.42578125" style="597" customWidth="1"/>
    <col min="13826" max="13826" width="21.28515625" style="597" customWidth="1"/>
    <col min="13827" max="13827" width="22.85546875" style="597" customWidth="1"/>
    <col min="13828" max="13828" width="24.5703125" style="597" customWidth="1"/>
    <col min="13829" max="13829" width="19.85546875" style="597" bestFit="1" customWidth="1"/>
    <col min="13830" max="14080" width="9.140625" style="597"/>
    <col min="14081" max="14081" width="4.42578125" style="597" customWidth="1"/>
    <col min="14082" max="14082" width="21.28515625" style="597" customWidth="1"/>
    <col min="14083" max="14083" width="22.85546875" style="597" customWidth="1"/>
    <col min="14084" max="14084" width="24.5703125" style="597" customWidth="1"/>
    <col min="14085" max="14085" width="19.85546875" style="597" bestFit="1" customWidth="1"/>
    <col min="14086" max="14336" width="9.140625" style="597"/>
    <col min="14337" max="14337" width="4.42578125" style="597" customWidth="1"/>
    <col min="14338" max="14338" width="21.28515625" style="597" customWidth="1"/>
    <col min="14339" max="14339" width="22.85546875" style="597" customWidth="1"/>
    <col min="14340" max="14340" width="24.5703125" style="597" customWidth="1"/>
    <col min="14341" max="14341" width="19.85546875" style="597" bestFit="1" customWidth="1"/>
    <col min="14342" max="14592" width="9.140625" style="597"/>
    <col min="14593" max="14593" width="4.42578125" style="597" customWidth="1"/>
    <col min="14594" max="14594" width="21.28515625" style="597" customWidth="1"/>
    <col min="14595" max="14595" width="22.85546875" style="597" customWidth="1"/>
    <col min="14596" max="14596" width="24.5703125" style="597" customWidth="1"/>
    <col min="14597" max="14597" width="19.85546875" style="597" bestFit="1" customWidth="1"/>
    <col min="14598" max="14848" width="9.140625" style="597"/>
    <col min="14849" max="14849" width="4.42578125" style="597" customWidth="1"/>
    <col min="14850" max="14850" width="21.28515625" style="597" customWidth="1"/>
    <col min="14851" max="14851" width="22.85546875" style="597" customWidth="1"/>
    <col min="14852" max="14852" width="24.5703125" style="597" customWidth="1"/>
    <col min="14853" max="14853" width="19.85546875" style="597" bestFit="1" customWidth="1"/>
    <col min="14854" max="15104" width="9.140625" style="597"/>
    <col min="15105" max="15105" width="4.42578125" style="597" customWidth="1"/>
    <col min="15106" max="15106" width="21.28515625" style="597" customWidth="1"/>
    <col min="15107" max="15107" width="22.85546875" style="597" customWidth="1"/>
    <col min="15108" max="15108" width="24.5703125" style="597" customWidth="1"/>
    <col min="15109" max="15109" width="19.85546875" style="597" bestFit="1" customWidth="1"/>
    <col min="15110" max="15360" width="9.140625" style="597"/>
    <col min="15361" max="15361" width="4.42578125" style="597" customWidth="1"/>
    <col min="15362" max="15362" width="21.28515625" style="597" customWidth="1"/>
    <col min="15363" max="15363" width="22.85546875" style="597" customWidth="1"/>
    <col min="15364" max="15364" width="24.5703125" style="597" customWidth="1"/>
    <col min="15365" max="15365" width="19.85546875" style="597" bestFit="1" customWidth="1"/>
    <col min="15366" max="15616" width="9.140625" style="597"/>
    <col min="15617" max="15617" width="4.42578125" style="597" customWidth="1"/>
    <col min="15618" max="15618" width="21.28515625" style="597" customWidth="1"/>
    <col min="15619" max="15619" width="22.85546875" style="597" customWidth="1"/>
    <col min="15620" max="15620" width="24.5703125" style="597" customWidth="1"/>
    <col min="15621" max="15621" width="19.85546875" style="597" bestFit="1" customWidth="1"/>
    <col min="15622" max="15872" width="9.140625" style="597"/>
    <col min="15873" max="15873" width="4.42578125" style="597" customWidth="1"/>
    <col min="15874" max="15874" width="21.28515625" style="597" customWidth="1"/>
    <col min="15875" max="15875" width="22.85546875" style="597" customWidth="1"/>
    <col min="15876" max="15876" width="24.5703125" style="597" customWidth="1"/>
    <col min="15877" max="15877" width="19.85546875" style="597" bestFit="1" customWidth="1"/>
    <col min="15878" max="16128" width="9.140625" style="597"/>
    <col min="16129" max="16129" width="4.42578125" style="597" customWidth="1"/>
    <col min="16130" max="16130" width="21.28515625" style="597" customWidth="1"/>
    <col min="16131" max="16131" width="22.85546875" style="597" customWidth="1"/>
    <col min="16132" max="16132" width="24.5703125" style="597" customWidth="1"/>
    <col min="16133" max="16133" width="19.85546875" style="597" bestFit="1" customWidth="1"/>
    <col min="16134" max="16384" width="9.140625" style="597"/>
  </cols>
  <sheetData>
    <row r="1" spans="1:5" ht="17.25">
      <c r="A1" s="1933" t="s">
        <v>584</v>
      </c>
      <c r="B1" s="1933"/>
      <c r="C1" s="1933"/>
      <c r="D1" s="1933"/>
      <c r="E1" s="1933"/>
    </row>
    <row r="2" spans="1:5" ht="17.25">
      <c r="A2" s="1933" t="s">
        <v>588</v>
      </c>
      <c r="B2" s="1933"/>
      <c r="C2" s="1933"/>
      <c r="D2" s="1933"/>
      <c r="E2" s="1933"/>
    </row>
    <row r="3" spans="1:5" ht="17.25">
      <c r="A3" s="1933" t="s">
        <v>589</v>
      </c>
      <c r="B3" s="1933"/>
      <c r="C3" s="1933"/>
      <c r="D3" s="1933"/>
      <c r="E3" s="1933"/>
    </row>
    <row r="5" spans="1:5" s="600" customFormat="1" ht="30" customHeight="1">
      <c r="A5" s="598" t="s">
        <v>1</v>
      </c>
      <c r="B5" s="614" t="s">
        <v>12</v>
      </c>
      <c r="C5" s="599" t="s">
        <v>187</v>
      </c>
      <c r="D5" s="599" t="s">
        <v>188</v>
      </c>
      <c r="E5" s="599" t="s">
        <v>266</v>
      </c>
    </row>
    <row r="6" spans="1:5" s="600" customFormat="1" ht="15" customHeight="1">
      <c r="A6" s="615">
        <v>1</v>
      </c>
      <c r="B6" s="16" t="s">
        <v>13</v>
      </c>
      <c r="C6" s="611">
        <f>'Rekap Panjang Per Prog Per Prov'!AV13</f>
        <v>91149352000</v>
      </c>
      <c r="D6" s="613"/>
      <c r="E6" s="612">
        <f t="shared" ref="E6:E113" si="0">SUM(C6:D6)</f>
        <v>91149352000</v>
      </c>
    </row>
    <row r="7" spans="1:5" s="600" customFormat="1" ht="15" customHeight="1">
      <c r="A7" s="616"/>
      <c r="B7" s="16" t="str">
        <f>'Rekap Panjang Per Prog Per Prov'!AX14</f>
        <v>Kab. Simeulue</v>
      </c>
      <c r="C7" s="611"/>
      <c r="D7" s="611">
        <f>'Rekap Panjang Per Prov TP'!H14</f>
        <v>1200000000</v>
      </c>
      <c r="E7" s="612">
        <f t="shared" si="0"/>
        <v>1200000000</v>
      </c>
    </row>
    <row r="8" spans="1:5" s="600" customFormat="1" ht="15" customHeight="1">
      <c r="A8" s="617"/>
      <c r="B8" s="16" t="str">
        <f>'Rekap Panjang Per Prog Per Prov'!AX15</f>
        <v>Kota Sabang</v>
      </c>
      <c r="C8" s="611"/>
      <c r="D8" s="611">
        <f>'Rekap Panjang Per Prov TP'!H15</f>
        <v>1800000000</v>
      </c>
      <c r="E8" s="612">
        <f t="shared" si="0"/>
        <v>1800000000</v>
      </c>
    </row>
    <row r="9" spans="1:5" s="600" customFormat="1" ht="15" customHeight="1">
      <c r="A9" s="615">
        <v>2</v>
      </c>
      <c r="B9" s="18" t="s">
        <v>14</v>
      </c>
      <c r="C9" s="611">
        <f>'Rekap Panjang Per Prog Per Prov'!AV19</f>
        <v>64506059000</v>
      </c>
      <c r="D9" s="613"/>
      <c r="E9" s="612">
        <f t="shared" si="0"/>
        <v>64506059000</v>
      </c>
    </row>
    <row r="10" spans="1:5" s="600" customFormat="1" ht="15" customHeight="1">
      <c r="A10" s="616"/>
      <c r="B10" s="18" t="str">
        <f>'Rekap Panjang Per Prog Per Prov'!AX20</f>
        <v>Kab. Nias</v>
      </c>
      <c r="C10" s="611"/>
      <c r="D10" s="611">
        <f>'Rekap Panjang Per Prov TP'!H17</f>
        <v>1200000000</v>
      </c>
      <c r="E10" s="612">
        <f t="shared" si="0"/>
        <v>1200000000</v>
      </c>
    </row>
    <row r="11" spans="1:5" s="600" customFormat="1" ht="15" customHeight="1">
      <c r="A11" s="617"/>
      <c r="B11" s="18" t="str">
        <f>'Rekap Panjang Per Prog Per Prov'!AX21</f>
        <v>Kab. Samosir</v>
      </c>
      <c r="C11" s="611"/>
      <c r="D11" s="611">
        <f>'Rekap Panjang Per Prov TP'!H18</f>
        <v>1200000000</v>
      </c>
      <c r="E11" s="612">
        <f t="shared" si="0"/>
        <v>1200000000</v>
      </c>
    </row>
    <row r="12" spans="1:5" s="600" customFormat="1" ht="15" customHeight="1">
      <c r="A12" s="617"/>
      <c r="B12" s="18" t="str">
        <f>'Rekap Panjang Per Prog Per Prov'!AX22</f>
        <v>Kab. Tapanuli Tengah</v>
      </c>
      <c r="C12" s="611"/>
      <c r="D12" s="611">
        <f>'Rekap Panjang Per Prov TP'!H19</f>
        <v>300000000</v>
      </c>
      <c r="E12" s="612">
        <f>SUM(C12:D12)</f>
        <v>300000000</v>
      </c>
    </row>
    <row r="13" spans="1:5" s="600" customFormat="1" ht="15" customHeight="1">
      <c r="A13" s="615">
        <v>3</v>
      </c>
      <c r="B13" s="18" t="s">
        <v>15</v>
      </c>
      <c r="C13" s="611">
        <f>'Rekap Panjang Per Prog Per Prov'!AV24</f>
        <v>37587104000</v>
      </c>
      <c r="D13" s="613"/>
      <c r="E13" s="612">
        <f t="shared" si="0"/>
        <v>37587104000</v>
      </c>
    </row>
    <row r="14" spans="1:5" s="600" customFormat="1" ht="15" customHeight="1">
      <c r="A14" s="616"/>
      <c r="B14" s="18" t="str">
        <f>'Rekap Panjang Per Prog Per Prov'!AX25</f>
        <v>Kota Tebing Tinggi</v>
      </c>
      <c r="C14" s="611"/>
      <c r="D14" s="611">
        <f>'Rekap Panjang Per Prov TP'!H21</f>
        <v>1200000000</v>
      </c>
      <c r="E14" s="612">
        <f t="shared" si="0"/>
        <v>1200000000</v>
      </c>
    </row>
    <row r="15" spans="1:5" s="600" customFormat="1" ht="15" customHeight="1">
      <c r="A15" s="616"/>
      <c r="B15" s="18" t="str">
        <f>'Rekap Panjang Per Prog Per Prov'!AX26</f>
        <v>Kab. Solok</v>
      </c>
      <c r="C15" s="611"/>
      <c r="D15" s="611">
        <f>'Rekap Panjang Per Prov TP'!H22</f>
        <v>1850000000</v>
      </c>
      <c r="E15" s="612">
        <f>SUM(C15:D15)</f>
        <v>1850000000</v>
      </c>
    </row>
    <row r="16" spans="1:5" s="600" customFormat="1" ht="15" customHeight="1">
      <c r="A16" s="616"/>
      <c r="B16" s="18" t="str">
        <f>'Rekap Panjang Per Prog Per Prov'!AX27</f>
        <v>Kab. Solok Selatan</v>
      </c>
      <c r="C16" s="611"/>
      <c r="D16" s="611">
        <f>'Rekap Panjang Per Prov TP'!H23</f>
        <v>500000000</v>
      </c>
      <c r="E16" s="612">
        <f t="shared" si="0"/>
        <v>500000000</v>
      </c>
    </row>
    <row r="17" spans="1:5" s="600" customFormat="1" ht="15" customHeight="1">
      <c r="A17" s="617"/>
      <c r="B17" s="18" t="str">
        <f>'Rekap Panjang Per Prog Per Prov'!AX28</f>
        <v>Kab. Tanah Datar</v>
      </c>
      <c r="C17" s="611"/>
      <c r="D17" s="611">
        <f>'Rekap Panjang Per Prov TP'!H24</f>
        <v>1250000000</v>
      </c>
      <c r="E17" s="612">
        <f>SUM(C17:D17)</f>
        <v>1250000000</v>
      </c>
    </row>
    <row r="18" spans="1:5" s="600" customFormat="1" ht="15" customHeight="1">
      <c r="A18" s="617"/>
      <c r="B18" s="18" t="str">
        <f>'Rekap Panjang Per Prov TP'!B25</f>
        <v>Kab. Lima Puluh Kota</v>
      </c>
      <c r="C18" s="611"/>
      <c r="D18" s="611">
        <f>'Rekap Panjang Per Prov TP'!H25</f>
        <v>400000000</v>
      </c>
      <c r="E18" s="612"/>
    </row>
    <row r="19" spans="1:5" s="600" customFormat="1" ht="15" customHeight="1">
      <c r="A19" s="601">
        <v>4</v>
      </c>
      <c r="B19" s="18" t="s">
        <v>16</v>
      </c>
      <c r="C19" s="611">
        <f>'Rekap Panjang Per Prog Per Prov'!AV30</f>
        <v>25703958000</v>
      </c>
      <c r="D19" s="613"/>
      <c r="E19" s="612">
        <f t="shared" si="0"/>
        <v>25703958000</v>
      </c>
    </row>
    <row r="20" spans="1:5" s="600" customFormat="1" ht="15" customHeight="1">
      <c r="A20" s="615">
        <v>5</v>
      </c>
      <c r="B20" s="18" t="s">
        <v>17</v>
      </c>
      <c r="C20" s="611">
        <f>'Rekap Panjang Per Prog Per Prov'!AV31</f>
        <v>22297648000</v>
      </c>
      <c r="D20" s="613"/>
      <c r="E20" s="612">
        <f t="shared" si="0"/>
        <v>22297648000</v>
      </c>
    </row>
    <row r="21" spans="1:5" s="600" customFormat="1" ht="15" customHeight="1">
      <c r="A21" s="616"/>
      <c r="B21" s="18" t="str">
        <f>'Rekap Panjang Per Prog Per Prov'!AX32</f>
        <v>Prov. Kepulauan Riau</v>
      </c>
      <c r="C21" s="611"/>
      <c r="D21" s="611">
        <f>'Rekap Panjang Per Prov TP'!H28</f>
        <v>2200000000</v>
      </c>
      <c r="E21" s="612">
        <f t="shared" si="0"/>
        <v>2200000000</v>
      </c>
    </row>
    <row r="22" spans="1:5" s="600" customFormat="1" ht="15" customHeight="1">
      <c r="A22" s="616"/>
      <c r="B22" s="18" t="str">
        <f>'Rekap Panjang Per Prog Per Prov'!AX33</f>
        <v>Kab. Bintan</v>
      </c>
      <c r="C22" s="611"/>
      <c r="D22" s="611">
        <f>'Rekap Panjang Per Prov TP'!H29</f>
        <v>1500000000</v>
      </c>
      <c r="E22" s="612">
        <f t="shared" si="0"/>
        <v>1500000000</v>
      </c>
    </row>
    <row r="23" spans="1:5" s="600" customFormat="1" ht="15" customHeight="1">
      <c r="A23" s="617"/>
      <c r="B23" s="18" t="str">
        <f>'Rekap Panjang Per Prog Per Prov'!AX34</f>
        <v>Kab. Natuna</v>
      </c>
      <c r="C23" s="611"/>
      <c r="D23" s="611">
        <f>'Rekap Panjang Per Prov TP'!H30</f>
        <v>2300000000</v>
      </c>
      <c r="E23" s="612">
        <f t="shared" si="0"/>
        <v>2300000000</v>
      </c>
    </row>
    <row r="24" spans="1:5" s="600" customFormat="1" ht="15" customHeight="1">
      <c r="A24" s="601">
        <v>6</v>
      </c>
      <c r="B24" s="18" t="s">
        <v>18</v>
      </c>
      <c r="C24" s="611">
        <f>'Rekap Panjang Per Prog Per Prov'!AV36</f>
        <v>26474784000</v>
      </c>
      <c r="D24" s="613"/>
      <c r="E24" s="612">
        <f t="shared" si="0"/>
        <v>26474784000</v>
      </c>
    </row>
    <row r="25" spans="1:5" s="600" customFormat="1" ht="15" customHeight="1">
      <c r="A25" s="601">
        <v>7</v>
      </c>
      <c r="B25" s="18" t="s">
        <v>19</v>
      </c>
      <c r="C25" s="611">
        <f>'Rekap Panjang Per Prog Per Prov'!AV37</f>
        <v>34274257000</v>
      </c>
      <c r="D25" s="613"/>
      <c r="E25" s="612">
        <f t="shared" si="0"/>
        <v>34274257000</v>
      </c>
    </row>
    <row r="26" spans="1:5" s="600" customFormat="1" ht="15" customHeight="1">
      <c r="A26" s="601">
        <v>8</v>
      </c>
      <c r="B26" s="18" t="s">
        <v>20</v>
      </c>
      <c r="C26" s="611">
        <f>'Rekap Panjang Per Prog Per Prov'!AV38</f>
        <v>14268165000</v>
      </c>
      <c r="D26" s="613"/>
      <c r="E26" s="612">
        <f t="shared" si="0"/>
        <v>14268165000</v>
      </c>
    </row>
    <row r="27" spans="1:5" s="600" customFormat="1" ht="15" customHeight="1">
      <c r="A27" s="615">
        <v>9</v>
      </c>
      <c r="B27" s="18" t="s">
        <v>21</v>
      </c>
      <c r="C27" s="611">
        <f>'Rekap Panjang Per Prog Per Prov'!AV39</f>
        <v>27437639000</v>
      </c>
      <c r="D27" s="613"/>
      <c r="E27" s="612">
        <f t="shared" si="0"/>
        <v>27437639000</v>
      </c>
    </row>
    <row r="28" spans="1:5" s="600" customFormat="1" ht="15" customHeight="1">
      <c r="A28" s="617"/>
      <c r="B28" s="18" t="str">
        <f>'Rekap Panjang Per Prog Per Prov'!AX40</f>
        <v>Kab. Rejang Lebong</v>
      </c>
      <c r="C28" s="611"/>
      <c r="D28" s="611">
        <f>'Rekap Panjang Per Prov TP'!H35</f>
        <v>300000000</v>
      </c>
      <c r="E28" s="612">
        <f>SUM(C28:D28)</f>
        <v>300000000</v>
      </c>
    </row>
    <row r="29" spans="1:5" s="600" customFormat="1" ht="15" customHeight="1">
      <c r="A29" s="616"/>
      <c r="B29" s="18" t="str">
        <f>'Rekap Panjang Per Prov TP'!B36</f>
        <v>Kab. Lebong</v>
      </c>
      <c r="C29" s="611"/>
      <c r="D29" s="611">
        <f>'Rekap Panjang Per Prov TP'!H36</f>
        <v>1150000000</v>
      </c>
      <c r="E29" s="612"/>
    </row>
    <row r="30" spans="1:5" s="600" customFormat="1" ht="15" customHeight="1">
      <c r="A30" s="615">
        <v>10</v>
      </c>
      <c r="B30" s="18" t="s">
        <v>22</v>
      </c>
      <c r="C30" s="611">
        <f>'Rekap Panjang Per Prog Per Prov'!AV43</f>
        <v>35281765000</v>
      </c>
      <c r="D30" s="613"/>
      <c r="E30" s="612">
        <f t="shared" si="0"/>
        <v>35281765000</v>
      </c>
    </row>
    <row r="31" spans="1:5" s="600" customFormat="1" ht="15" customHeight="1">
      <c r="A31" s="617"/>
      <c r="B31" s="18" t="str">
        <f>'Rekap Panjang Per Prog Per Prov'!AX44</f>
        <v>Kab. Lampung Barat</v>
      </c>
      <c r="C31" s="611"/>
      <c r="D31" s="611">
        <f>'Rekap Panjang Per Prov TP'!H38</f>
        <v>350000000</v>
      </c>
      <c r="E31" s="612">
        <f t="shared" si="0"/>
        <v>350000000</v>
      </c>
    </row>
    <row r="32" spans="1:5" s="600" customFormat="1" ht="15" customHeight="1">
      <c r="A32" s="601">
        <v>11</v>
      </c>
      <c r="B32" s="18" t="s">
        <v>23</v>
      </c>
      <c r="C32" s="611">
        <f>'Rekap Panjang Per Prog Per Prov'!AV45</f>
        <v>25367571000</v>
      </c>
      <c r="D32" s="613"/>
      <c r="E32" s="612">
        <f t="shared" si="0"/>
        <v>25367571000</v>
      </c>
    </row>
    <row r="33" spans="1:5" s="600" customFormat="1" ht="15" customHeight="1">
      <c r="A33" s="601"/>
      <c r="B33" s="18" t="str">
        <f>'Rekap Panjang Per Prov TP'!B40</f>
        <v>Kota Serang</v>
      </c>
      <c r="C33" s="611"/>
      <c r="D33" s="611">
        <f>'Rekap Panjang Per Prov TP'!H40</f>
        <v>850000000</v>
      </c>
      <c r="E33" s="612"/>
    </row>
    <row r="34" spans="1:5" s="600" customFormat="1" ht="15" customHeight="1">
      <c r="A34" s="601"/>
      <c r="B34" s="18" t="str">
        <f>'Rekap Panjang Per Prov TP'!B41</f>
        <v>Kab. Serang</v>
      </c>
      <c r="C34" s="611"/>
      <c r="D34" s="611">
        <f>'Rekap Panjang Per Prov TP'!H41</f>
        <v>850000000</v>
      </c>
      <c r="E34" s="612"/>
    </row>
    <row r="35" spans="1:5" s="600" customFormat="1" ht="15" customHeight="1">
      <c r="A35" s="601">
        <v>12</v>
      </c>
      <c r="B35" s="18" t="s">
        <v>24</v>
      </c>
      <c r="C35" s="611">
        <f>'Rekap Panjang Per Prog Per Prov'!AV48</f>
        <v>3882172000</v>
      </c>
      <c r="D35" s="613"/>
      <c r="E35" s="612">
        <f t="shared" si="0"/>
        <v>3882172000</v>
      </c>
    </row>
    <row r="36" spans="1:5" s="600" customFormat="1" ht="15" customHeight="1">
      <c r="A36" s="615">
        <v>13</v>
      </c>
      <c r="B36" s="18" t="s">
        <v>25</v>
      </c>
      <c r="C36" s="611">
        <f>'Rekap Panjang Per Prog Per Prov'!AV49</f>
        <v>85473777000</v>
      </c>
      <c r="D36" s="613"/>
      <c r="E36" s="612">
        <f t="shared" si="0"/>
        <v>85473777000</v>
      </c>
    </row>
    <row r="37" spans="1:5" s="600" customFormat="1" ht="15" customHeight="1">
      <c r="A37" s="616"/>
      <c r="B37" s="18" t="str">
        <f>'Rekap Panjang Per Prog Per Prov'!AX50</f>
        <v>Kab. Sukabumi</v>
      </c>
      <c r="C37" s="611"/>
      <c r="D37" s="611">
        <f>'Rekap Panjang Per Prov TP'!H44</f>
        <v>1100000000</v>
      </c>
      <c r="E37" s="612">
        <f t="shared" si="0"/>
        <v>1100000000</v>
      </c>
    </row>
    <row r="38" spans="1:5" s="600" customFormat="1" ht="15" customHeight="1">
      <c r="A38" s="616"/>
      <c r="B38" s="18" t="str">
        <f>'Rekap Panjang Per Prog Per Prov'!AX53</f>
        <v>Kab. Cianjur</v>
      </c>
      <c r="C38" s="611"/>
      <c r="D38" s="611">
        <f>'Rekap Panjang Per Prov TP'!H47</f>
        <v>2000000000</v>
      </c>
      <c r="E38" s="612">
        <f t="shared" si="0"/>
        <v>2000000000</v>
      </c>
    </row>
    <row r="39" spans="1:5" s="600" customFormat="1" ht="15" customHeight="1">
      <c r="A39" s="616"/>
      <c r="B39" s="18" t="str">
        <f>'Rekap Panjang Per Prog Per Prov'!AX56</f>
        <v>Kab. Kuningan</v>
      </c>
      <c r="C39" s="611"/>
      <c r="D39" s="611">
        <f>'Rekap Panjang Per Prov TP'!H50</f>
        <v>2850000000</v>
      </c>
      <c r="E39" s="612">
        <f t="shared" si="0"/>
        <v>2850000000</v>
      </c>
    </row>
    <row r="40" spans="1:5" s="600" customFormat="1" ht="15" customHeight="1">
      <c r="A40" s="617"/>
      <c r="B40" s="18" t="str">
        <f>'Rekap Panjang Per Prog Per Prov'!AX58</f>
        <v>Kab. Cirebon</v>
      </c>
      <c r="C40" s="611"/>
      <c r="D40" s="611">
        <f>'Rekap Panjang Per Prov TP'!H52</f>
        <v>1000000000</v>
      </c>
      <c r="E40" s="612">
        <f>SUM(C40:D40)</f>
        <v>1000000000</v>
      </c>
    </row>
    <row r="41" spans="1:5" s="600" customFormat="1" ht="15" customHeight="1">
      <c r="A41" s="615">
        <v>14</v>
      </c>
      <c r="B41" s="18" t="s">
        <v>26</v>
      </c>
      <c r="C41" s="611">
        <f>'Rekap Panjang Per Prog Per Prov'!AV59</f>
        <v>76994811000</v>
      </c>
      <c r="D41" s="613"/>
      <c r="E41" s="612">
        <f t="shared" si="0"/>
        <v>76994811000</v>
      </c>
    </row>
    <row r="42" spans="1:5" s="600" customFormat="1" ht="15" customHeight="1">
      <c r="A42" s="616"/>
      <c r="B42" s="39" t="str">
        <f>'Rekap Panjang Per Prog Per Prov'!AX60</f>
        <v>Kab. Banyumas</v>
      </c>
      <c r="C42" s="611"/>
      <c r="D42" s="611">
        <f>'Rekap Panjang Per Prov TP'!H54</f>
        <v>1100000000</v>
      </c>
      <c r="E42" s="612">
        <f t="shared" si="0"/>
        <v>1100000000</v>
      </c>
    </row>
    <row r="43" spans="1:5" s="600" customFormat="1" ht="15" customHeight="1">
      <c r="A43" s="616"/>
      <c r="B43" s="18" t="str">
        <f>'Rekap Panjang Per Prog Per Prov'!AX61</f>
        <v>Kab. Cilacap</v>
      </c>
      <c r="C43" s="611"/>
      <c r="D43" s="611">
        <f>'Rekap Panjang Per Prov TP'!H55</f>
        <v>750000000</v>
      </c>
      <c r="E43" s="612">
        <f>SUM(C43:D43)</f>
        <v>750000000</v>
      </c>
    </row>
    <row r="44" spans="1:5" s="600" customFormat="1" ht="15" customHeight="1">
      <c r="A44" s="616"/>
      <c r="B44" s="18" t="str">
        <f>'Rekap Panjang Per Prog Per Prov'!AX62</f>
        <v>Kab. Brebes</v>
      </c>
      <c r="C44" s="611"/>
      <c r="D44" s="611">
        <f>'Rekap Panjang Per Prov TP'!H56</f>
        <v>1500000000</v>
      </c>
      <c r="E44" s="612">
        <f t="shared" si="0"/>
        <v>1500000000</v>
      </c>
    </row>
    <row r="45" spans="1:5" s="600" customFormat="1" ht="15" customHeight="1">
      <c r="A45" s="616"/>
      <c r="B45" s="18" t="str">
        <f>'Rekap Panjang Per Prog Per Prov'!AX63</f>
        <v>Kab. Pemalang</v>
      </c>
      <c r="C45" s="611"/>
      <c r="D45" s="611">
        <f>'Rekap Panjang Per Prov TP'!H57</f>
        <v>1000000000</v>
      </c>
      <c r="E45" s="612">
        <f t="shared" si="0"/>
        <v>1000000000</v>
      </c>
    </row>
    <row r="46" spans="1:5" s="600" customFormat="1" ht="15" customHeight="1">
      <c r="A46" s="616"/>
      <c r="B46" s="18" t="str">
        <f>'Rekap Panjang Per Prog Per Prov'!AX64</f>
        <v>Kab. Kendal</v>
      </c>
      <c r="C46" s="611"/>
      <c r="D46" s="611">
        <f>'Rekap Panjang Per Prov TP'!H58</f>
        <v>1000000000</v>
      </c>
      <c r="E46" s="612">
        <f t="shared" si="0"/>
        <v>1000000000</v>
      </c>
    </row>
    <row r="47" spans="1:5" s="600" customFormat="1" ht="15" customHeight="1">
      <c r="A47" s="616"/>
      <c r="B47" s="18" t="str">
        <f>'Rekap Panjang Per Prog Per Prov'!AX65</f>
        <v>Kab. Semarang</v>
      </c>
      <c r="C47" s="611"/>
      <c r="D47" s="611">
        <f>'Rekap Panjang Per Prov TP'!H59</f>
        <v>1000000000</v>
      </c>
      <c r="E47" s="612">
        <f t="shared" si="0"/>
        <v>1000000000</v>
      </c>
    </row>
    <row r="48" spans="1:5" s="600" customFormat="1" ht="15" customHeight="1">
      <c r="A48" s="616"/>
      <c r="B48" s="18" t="str">
        <f>'Rekap Panjang Per Prog Per Prov'!AX66</f>
        <v>Kab. Magelang</v>
      </c>
      <c r="C48" s="611"/>
      <c r="D48" s="611">
        <f>'Rekap Panjang Per Prov TP'!H60</f>
        <v>300000000</v>
      </c>
      <c r="E48" s="612">
        <f>SUM(C48:D48)</f>
        <v>300000000</v>
      </c>
    </row>
    <row r="49" spans="1:7" s="600" customFormat="1" ht="15" customHeight="1">
      <c r="A49" s="616"/>
      <c r="B49" s="18" t="str">
        <f>'Rekap Panjang Per Prog Per Prov'!AX67</f>
        <v>Kab. Boyolali</v>
      </c>
      <c r="C49" s="611"/>
      <c r="D49" s="611">
        <f>'Rekap Panjang Per Prov TP'!H61</f>
        <v>800000000</v>
      </c>
      <c r="E49" s="612">
        <f>SUM(C49:D49)</f>
        <v>800000000</v>
      </c>
    </row>
    <row r="50" spans="1:7" s="600" customFormat="1" ht="15" customHeight="1">
      <c r="A50" s="616"/>
      <c r="B50" s="18" t="str">
        <f>'Rekap Panjang Per Prog Per Prov'!AX68</f>
        <v>Kab. Sragen</v>
      </c>
      <c r="C50" s="611"/>
      <c r="D50" s="611">
        <f>'Rekap Panjang Per Prov TP'!H62</f>
        <v>1250000000</v>
      </c>
      <c r="E50" s="612">
        <f>SUM(C50:D50)</f>
        <v>1250000000</v>
      </c>
    </row>
    <row r="51" spans="1:7" s="600" customFormat="1" ht="15" customHeight="1">
      <c r="A51" s="616"/>
      <c r="B51" s="18" t="str">
        <f>'Rekap Panjang Per Prog Per Prov'!AX69</f>
        <v>Kab. Grobogan</v>
      </c>
      <c r="C51" s="611"/>
      <c r="D51" s="611">
        <f>'Rekap Panjang Per Prov TP'!H63</f>
        <v>700000000</v>
      </c>
      <c r="E51" s="612">
        <f>SUM(C51:D51)</f>
        <v>700000000</v>
      </c>
    </row>
    <row r="52" spans="1:7" s="600" customFormat="1" ht="15" customHeight="1">
      <c r="A52" s="617"/>
      <c r="B52" s="18" t="str">
        <f>'Rekap Panjang Per Prog Per Prov'!AX70</f>
        <v>Kota Semarang</v>
      </c>
      <c r="C52" s="611"/>
      <c r="D52" s="611">
        <f>'Rekap Panjang Per Prov TP'!H64</f>
        <v>1000000000</v>
      </c>
      <c r="E52" s="612">
        <f>SUM(C52:D52)</f>
        <v>1000000000</v>
      </c>
    </row>
    <row r="53" spans="1:7" s="600" customFormat="1" ht="15" customHeight="1">
      <c r="A53" s="615">
        <v>15</v>
      </c>
      <c r="B53" s="39" t="s">
        <v>27</v>
      </c>
      <c r="C53" s="611">
        <f>'Rekap Panjang Per Prog Per Prov'!AV71</f>
        <v>18217338000</v>
      </c>
      <c r="D53" s="613"/>
      <c r="E53" s="612">
        <f t="shared" si="0"/>
        <v>18217338000</v>
      </c>
    </row>
    <row r="54" spans="1:7" s="600" customFormat="1" ht="15" customHeight="1">
      <c r="A54" s="616"/>
      <c r="B54" s="18" t="str">
        <f>'Rekap Panjang Per Prog Per Prov'!AX72</f>
        <v>Kab. Sleman</v>
      </c>
      <c r="C54" s="611"/>
      <c r="D54" s="611">
        <f>'Rekap Panjang Per Prov TP'!H66</f>
        <v>600000000</v>
      </c>
      <c r="E54" s="612">
        <f t="shared" si="0"/>
        <v>600000000</v>
      </c>
    </row>
    <row r="55" spans="1:7" s="600" customFormat="1" ht="15" customHeight="1">
      <c r="A55" s="616"/>
      <c r="B55" s="18" t="str">
        <f>'Rekap Panjang Per Prog Per Prov'!AX73</f>
        <v>Kab. Bantul</v>
      </c>
      <c r="C55" s="611"/>
      <c r="D55" s="611">
        <f>'Rekap Panjang Per Prov TP'!H67</f>
        <v>821900000</v>
      </c>
      <c r="E55" s="612">
        <f t="shared" si="0"/>
        <v>821900000</v>
      </c>
    </row>
    <row r="56" spans="1:7" s="600" customFormat="1" ht="15" customHeight="1">
      <c r="A56" s="616"/>
      <c r="B56" s="18" t="str">
        <f>'Rekap Panjang Per Prog Per Prov'!AX74</f>
        <v>Kab. Kulon Progo</v>
      </c>
      <c r="C56" s="611"/>
      <c r="D56" s="611">
        <f>'Rekap Panjang Per Prov TP'!H68</f>
        <v>500000000</v>
      </c>
      <c r="E56" s="612">
        <f t="shared" si="0"/>
        <v>500000000</v>
      </c>
    </row>
    <row r="57" spans="1:7" s="600" customFormat="1" ht="15" customHeight="1">
      <c r="A57" s="616"/>
      <c r="B57" s="18" t="str">
        <f>'Rekap Panjang Per Prog Per Prov'!AX75</f>
        <v>Kab. Gunung Kidul</v>
      </c>
      <c r="C57" s="611"/>
      <c r="D57" s="611">
        <f>'Rekap Panjang Per Prov TP'!H69</f>
        <v>1000000000</v>
      </c>
      <c r="E57" s="612">
        <f t="shared" si="0"/>
        <v>1000000000</v>
      </c>
    </row>
    <row r="58" spans="1:7" s="600" customFormat="1" ht="15" customHeight="1">
      <c r="A58" s="615">
        <v>16</v>
      </c>
      <c r="B58" s="18" t="s">
        <v>28</v>
      </c>
      <c r="C58" s="611">
        <f>'Rekap Panjang Per Prog Per Prov'!AV76</f>
        <v>91463648000</v>
      </c>
      <c r="D58" s="613"/>
      <c r="E58" s="612">
        <f t="shared" si="0"/>
        <v>91463648000</v>
      </c>
    </row>
    <row r="59" spans="1:7" s="600" customFormat="1" ht="15" customHeight="1">
      <c r="A59" s="616"/>
      <c r="B59" s="18" t="str">
        <f>'Rekap Panjang Per Prog Per Prov'!AX82</f>
        <v>Kab. Bangkalan</v>
      </c>
      <c r="C59" s="611"/>
      <c r="D59" s="992">
        <f>'Rekap Panjang Per Prov TP'!H76</f>
        <v>800000000</v>
      </c>
      <c r="E59" s="612">
        <f>SUM(C59:D59)</f>
        <v>800000000</v>
      </c>
    </row>
    <row r="60" spans="1:7" s="600" customFormat="1" ht="15" customHeight="1">
      <c r="A60" s="616"/>
      <c r="B60" s="18" t="str">
        <f>'Rekap Panjang Per Prog Per Prov'!AX83</f>
        <v>Kab. Bondowoso</v>
      </c>
      <c r="C60" s="611"/>
      <c r="D60" s="992">
        <f>'Rekap Panjang Per Prov TP'!H77</f>
        <v>500000000</v>
      </c>
      <c r="E60" s="612">
        <f>SUM(C60:D60)</f>
        <v>500000000</v>
      </c>
      <c r="G60" s="991">
        <f>SUM(D59:D66)</f>
        <v>5350000000</v>
      </c>
    </row>
    <row r="61" spans="1:7" s="600" customFormat="1" ht="15" customHeight="1">
      <c r="A61" s="617"/>
      <c r="B61" s="18" t="str">
        <f>'Rekap Panjang Per Prog Per Prov'!AX84</f>
        <v>Kab. Probolinggo</v>
      </c>
      <c r="C61" s="611"/>
      <c r="D61" s="992">
        <f>'Rekap Panjang Per Prov TP'!H78</f>
        <v>900000000</v>
      </c>
      <c r="E61" s="612">
        <f>SUM(C61:D61)</f>
        <v>900000000</v>
      </c>
    </row>
    <row r="62" spans="1:7" s="600" customFormat="1" ht="15" customHeight="1">
      <c r="A62" s="616"/>
      <c r="B62" s="39" t="str">
        <f>'Rekap Panjang Per Prog Per Prov'!AX85</f>
        <v>Kab. Blitar</v>
      </c>
      <c r="C62" s="741"/>
      <c r="D62" s="993">
        <f>'Rekap Panjang Per Prov TP'!H79</f>
        <v>650000000</v>
      </c>
      <c r="E62" s="742">
        <f>SUM(C62:D62)</f>
        <v>650000000</v>
      </c>
    </row>
    <row r="63" spans="1:7" s="600" customFormat="1" ht="15" customHeight="1">
      <c r="A63" s="616"/>
      <c r="B63" s="18" t="str">
        <f>'Rekap Panjang Per Prog Per Prov'!AX86</f>
        <v>Kab. Jember</v>
      </c>
      <c r="C63" s="611"/>
      <c r="D63" s="992">
        <f>'Rekap Panjang Per Prov TP'!H80</f>
        <v>400000000</v>
      </c>
      <c r="E63" s="612">
        <f>SUM(C63:D63)</f>
        <v>400000000</v>
      </c>
    </row>
    <row r="64" spans="1:7" s="600" customFormat="1" ht="15" customHeight="1">
      <c r="A64" s="616"/>
      <c r="B64" s="18" t="str">
        <f>'Rekap Panjang Per Prov TP'!B74</f>
        <v>Kab. Malang</v>
      </c>
      <c r="C64" s="611"/>
      <c r="D64" s="992">
        <f>'Rekap Panjang Per Prov TP'!H74</f>
        <v>850000000</v>
      </c>
      <c r="E64" s="612"/>
    </row>
    <row r="65" spans="1:5" s="600" customFormat="1" ht="15" customHeight="1">
      <c r="A65" s="616"/>
      <c r="B65" s="18" t="str">
        <f>'Rekap Panjang Per Prov TP'!B81</f>
        <v>Kab. Pacitan</v>
      </c>
      <c r="C65" s="611"/>
      <c r="D65" s="611">
        <f>'Rekap Panjang Per Prov TP'!H81</f>
        <v>400000000</v>
      </c>
      <c r="E65" s="612"/>
    </row>
    <row r="66" spans="1:5" s="600" customFormat="1" ht="15" customHeight="1">
      <c r="A66" s="616"/>
      <c r="B66" s="18" t="str">
        <f>'Rekap Panjang Per Prov TP'!B82</f>
        <v>Kab. Situbondo</v>
      </c>
      <c r="C66" s="611"/>
      <c r="D66" s="611">
        <f>'Rekap Panjang Per Prov TP'!H82</f>
        <v>850000000</v>
      </c>
      <c r="E66" s="612"/>
    </row>
    <row r="67" spans="1:5" s="600" customFormat="1" ht="15" customHeight="1">
      <c r="A67" s="615">
        <v>17</v>
      </c>
      <c r="B67" s="18" t="s">
        <v>29</v>
      </c>
      <c r="C67" s="611">
        <f>'Rekap Panjang Per Prog Per Prov'!AV89</f>
        <v>21882109000</v>
      </c>
      <c r="D67" s="613"/>
      <c r="E67" s="612">
        <f t="shared" si="0"/>
        <v>21882109000</v>
      </c>
    </row>
    <row r="68" spans="1:5" s="600" customFormat="1" ht="15" customHeight="1">
      <c r="A68" s="616"/>
      <c r="B68" s="18" t="str">
        <f>'Rekap Panjang Per Prog Per Prov'!AX90</f>
        <v>Prov. Bali</v>
      </c>
      <c r="C68" s="611"/>
      <c r="D68" s="611">
        <f>'Rekap Panjang Per Prov TP'!H84</f>
        <v>1450000000</v>
      </c>
      <c r="E68" s="612">
        <f t="shared" si="0"/>
        <v>1450000000</v>
      </c>
    </row>
    <row r="69" spans="1:5" s="600" customFormat="1" ht="15" customHeight="1">
      <c r="A69" s="617"/>
      <c r="B69" s="18" t="str">
        <f>'Rekap Panjang Per Prog Per Prov'!AX91</f>
        <v>Kab. Karangasem</v>
      </c>
      <c r="C69" s="611"/>
      <c r="D69" s="611">
        <f>'Rekap Panjang Per Prov TP'!H85</f>
        <v>1200000000</v>
      </c>
      <c r="E69" s="612">
        <f t="shared" si="0"/>
        <v>1200000000</v>
      </c>
    </row>
    <row r="70" spans="1:5" s="600" customFormat="1" ht="15" customHeight="1">
      <c r="A70" s="615">
        <v>18</v>
      </c>
      <c r="B70" s="18" t="s">
        <v>30</v>
      </c>
      <c r="C70" s="611">
        <f>'Rekap Panjang Per Prog Per Prov'!AV92</f>
        <v>41333433000</v>
      </c>
      <c r="D70" s="613"/>
      <c r="E70" s="612">
        <f t="shared" si="0"/>
        <v>41333433000</v>
      </c>
    </row>
    <row r="71" spans="1:5" s="600" customFormat="1" ht="15" customHeight="1">
      <c r="A71" s="616"/>
      <c r="B71" s="18" t="str">
        <f>'Rekap Panjang Per Prog Per Prov'!AX93</f>
        <v>Prov. Kalimantan Barat</v>
      </c>
      <c r="C71" s="611"/>
      <c r="D71" s="611">
        <f>'Rekap Panjang Per Prog Per Prov'!BE93</f>
        <v>2200000000</v>
      </c>
      <c r="E71" s="612">
        <f t="shared" si="0"/>
        <v>2200000000</v>
      </c>
    </row>
    <row r="72" spans="1:5" s="600" customFormat="1" ht="15" customHeight="1">
      <c r="A72" s="616"/>
      <c r="B72" s="18" t="str">
        <f>'Rekap Panjang Per Prog Per Prov'!AX94</f>
        <v>Kab. Sambas</v>
      </c>
      <c r="C72" s="611"/>
      <c r="D72" s="611">
        <f>'Rekap Panjang Per Prog Per Prov'!BE94</f>
        <v>2200000000</v>
      </c>
      <c r="E72" s="612">
        <f t="shared" si="0"/>
        <v>2200000000</v>
      </c>
    </row>
    <row r="73" spans="1:5" s="600" customFormat="1" ht="15" customHeight="1">
      <c r="A73" s="616"/>
      <c r="B73" s="18" t="str">
        <f>'Rekap Panjang Per Prog Per Prov'!AX95</f>
        <v>Kab. Kapuas Hulu</v>
      </c>
      <c r="C73" s="611"/>
      <c r="D73" s="611">
        <f>'Rekap Panjang Per Prog Per Prov'!BE95</f>
        <v>2200000000</v>
      </c>
      <c r="E73" s="612">
        <f t="shared" si="0"/>
        <v>2200000000</v>
      </c>
    </row>
    <row r="74" spans="1:5" s="600" customFormat="1" ht="15" customHeight="1">
      <c r="A74" s="616"/>
      <c r="B74" s="18" t="str">
        <f>'Rekap Panjang Per Prog Per Prov'!AX96</f>
        <v>Kab. Sintang</v>
      </c>
      <c r="C74" s="611"/>
      <c r="D74" s="611">
        <f>'Rekap Panjang Per Prog Per Prov'!BE96</f>
        <v>2000000000</v>
      </c>
      <c r="E74" s="612">
        <f t="shared" si="0"/>
        <v>2000000000</v>
      </c>
    </row>
    <row r="75" spans="1:5" s="600" customFormat="1" ht="15" customHeight="1">
      <c r="A75" s="616"/>
      <c r="B75" s="18" t="str">
        <f>'Rekap Panjang Per Prog Per Prov'!AX97</f>
        <v>Kab. Bengkayang</v>
      </c>
      <c r="C75" s="611"/>
      <c r="D75" s="611">
        <f>'Rekap Panjang Per Prog Per Prov'!BE97</f>
        <v>2000000000</v>
      </c>
      <c r="E75" s="612">
        <f t="shared" si="0"/>
        <v>2000000000</v>
      </c>
    </row>
    <row r="76" spans="1:5" s="600" customFormat="1" ht="15" customHeight="1">
      <c r="A76" s="616"/>
      <c r="B76" s="18" t="str">
        <f>'Rekap Panjang Per Prog Per Prov'!AX98</f>
        <v>Kab. Sanggau</v>
      </c>
      <c r="C76" s="611"/>
      <c r="D76" s="611">
        <f>'Rekap Panjang Per Prog Per Prov'!BE98</f>
        <v>2000000000</v>
      </c>
      <c r="E76" s="612">
        <f t="shared" si="0"/>
        <v>2000000000</v>
      </c>
    </row>
    <row r="77" spans="1:5" s="600" customFormat="1" ht="15" customHeight="1">
      <c r="A77" s="617"/>
      <c r="B77" s="18" t="str">
        <f>'Rekap Panjang Per Prog Per Prov'!AX99</f>
        <v>Kota Pontianak</v>
      </c>
      <c r="C77" s="611"/>
      <c r="D77" s="611">
        <f>'Rekap Panjang Per Prog Per Prov'!BE99</f>
        <v>1200000000</v>
      </c>
      <c r="E77" s="612">
        <f t="shared" si="0"/>
        <v>1200000000</v>
      </c>
    </row>
    <row r="78" spans="1:5" s="600" customFormat="1" ht="15" customHeight="1">
      <c r="A78" s="601">
        <v>19</v>
      </c>
      <c r="B78" s="18" t="s">
        <v>31</v>
      </c>
      <c r="C78" s="611">
        <f>'Rekap Panjang Per Prog Per Prov'!AV100</f>
        <v>36378449000</v>
      </c>
      <c r="D78" s="613"/>
      <c r="E78" s="612">
        <f t="shared" si="0"/>
        <v>36378449000</v>
      </c>
    </row>
    <row r="79" spans="1:5" s="600" customFormat="1" ht="15" customHeight="1">
      <c r="A79" s="615">
        <v>20</v>
      </c>
      <c r="B79" s="18" t="s">
        <v>32</v>
      </c>
      <c r="C79" s="611">
        <f>'Rekap Panjang Per Prog Per Prov'!AV101</f>
        <v>34519822000</v>
      </c>
      <c r="D79" s="613"/>
      <c r="E79" s="612">
        <f t="shared" si="0"/>
        <v>34519822000</v>
      </c>
    </row>
    <row r="80" spans="1:5" s="600" customFormat="1" ht="15" customHeight="1">
      <c r="A80" s="617"/>
      <c r="B80" s="18" t="str">
        <f>'Rekap Panjang Per Prog Per Prov'!AX102</f>
        <v>Kab. Banjar</v>
      </c>
      <c r="C80" s="611"/>
      <c r="D80" s="611">
        <f>'Rekap Panjang Per Prog Per Prov'!BE102</f>
        <v>1400000000</v>
      </c>
      <c r="E80" s="612">
        <f t="shared" si="0"/>
        <v>1400000000</v>
      </c>
    </row>
    <row r="81" spans="1:5" s="600" customFormat="1" ht="15" customHeight="1">
      <c r="A81" s="615">
        <v>21</v>
      </c>
      <c r="B81" s="18" t="s">
        <v>33</v>
      </c>
      <c r="C81" s="611">
        <f>'Rekap Panjang Per Prog Per Prov'!AV103</f>
        <v>39445437000</v>
      </c>
      <c r="D81" s="613"/>
      <c r="E81" s="612">
        <f t="shared" si="0"/>
        <v>39445437000</v>
      </c>
    </row>
    <row r="82" spans="1:5" s="600" customFormat="1" ht="15" customHeight="1">
      <c r="A82" s="616"/>
      <c r="B82" s="18" t="str">
        <f>'Rekap Panjang Per Prog Per Prov'!AX104</f>
        <v>Kab. Malinau</v>
      </c>
      <c r="C82" s="611"/>
      <c r="D82" s="611">
        <f>'Rekap Panjang Per Prog Per Prov'!BE104</f>
        <v>2000000000</v>
      </c>
      <c r="E82" s="612">
        <f t="shared" si="0"/>
        <v>2000000000</v>
      </c>
    </row>
    <row r="83" spans="1:5" s="600" customFormat="1" ht="15" customHeight="1">
      <c r="A83" s="617"/>
      <c r="B83" s="18" t="str">
        <f>'Rekap Panjang Per Prog Per Prov'!AX105</f>
        <v>Kab. Nunukan</v>
      </c>
      <c r="C83" s="611"/>
      <c r="D83" s="611">
        <f>'Rekap Panjang Per Prog Per Prov'!BE105</f>
        <v>2000000000</v>
      </c>
      <c r="E83" s="612">
        <f t="shared" si="0"/>
        <v>2000000000</v>
      </c>
    </row>
    <row r="84" spans="1:5" s="600" customFormat="1" ht="15" customHeight="1">
      <c r="A84" s="615">
        <v>22</v>
      </c>
      <c r="B84" s="18" t="s">
        <v>34</v>
      </c>
      <c r="C84" s="611">
        <f>'Rekap Panjang Per Prog Per Prov'!AV106</f>
        <v>40971735000</v>
      </c>
      <c r="D84" s="613"/>
      <c r="E84" s="612">
        <f t="shared" si="0"/>
        <v>40971735000</v>
      </c>
    </row>
    <row r="85" spans="1:5" s="600" customFormat="1" ht="15" customHeight="1">
      <c r="A85" s="616"/>
      <c r="B85" s="18" t="str">
        <f>'Rekap Panjang Per Prog Per Prov'!AX107</f>
        <v>Prov. Sulawesi Utara</v>
      </c>
      <c r="C85" s="611"/>
      <c r="D85" s="611">
        <f>'Rekap Panjang Per Prog Per Prov'!BE107</f>
        <v>3500000000</v>
      </c>
      <c r="E85" s="612">
        <f t="shared" si="0"/>
        <v>3500000000</v>
      </c>
    </row>
    <row r="86" spans="1:5" s="600" customFormat="1" ht="15" customHeight="1">
      <c r="A86" s="616"/>
      <c r="B86" s="18" t="str">
        <f>'Rekap Panjang Per Prog Per Prov'!AX110</f>
        <v>Kab. Kep. Talaud</v>
      </c>
      <c r="C86" s="611"/>
      <c r="D86" s="611">
        <f>'Rekap Panjang Per Prog Per Prov'!BE110</f>
        <v>8771053000</v>
      </c>
      <c r="E86" s="612">
        <f t="shared" si="0"/>
        <v>8771053000</v>
      </c>
    </row>
    <row r="87" spans="1:5" s="600" customFormat="1" ht="15" customHeight="1">
      <c r="A87" s="617"/>
      <c r="B87" s="18" t="str">
        <f>'Rekap Panjang Per Prog Per Prov'!AX111</f>
        <v>Kab. Minahasa Tenggara</v>
      </c>
      <c r="C87" s="611"/>
      <c r="D87" s="611">
        <f>'Rekap Panjang Per Prog Per Prov'!BE111</f>
        <v>1200000000</v>
      </c>
      <c r="E87" s="612">
        <f t="shared" si="0"/>
        <v>1200000000</v>
      </c>
    </row>
    <row r="88" spans="1:5" s="600" customFormat="1" ht="15" customHeight="1">
      <c r="A88" s="615">
        <v>23</v>
      </c>
      <c r="B88" s="18" t="s">
        <v>35</v>
      </c>
      <c r="C88" s="611">
        <f>'Rekap Panjang Per Prog Per Prov'!AV113</f>
        <v>24426323000</v>
      </c>
      <c r="D88" s="613"/>
      <c r="E88" s="612">
        <f t="shared" si="0"/>
        <v>24426323000</v>
      </c>
    </row>
    <row r="89" spans="1:5" s="600" customFormat="1" ht="15" customHeight="1">
      <c r="A89" s="616"/>
      <c r="B89" s="18" t="str">
        <f>'Rekap Panjang Per Prog Per Prov'!AX114</f>
        <v>Kab. Gorontalo Utara</v>
      </c>
      <c r="C89" s="611"/>
      <c r="D89" s="611">
        <f>'Rekap Panjang Per Prog Per Prov'!BB114</f>
        <v>500000000</v>
      </c>
      <c r="E89" s="612">
        <f t="shared" si="0"/>
        <v>500000000</v>
      </c>
    </row>
    <row r="90" spans="1:5" s="600" customFormat="1" ht="15" customHeight="1">
      <c r="A90" s="617"/>
      <c r="B90" s="18" t="str">
        <f>'Rekap Panjang Per Prog Per Prov'!AX117</f>
        <v>Kab. Boalemo</v>
      </c>
      <c r="C90" s="611"/>
      <c r="D90" s="611">
        <f>'Rekap Panjang Per Prog Per Prov'!BB117</f>
        <v>1500000000</v>
      </c>
      <c r="E90" s="612">
        <f>SUM(C90:D90)</f>
        <v>1500000000</v>
      </c>
    </row>
    <row r="91" spans="1:5" s="600" customFormat="1" ht="15" customHeight="1">
      <c r="A91" s="615">
        <v>24</v>
      </c>
      <c r="B91" s="18" t="s">
        <v>36</v>
      </c>
      <c r="C91" s="611">
        <f>'Rekap Panjang Per Prog Per Prov'!AV118</f>
        <v>40425217000</v>
      </c>
      <c r="D91" s="611"/>
      <c r="E91" s="612">
        <f t="shared" si="0"/>
        <v>40425217000</v>
      </c>
    </row>
    <row r="92" spans="1:5" s="600" customFormat="1" ht="15" customHeight="1">
      <c r="A92" s="617"/>
      <c r="B92" s="18" t="str">
        <f>'Rekap Panjang Per Prog Per Prov'!AX119</f>
        <v>Kab. Donggala</v>
      </c>
      <c r="C92" s="611"/>
      <c r="D92" s="611">
        <f>'Rekap Panjang Per Prog Per Prov'!BB119</f>
        <v>350000000</v>
      </c>
      <c r="E92" s="612">
        <f t="shared" si="0"/>
        <v>350000000</v>
      </c>
    </row>
    <row r="93" spans="1:5" s="600" customFormat="1" ht="15" customHeight="1">
      <c r="A93" s="615">
        <v>25</v>
      </c>
      <c r="B93" s="18" t="s">
        <v>37</v>
      </c>
      <c r="C93" s="611">
        <f>'Rekap Panjang Per Prog Per Prov'!AV120</f>
        <v>23042586000</v>
      </c>
      <c r="D93" s="611"/>
      <c r="E93" s="612">
        <f t="shared" si="0"/>
        <v>23042586000</v>
      </c>
    </row>
    <row r="94" spans="1:5" s="600" customFormat="1" ht="15" customHeight="1">
      <c r="A94" s="617"/>
      <c r="B94" s="18" t="str">
        <f>'Rekap Panjang Per Prog Per Prov'!AX121</f>
        <v>Kab. Majene</v>
      </c>
      <c r="C94" s="611"/>
      <c r="D94" s="611">
        <f>'Rekap Panjang Per Prog Per Prov'!BB121</f>
        <v>2030000000</v>
      </c>
      <c r="E94" s="612">
        <f>SUM(C94:D94)</f>
        <v>2030000000</v>
      </c>
    </row>
    <row r="95" spans="1:5" s="600" customFormat="1" ht="15" customHeight="1">
      <c r="A95" s="615">
        <v>26</v>
      </c>
      <c r="B95" s="18" t="s">
        <v>38</v>
      </c>
      <c r="C95" s="611">
        <f>'Rekap Panjang Per Prog Per Prov'!AV124</f>
        <v>40844677000</v>
      </c>
      <c r="D95" s="611"/>
      <c r="E95" s="612">
        <f t="shared" si="0"/>
        <v>40844677000</v>
      </c>
    </row>
    <row r="96" spans="1:5" s="600" customFormat="1" ht="15" customHeight="1">
      <c r="A96" s="617"/>
      <c r="B96" s="18" t="str">
        <f>'Rekap Panjang Per Prog Per Prov'!AX125</f>
        <v>Kab. Muna</v>
      </c>
      <c r="C96" s="611"/>
      <c r="D96" s="611">
        <f>'Rekap Panjang Per Prog Per Prov'!BB125</f>
        <v>300000000</v>
      </c>
      <c r="E96" s="612">
        <f t="shared" si="0"/>
        <v>300000000</v>
      </c>
    </row>
    <row r="97" spans="1:5" s="600" customFormat="1" ht="15" customHeight="1">
      <c r="A97" s="615">
        <v>27</v>
      </c>
      <c r="B97" s="18" t="s">
        <v>39</v>
      </c>
      <c r="C97" s="611">
        <f>'Rekap Panjang Per Prog Per Prov'!AV127</f>
        <v>60294890000</v>
      </c>
      <c r="D97" s="611"/>
      <c r="E97" s="612">
        <f t="shared" si="0"/>
        <v>60294890000</v>
      </c>
    </row>
    <row r="98" spans="1:5" s="600" customFormat="1" ht="15" customHeight="1">
      <c r="A98" s="616"/>
      <c r="B98" s="18" t="str">
        <f>'Rekap Panjang Per Prog Per Prov'!AX128</f>
        <v>Kab. Maros</v>
      </c>
      <c r="C98" s="611"/>
      <c r="D98" s="611">
        <f>'Rekap Panjang Per Prog Per Prov'!BB128</f>
        <v>1500000000</v>
      </c>
      <c r="E98" s="612">
        <f t="shared" si="0"/>
        <v>1500000000</v>
      </c>
    </row>
    <row r="99" spans="1:5" s="600" customFormat="1" ht="15" customHeight="1">
      <c r="A99" s="616"/>
      <c r="B99" s="18" t="str">
        <f>'Rekap Panjang Per Prog Per Prov'!AX129</f>
        <v>Kab. Pinrang</v>
      </c>
      <c r="C99" s="611"/>
      <c r="D99" s="611">
        <f>'Rekap Panjang Per Prog Per Prov'!BB129</f>
        <v>900000000</v>
      </c>
      <c r="E99" s="612">
        <f t="shared" si="0"/>
        <v>900000000</v>
      </c>
    </row>
    <row r="100" spans="1:5" s="600" customFormat="1" ht="15" customHeight="1">
      <c r="A100" s="616"/>
      <c r="B100" s="18" t="str">
        <f>'Rekap Panjang Per Prog Per Prov'!AX130</f>
        <v>Kab. Bone</v>
      </c>
      <c r="C100" s="611"/>
      <c r="D100" s="611">
        <f>'Rekap Panjang Per Prog Per Prov'!BB130</f>
        <v>1000000000</v>
      </c>
      <c r="E100" s="612">
        <f>SUM(C100:D100)</f>
        <v>1000000000</v>
      </c>
    </row>
    <row r="101" spans="1:5" s="600" customFormat="1" ht="15" customHeight="1">
      <c r="A101" s="616"/>
      <c r="B101" s="18" t="str">
        <f>'Rekap Panjang Per Prog Per Prov'!AX131</f>
        <v>Kab. Bulukumba</v>
      </c>
      <c r="C101" s="611"/>
      <c r="D101" s="611">
        <f>'Rekap Panjang Per Prog Per Prov'!BB131</f>
        <v>1000000000</v>
      </c>
      <c r="E101" s="612">
        <f>SUM(C101:D101)</f>
        <v>1000000000</v>
      </c>
    </row>
    <row r="102" spans="1:5" s="600" customFormat="1" ht="15" customHeight="1">
      <c r="A102" s="615">
        <v>28</v>
      </c>
      <c r="B102" s="18" t="s">
        <v>590</v>
      </c>
      <c r="C102" s="611">
        <f>'Rekap Panjang Per Prog Per Prov'!AV137</f>
        <v>33787934000</v>
      </c>
      <c r="D102" s="611"/>
      <c r="E102" s="612">
        <f t="shared" si="0"/>
        <v>33787934000</v>
      </c>
    </row>
    <row r="103" spans="1:5" s="600" customFormat="1" ht="15" customHeight="1">
      <c r="A103" s="617"/>
      <c r="B103" s="18" t="str">
        <f>'Rekap Panjang Per Prog Per Prov'!AX146</f>
        <v>Kab. Sumba Timur</v>
      </c>
      <c r="C103" s="611"/>
      <c r="D103" s="611">
        <f>'Rekap Panjang Per Prog Per Prov'!BE146</f>
        <v>0</v>
      </c>
      <c r="E103" s="612">
        <f t="shared" si="0"/>
        <v>0</v>
      </c>
    </row>
    <row r="104" spans="1:5" s="600" customFormat="1" ht="15" customHeight="1">
      <c r="A104" s="615">
        <v>29</v>
      </c>
      <c r="B104" s="602" t="s">
        <v>591</v>
      </c>
      <c r="C104" s="611">
        <f>'Rekap Panjang Per Prog Per Prov'!AV148</f>
        <v>77100254000</v>
      </c>
      <c r="D104" s="611"/>
      <c r="E104" s="612">
        <f t="shared" si="0"/>
        <v>77100254000</v>
      </c>
    </row>
    <row r="105" spans="1:5" s="600" customFormat="1" ht="15" customHeight="1">
      <c r="A105" s="616"/>
      <c r="B105" s="602" t="str">
        <f>'Rekap Panjang Per Prog Per Prov'!AX149</f>
        <v>Prov. N  T  T</v>
      </c>
      <c r="C105" s="611"/>
      <c r="D105" s="611">
        <f>'Rekap Panjang Per Prog Per Prov'!AZ149</f>
        <v>2400000000</v>
      </c>
      <c r="E105" s="612">
        <f t="shared" si="0"/>
        <v>2400000000</v>
      </c>
    </row>
    <row r="106" spans="1:5" s="600" customFormat="1" ht="15" customHeight="1">
      <c r="A106" s="616"/>
      <c r="B106" s="602" t="str">
        <f>'Rekap Panjang Per Prog Per Prov'!AX156</f>
        <v>Kab. Belu</v>
      </c>
      <c r="C106" s="611"/>
      <c r="D106" s="611">
        <f>'Rekap Panjang Per Prog Per Prov'!AZ156</f>
        <v>1800000000</v>
      </c>
      <c r="E106" s="612">
        <f t="shared" si="0"/>
        <v>1800000000</v>
      </c>
    </row>
    <row r="107" spans="1:5" s="600" customFormat="1" ht="15" customHeight="1">
      <c r="A107" s="616"/>
      <c r="B107" s="602" t="str">
        <f>'Rekap Panjang Per Prog Per Prov'!AX157</f>
        <v>Kab. Kupang</v>
      </c>
      <c r="C107" s="611"/>
      <c r="D107" s="611">
        <f>'Rekap Panjang Per Prog Per Prov'!AZ157</f>
        <v>1700000000</v>
      </c>
      <c r="E107" s="612">
        <f t="shared" si="0"/>
        <v>1700000000</v>
      </c>
    </row>
    <row r="108" spans="1:5" s="600" customFormat="1" ht="15" customHeight="1">
      <c r="A108" s="617"/>
      <c r="B108" s="602" t="str">
        <f>'Rekap Panjang Per Prog Per Prov'!AX158</f>
        <v>Kab. Timur Tengah Utara</v>
      </c>
      <c r="C108" s="611"/>
      <c r="D108" s="611">
        <f>'Rekap Panjang Per Prog Per Prov'!AZ158</f>
        <v>1700000000</v>
      </c>
      <c r="E108" s="612">
        <f t="shared" si="0"/>
        <v>1700000000</v>
      </c>
    </row>
    <row r="109" spans="1:5" s="600" customFormat="1" ht="15" customHeight="1">
      <c r="A109" s="615">
        <v>30</v>
      </c>
      <c r="B109" s="18" t="s">
        <v>42</v>
      </c>
      <c r="C109" s="611">
        <f>'Rekap Panjang Per Prog Per Prov'!AV159</f>
        <v>34195321000</v>
      </c>
      <c r="D109" s="611"/>
      <c r="E109" s="612">
        <f t="shared" si="0"/>
        <v>34195321000</v>
      </c>
    </row>
    <row r="110" spans="1:5" s="600" customFormat="1" ht="15" customHeight="1">
      <c r="A110" s="617"/>
      <c r="B110" s="18" t="str">
        <f>'Rekap Panjang Per Prog Per Prov'!AX161</f>
        <v>Kab. Maluku Tenggara</v>
      </c>
      <c r="C110" s="611"/>
      <c r="D110" s="611">
        <f>'Rekap Panjang Per Prog Per Prov'!BE161</f>
        <v>6919667000</v>
      </c>
      <c r="E110" s="612">
        <f t="shared" si="0"/>
        <v>6919667000</v>
      </c>
    </row>
    <row r="111" spans="1:5" s="600" customFormat="1" ht="15" customHeight="1">
      <c r="A111" s="615">
        <v>31</v>
      </c>
      <c r="B111" s="602" t="s">
        <v>43</v>
      </c>
      <c r="C111" s="611">
        <f>'Rekap Panjang Per Prog Per Prov'!AV163</f>
        <v>32177923000</v>
      </c>
      <c r="D111" s="611"/>
      <c r="E111" s="612">
        <f t="shared" si="0"/>
        <v>32177923000</v>
      </c>
    </row>
    <row r="112" spans="1:5" s="600" customFormat="1" ht="15" customHeight="1">
      <c r="A112" s="617"/>
      <c r="B112" s="602" t="str">
        <f>'Rekap Panjang Per Prog Per Prov'!AX164</f>
        <v>Prov. Maluku Utara</v>
      </c>
      <c r="C112" s="611"/>
      <c r="D112" s="611">
        <f>'Rekap Panjang Per Prog Per Prov'!BA164</f>
        <v>1500000000</v>
      </c>
      <c r="E112" s="612">
        <f t="shared" si="0"/>
        <v>1500000000</v>
      </c>
    </row>
    <row r="113" spans="1:5" s="600" customFormat="1" ht="15" customHeight="1">
      <c r="A113" s="615">
        <v>32</v>
      </c>
      <c r="B113" s="602" t="s">
        <v>592</v>
      </c>
      <c r="C113" s="611">
        <f>'Rekap Panjang Per Prog Per Prov'!AV165</f>
        <v>156286333000</v>
      </c>
      <c r="D113" s="611"/>
      <c r="E113" s="612">
        <f t="shared" si="0"/>
        <v>156286333000</v>
      </c>
    </row>
    <row r="114" spans="1:5" s="600" customFormat="1" ht="15" customHeight="1">
      <c r="A114" s="616"/>
      <c r="B114" s="602" t="str">
        <f>'Rekap Panjang Per Prog Per Prov'!AX167</f>
        <v>Kab. Merauke</v>
      </c>
      <c r="C114" s="611"/>
      <c r="D114" s="611">
        <f>'Rekap Panjang Per Prog Per Prov'!AZ167+'Rekap Panjang Per Prog Per Prov'!BB167</f>
        <v>4500000000</v>
      </c>
      <c r="E114" s="612">
        <f>SUM(C114:D114)</f>
        <v>4500000000</v>
      </c>
    </row>
    <row r="115" spans="1:5" s="600" customFormat="1" ht="15" customHeight="1">
      <c r="A115" s="616"/>
      <c r="B115" s="602" t="str">
        <f>'Rekap Panjang Per Prog Per Prov'!AX168</f>
        <v>Kab. Keerom</v>
      </c>
      <c r="C115" s="611"/>
      <c r="D115" s="611">
        <f>'Rekap Panjang Per Prog Per Prov'!AZ168</f>
        <v>2000000000</v>
      </c>
      <c r="E115" s="612">
        <f>SUM(C115:D115)</f>
        <v>2000000000</v>
      </c>
    </row>
    <row r="116" spans="1:5" s="600" customFormat="1" ht="15" customHeight="1">
      <c r="A116" s="617"/>
      <c r="B116" s="602" t="str">
        <f>'Rekap Panjang Per Prog Per Prov'!AX169</f>
        <v>Kab. Pegunungan Bintang</v>
      </c>
      <c r="C116" s="611"/>
      <c r="D116" s="611">
        <f>'Rekap Panjang Per Prog Per Prov'!AZ169</f>
        <v>2000000000</v>
      </c>
      <c r="E116" s="612">
        <f>SUM(C116:D116)</f>
        <v>2000000000</v>
      </c>
    </row>
    <row r="117" spans="1:5" s="600" customFormat="1" ht="15" customHeight="1">
      <c r="A117" s="601">
        <v>33</v>
      </c>
      <c r="B117" s="602" t="s">
        <v>45</v>
      </c>
      <c r="C117" s="611">
        <f>'Rekap Panjang Per Prog Per Prov'!AV171</f>
        <v>51310590000</v>
      </c>
      <c r="D117" s="611"/>
      <c r="E117" s="612">
        <f>SUM(C117:D117)</f>
        <v>51310590000</v>
      </c>
    </row>
    <row r="118" spans="1:5" s="600" customFormat="1" ht="27" customHeight="1">
      <c r="A118" s="603"/>
      <c r="B118" s="604" t="s">
        <v>266</v>
      </c>
      <c r="C118" s="605">
        <f>SUM(C6:C117)</f>
        <v>1468803081000</v>
      </c>
      <c r="D118" s="605">
        <f>SUM(D6:D117)</f>
        <v>114942620000</v>
      </c>
      <c r="E118" s="605">
        <f>SUM(E6:E117)</f>
        <v>1578395701000</v>
      </c>
    </row>
    <row r="120" spans="1:5" ht="15.75">
      <c r="B120" s="607" t="s">
        <v>585</v>
      </c>
      <c r="C120" s="608">
        <f>C118</f>
        <v>1468803081000</v>
      </c>
      <c r="D120" s="609">
        <f>C120/C123*100</f>
        <v>14.377425241255178</v>
      </c>
      <c r="E120" s="610"/>
    </row>
    <row r="121" spans="1:5" ht="15.75">
      <c r="B121" s="607" t="s">
        <v>586</v>
      </c>
      <c r="C121" s="608">
        <f>D118</f>
        <v>114942620000</v>
      </c>
      <c r="D121" s="609">
        <f>C121/C123*100</f>
        <v>1.1251194577825114</v>
      </c>
      <c r="E121" s="610">
        <f>C118+D118</f>
        <v>1583745701000</v>
      </c>
    </row>
    <row r="122" spans="1:5" ht="15.75">
      <c r="B122" s="607" t="s">
        <v>587</v>
      </c>
      <c r="C122" s="608">
        <v>8632291290000</v>
      </c>
      <c r="D122" s="609">
        <f>C122/C123*100</f>
        <v>84.497455300962315</v>
      </c>
    </row>
    <row r="123" spans="1:5">
      <c r="C123" s="610">
        <f>SUM(C120:C122)</f>
        <v>10216036991000</v>
      </c>
      <c r="D123" s="610"/>
    </row>
  </sheetData>
  <mergeCells count="3">
    <mergeCell ref="A1:E1"/>
    <mergeCell ref="A2:E2"/>
    <mergeCell ref="A3:E3"/>
  </mergeCells>
  <pageMargins left="0.70866141732283472" right="0.43307086614173229" top="0.86614173228346458" bottom="0.74803149606299213" header="0.31496062992125984" footer="0.31496062992125984"/>
  <pageSetup paperSize="122" scale="95" orientation="portrait" r:id="rId1"/>
</worksheet>
</file>

<file path=xl/worksheets/sheet29.xml><?xml version="1.0" encoding="utf-8"?>
<worksheet xmlns="http://schemas.openxmlformats.org/spreadsheetml/2006/main" xmlns:r="http://schemas.openxmlformats.org/officeDocument/2006/relationships">
  <sheetPr>
    <tabColor rgb="FFFFFF00"/>
  </sheetPr>
  <dimension ref="A1:Q47"/>
  <sheetViews>
    <sheetView view="pageBreakPreview" zoomScale="80" zoomScaleNormal="80" zoomScaleSheetLayoutView="80" workbookViewId="0">
      <selection activeCell="O13" sqref="O13"/>
    </sheetView>
  </sheetViews>
  <sheetFormatPr defaultRowHeight="15"/>
  <cols>
    <col min="1" max="1" width="6" style="139" customWidth="1"/>
    <col min="2" max="2" width="23.7109375" style="139" customWidth="1"/>
    <col min="3" max="3" width="16.28515625" style="10" hidden="1" customWidth="1"/>
    <col min="4" max="4" width="19.42578125" style="10" hidden="1" customWidth="1"/>
    <col min="5" max="5" width="15.28515625" style="10" hidden="1" customWidth="1"/>
    <col min="6" max="6" width="17.28515625" style="10" hidden="1" customWidth="1"/>
    <col min="7" max="7" width="16.5703125" style="10" customWidth="1"/>
    <col min="8" max="8" width="16.42578125" style="10" customWidth="1"/>
    <col min="9" max="9" width="18.42578125" style="152" customWidth="1"/>
    <col min="10" max="10" width="16.42578125" style="139" customWidth="1"/>
    <col min="11" max="11" width="17.140625" style="153" customWidth="1"/>
    <col min="12" max="12" width="16.7109375" style="152" customWidth="1"/>
    <col min="13" max="13" width="16.85546875" style="139" customWidth="1"/>
    <col min="14" max="14" width="16.42578125" style="153" customWidth="1"/>
    <col min="15" max="15" width="17.140625" style="139" customWidth="1"/>
    <col min="16" max="16" width="18.140625" style="7" customWidth="1"/>
    <col min="17" max="16384" width="9.140625" style="139"/>
  </cols>
  <sheetData>
    <row r="1" spans="1:17" ht="15.75" customHeight="1">
      <c r="A1" s="1935" t="s">
        <v>46</v>
      </c>
      <c r="B1" s="1935"/>
      <c r="C1" s="1935"/>
      <c r="D1" s="1935"/>
      <c r="E1" s="1935"/>
      <c r="F1" s="1935"/>
      <c r="G1" s="1935"/>
      <c r="H1" s="1935"/>
      <c r="I1" s="1935"/>
      <c r="J1" s="1935"/>
      <c r="K1" s="1935"/>
      <c r="L1" s="1935"/>
      <c r="M1" s="1935"/>
      <c r="N1" s="1935"/>
      <c r="O1" s="1935"/>
      <c r="P1" s="1935"/>
    </row>
    <row r="2" spans="1:17" ht="15.75" customHeight="1">
      <c r="A2" s="1935" t="s">
        <v>0</v>
      </c>
      <c r="B2" s="1935"/>
      <c r="C2" s="1935"/>
      <c r="D2" s="1935"/>
      <c r="E2" s="1935"/>
      <c r="F2" s="1935"/>
      <c r="G2" s="1935"/>
      <c r="H2" s="1935"/>
      <c r="I2" s="1935"/>
      <c r="J2" s="1935"/>
      <c r="K2" s="1935"/>
      <c r="L2" s="1935"/>
      <c r="M2" s="1935"/>
      <c r="N2" s="1935"/>
      <c r="O2" s="1935"/>
      <c r="P2" s="1935"/>
    </row>
    <row r="4" spans="1:17" ht="18.75" customHeight="1">
      <c r="A4" s="1936" t="s">
        <v>1</v>
      </c>
      <c r="B4" s="1936" t="s">
        <v>12</v>
      </c>
      <c r="C4" s="1937" t="s">
        <v>47</v>
      </c>
      <c r="D4" s="1938"/>
      <c r="E4" s="1938"/>
      <c r="F4" s="1938"/>
      <c r="G4" s="1938"/>
      <c r="H4" s="1938"/>
      <c r="I4" s="1938"/>
      <c r="J4" s="1938"/>
      <c r="K4" s="1938"/>
      <c r="L4" s="1938"/>
      <c r="M4" s="1938"/>
      <c r="N4" s="1938"/>
      <c r="O4" s="1939"/>
      <c r="P4" s="1685" t="s">
        <v>225</v>
      </c>
      <c r="Q4" s="140"/>
    </row>
    <row r="5" spans="1:17" ht="24.75" customHeight="1">
      <c r="A5" s="1936"/>
      <c r="B5" s="1936"/>
      <c r="C5" s="1940" t="s">
        <v>226</v>
      </c>
      <c r="D5" s="1941"/>
      <c r="E5" s="1941"/>
      <c r="F5" s="1941"/>
      <c r="G5" s="1941"/>
      <c r="H5" s="1941"/>
      <c r="I5" s="1941"/>
      <c r="J5" s="1941"/>
      <c r="K5" s="1941"/>
      <c r="L5" s="1941"/>
      <c r="M5" s="1941"/>
      <c r="N5" s="1941"/>
      <c r="O5" s="1941"/>
      <c r="P5" s="1686"/>
      <c r="Q5" s="140"/>
    </row>
    <row r="6" spans="1:17">
      <c r="A6" s="1936"/>
      <c r="B6" s="1936"/>
      <c r="C6" s="1940" t="s">
        <v>53</v>
      </c>
      <c r="D6" s="1941"/>
      <c r="E6" s="1941"/>
      <c r="F6" s="1941"/>
      <c r="G6" s="1941"/>
      <c r="H6" s="1941"/>
      <c r="I6" s="1941"/>
      <c r="J6" s="1941"/>
      <c r="K6" s="1941"/>
      <c r="L6" s="1941"/>
      <c r="M6" s="1941"/>
      <c r="N6" s="1941"/>
      <c r="O6" s="1941"/>
      <c r="P6" s="1686"/>
      <c r="Q6" s="140"/>
    </row>
    <row r="7" spans="1:17" ht="49.5" customHeight="1">
      <c r="A7" s="1936"/>
      <c r="B7" s="1936"/>
      <c r="C7" s="1942" t="s">
        <v>217</v>
      </c>
      <c r="D7" s="1943"/>
      <c r="E7" s="1944" t="s">
        <v>78</v>
      </c>
      <c r="F7" s="1944"/>
      <c r="G7" s="1944"/>
      <c r="H7" s="1944"/>
      <c r="I7" s="1945" t="s">
        <v>86</v>
      </c>
      <c r="J7" s="1945"/>
      <c r="K7" s="1946" t="s">
        <v>91</v>
      </c>
      <c r="L7" s="1946"/>
      <c r="M7" s="1945" t="s">
        <v>92</v>
      </c>
      <c r="N7" s="1945"/>
      <c r="O7" s="1945"/>
      <c r="P7" s="1686"/>
      <c r="Q7" s="140"/>
    </row>
    <row r="8" spans="1:17" ht="22.5" customHeight="1">
      <c r="A8" s="1936"/>
      <c r="B8" s="1936"/>
      <c r="C8" s="1940" t="s">
        <v>3</v>
      </c>
      <c r="D8" s="1941"/>
      <c r="E8" s="1941"/>
      <c r="F8" s="1941"/>
      <c r="G8" s="1941"/>
      <c r="H8" s="1941"/>
      <c r="I8" s="1941"/>
      <c r="J8" s="1941"/>
      <c r="K8" s="1941"/>
      <c r="L8" s="1941"/>
      <c r="M8" s="1941"/>
      <c r="N8" s="1941"/>
      <c r="O8" s="1941"/>
      <c r="P8" s="1686"/>
      <c r="Q8" s="140"/>
    </row>
    <row r="9" spans="1:17" ht="78" customHeight="1">
      <c r="A9" s="1936"/>
      <c r="B9" s="1936"/>
      <c r="C9" s="239" t="s">
        <v>4</v>
      </c>
      <c r="D9" s="239" t="s">
        <v>5</v>
      </c>
      <c r="E9" s="239" t="s">
        <v>6</v>
      </c>
      <c r="F9" s="239" t="s">
        <v>6</v>
      </c>
      <c r="G9" s="239" t="s">
        <v>7</v>
      </c>
      <c r="H9" s="239" t="s">
        <v>8</v>
      </c>
      <c r="I9" s="239" t="s">
        <v>9</v>
      </c>
      <c r="J9" s="239" t="s">
        <v>9</v>
      </c>
      <c r="K9" s="239" t="s">
        <v>10</v>
      </c>
      <c r="L9" s="239" t="s">
        <v>10</v>
      </c>
      <c r="M9" s="239" t="s">
        <v>11</v>
      </c>
      <c r="N9" s="141" t="s">
        <v>11</v>
      </c>
      <c r="O9" s="239" t="s">
        <v>11</v>
      </c>
      <c r="P9" s="1686"/>
      <c r="Q9" s="140"/>
    </row>
    <row r="10" spans="1:17" ht="27.75" customHeight="1">
      <c r="A10" s="1936"/>
      <c r="B10" s="1936"/>
      <c r="C10" s="1947" t="s">
        <v>94</v>
      </c>
      <c r="D10" s="1948"/>
      <c r="E10" s="1948"/>
      <c r="F10" s="1948"/>
      <c r="G10" s="1948"/>
      <c r="H10" s="1948"/>
      <c r="I10" s="1948"/>
      <c r="J10" s="1948"/>
      <c r="K10" s="1948"/>
      <c r="L10" s="1948"/>
      <c r="M10" s="1948"/>
      <c r="N10" s="1948"/>
      <c r="O10" s="1949"/>
      <c r="P10" s="1686"/>
      <c r="Q10" s="140"/>
    </row>
    <row r="11" spans="1:17" s="144" customFormat="1" ht="60.75" customHeight="1">
      <c r="A11" s="1936"/>
      <c r="B11" s="1936"/>
      <c r="C11" s="142" t="s">
        <v>79</v>
      </c>
      <c r="D11" s="142" t="s">
        <v>80</v>
      </c>
      <c r="E11" s="142" t="s">
        <v>81</v>
      </c>
      <c r="F11" s="142" t="s">
        <v>81</v>
      </c>
      <c r="G11" s="142" t="s">
        <v>82</v>
      </c>
      <c r="H11" s="142" t="s">
        <v>83</v>
      </c>
      <c r="I11" s="142" t="s">
        <v>84</v>
      </c>
      <c r="J11" s="142" t="s">
        <v>85</v>
      </c>
      <c r="K11" s="142" t="s">
        <v>87</v>
      </c>
      <c r="L11" s="142" t="s">
        <v>88</v>
      </c>
      <c r="M11" s="142" t="s">
        <v>89</v>
      </c>
      <c r="N11" s="142" t="s">
        <v>227</v>
      </c>
      <c r="O11" s="142" t="s">
        <v>90</v>
      </c>
      <c r="P11" s="1687"/>
      <c r="Q11" s="143"/>
    </row>
    <row r="12" spans="1:17" s="147" customFormat="1" ht="19.5" customHeight="1">
      <c r="A12" s="145">
        <v>1</v>
      </c>
      <c r="B12" s="146" t="s">
        <v>13</v>
      </c>
      <c r="C12" s="24">
        <f>'Rekap Panjang Per Prog Per Prov'!AH13</f>
        <v>0</v>
      </c>
      <c r="D12" s="24">
        <f>'Rekap Panjang Per Prog Per Prov'!AI13</f>
        <v>3841473000</v>
      </c>
      <c r="E12" s="24">
        <f>'Rekap Panjang Per Prog Per Prov'!AJ13</f>
        <v>350000000</v>
      </c>
      <c r="F12" s="24">
        <f>'Rekap Panjang Per Prog Per Prov'!AK13</f>
        <v>0</v>
      </c>
      <c r="G12" s="24">
        <f>'Rekap Panjang Per Prog Per Prov'!AL13</f>
        <v>0</v>
      </c>
      <c r="H12" s="24">
        <f>'Rekap Panjang Per Prog Per Prov'!AM13</f>
        <v>0</v>
      </c>
      <c r="I12" s="17">
        <f>'Rekap Panjang Per Prog Per Prov'!AN13</f>
        <v>350000000</v>
      </c>
      <c r="J12" s="17">
        <f>'Rekap Panjang Per Prog Per Prov'!AO13</f>
        <v>0</v>
      </c>
      <c r="K12" s="17">
        <f>'Rekap Panjang Per Prog Per Prov'!AP13</f>
        <v>400000000</v>
      </c>
      <c r="L12" s="17">
        <f>'Rekap Panjang Per Prog Per Prov'!AQ13</f>
        <v>400000000</v>
      </c>
      <c r="M12" s="17">
        <f>'Rekap Panjang Per Prog Per Prov'!AR13</f>
        <v>350000000</v>
      </c>
      <c r="N12" s="17"/>
      <c r="O12" s="17">
        <f>'Rekap Panjang Per Prog Per Prov'!AT13</f>
        <v>400000000</v>
      </c>
      <c r="P12" s="24">
        <f>SUM(C12:O12)</f>
        <v>6091473000</v>
      </c>
    </row>
    <row r="13" spans="1:17" s="149" customFormat="1" ht="19.5" customHeight="1">
      <c r="A13" s="148">
        <v>2</v>
      </c>
      <c r="B13" s="146" t="s">
        <v>14</v>
      </c>
      <c r="C13" s="24">
        <f>'Rekap Panjang Per Prog Per Prov'!AH19</f>
        <v>0</v>
      </c>
      <c r="D13" s="24">
        <f>'Rekap Panjang Per Prog Per Prov'!AI19</f>
        <v>3412480000</v>
      </c>
      <c r="E13" s="24">
        <f>'Rekap Panjang Per Prog Per Prov'!AJ19</f>
        <v>350000000</v>
      </c>
      <c r="F13" s="24">
        <f>'Rekap Panjang Per Prog Per Prov'!AK19</f>
        <v>0</v>
      </c>
      <c r="G13" s="24">
        <f>'Rekap Panjang Per Prog Per Prov'!AL19</f>
        <v>0</v>
      </c>
      <c r="H13" s="24">
        <f>'Rekap Panjang Per Prog Per Prov'!AM19</f>
        <v>0</v>
      </c>
      <c r="I13" s="17">
        <f>'Rekap Panjang Per Prog Per Prov'!AN19</f>
        <v>0</v>
      </c>
      <c r="J13" s="17">
        <f>'Rekap Panjang Per Prog Per Prov'!AO19</f>
        <v>646636000</v>
      </c>
      <c r="K13" s="17">
        <f>'Rekap Panjang Per Prog Per Prov'!AP19</f>
        <v>0</v>
      </c>
      <c r="L13" s="17">
        <f>'Rekap Panjang Per Prog Per Prov'!AQ19</f>
        <v>0</v>
      </c>
      <c r="M13" s="17">
        <f>'Rekap Panjang Per Prog Per Prov'!AR19</f>
        <v>350000000</v>
      </c>
      <c r="N13" s="17"/>
      <c r="O13" s="17">
        <f>'Rekap Panjang Per Prog Per Prov'!AT19</f>
        <v>0</v>
      </c>
      <c r="P13" s="24">
        <f t="shared" ref="P13:P44" si="0">SUM(C13:O13)</f>
        <v>4759116000</v>
      </c>
    </row>
    <row r="14" spans="1:17" s="149" customFormat="1" ht="19.5" customHeight="1">
      <c r="A14" s="145">
        <v>3</v>
      </c>
      <c r="B14" s="146" t="s">
        <v>15</v>
      </c>
      <c r="C14" s="24">
        <f>'Rekap Panjang Per Prog Per Prov'!AH24</f>
        <v>400000000</v>
      </c>
      <c r="D14" s="24">
        <f>'Rekap Panjang Per Prog Per Prov'!AI24</f>
        <v>3563080000</v>
      </c>
      <c r="E14" s="24">
        <f>'Rekap Panjang Per Prog Per Prov'!AJ24</f>
        <v>350000000</v>
      </c>
      <c r="F14" s="24">
        <f>'Rekap Panjang Per Prog Per Prov'!AK24</f>
        <v>0</v>
      </c>
      <c r="G14" s="24">
        <f>'Rekap Panjang Per Prog Per Prov'!AL24</f>
        <v>503390000</v>
      </c>
      <c r="H14" s="24">
        <f>'Rekap Panjang Per Prog Per Prov'!AM24</f>
        <v>0</v>
      </c>
      <c r="I14" s="17">
        <f>'Rekap Panjang Per Prog Per Prov'!AN24</f>
        <v>0</v>
      </c>
      <c r="J14" s="17">
        <f>'Rekap Panjang Per Prog Per Prov'!AO24</f>
        <v>366336000</v>
      </c>
      <c r="K14" s="17">
        <f>'Rekap Panjang Per Prog Per Prov'!AP24</f>
        <v>0</v>
      </c>
      <c r="L14" s="17">
        <f>'Rekap Panjang Per Prog Per Prov'!AQ24</f>
        <v>0</v>
      </c>
      <c r="M14" s="17">
        <f>'Rekap Panjang Per Prog Per Prov'!AR24</f>
        <v>0</v>
      </c>
      <c r="N14" s="17"/>
      <c r="O14" s="17">
        <f>'Rekap Panjang Per Prog Per Prov'!AT24</f>
        <v>300000000</v>
      </c>
      <c r="P14" s="24">
        <f t="shared" si="0"/>
        <v>5482806000</v>
      </c>
    </row>
    <row r="15" spans="1:17" s="149" customFormat="1" ht="19.5" customHeight="1">
      <c r="A15" s="148">
        <v>4</v>
      </c>
      <c r="B15" s="146" t="s">
        <v>16</v>
      </c>
      <c r="C15" s="24">
        <f>'Rekap Panjang Per Prog Per Prov'!AH30</f>
        <v>0</v>
      </c>
      <c r="D15" s="24">
        <f>'Rekap Panjang Per Prog Per Prov'!AI30</f>
        <v>3597473000</v>
      </c>
      <c r="E15" s="24">
        <f>'Rekap Panjang Per Prog Per Prov'!AJ30</f>
        <v>350000000</v>
      </c>
      <c r="F15" s="24">
        <f>'Rekap Panjang Per Prog Per Prov'!AK30</f>
        <v>0</v>
      </c>
      <c r="G15" s="24">
        <f>'Rekap Panjang Per Prog Per Prov'!AL30</f>
        <v>0</v>
      </c>
      <c r="H15" s="24">
        <f>'Rekap Panjang Per Prog Per Prov'!AM30</f>
        <v>400000000</v>
      </c>
      <c r="I15" s="17">
        <f>'Rekap Panjang Per Prog Per Prov'!AN30</f>
        <v>350000000</v>
      </c>
      <c r="J15" s="17">
        <f>'Rekap Panjang Per Prog Per Prov'!AO30</f>
        <v>0</v>
      </c>
      <c r="K15" s="17">
        <f>'Rekap Panjang Per Prog Per Prov'!AP30</f>
        <v>400000000</v>
      </c>
      <c r="L15" s="17">
        <f>'Rekap Panjang Per Prog Per Prov'!AQ30</f>
        <v>0</v>
      </c>
      <c r="M15" s="17">
        <f>'Rekap Panjang Per Prog Per Prov'!AR30</f>
        <v>350000000</v>
      </c>
      <c r="N15" s="17"/>
      <c r="O15" s="17">
        <f>'Rekap Panjang Per Prog Per Prov'!AT30</f>
        <v>0</v>
      </c>
      <c r="P15" s="24">
        <f t="shared" si="0"/>
        <v>5447473000</v>
      </c>
    </row>
    <row r="16" spans="1:17" s="149" customFormat="1" ht="19.5" customHeight="1">
      <c r="A16" s="145">
        <v>5</v>
      </c>
      <c r="B16" s="146" t="s">
        <v>17</v>
      </c>
      <c r="C16" s="24">
        <f>'Rekap Panjang Per Prog Per Prov'!AH31</f>
        <v>0</v>
      </c>
      <c r="D16" s="24">
        <f>'Rekap Panjang Per Prog Per Prov'!AI31</f>
        <v>3656397000</v>
      </c>
      <c r="E16" s="24">
        <f>'Rekap Panjang Per Prog Per Prov'!AJ31</f>
        <v>250000000</v>
      </c>
      <c r="F16" s="24">
        <f>'Rekap Panjang Per Prog Per Prov'!AK31</f>
        <v>0</v>
      </c>
      <c r="G16" s="24">
        <f>'Rekap Panjang Per Prog Per Prov'!AL31</f>
        <v>400000000</v>
      </c>
      <c r="H16" s="24">
        <f>'Rekap Panjang Per Prog Per Prov'!AM31</f>
        <v>400000000</v>
      </c>
      <c r="I16" s="17">
        <f>'Rekap Panjang Per Prog Per Prov'!AN31</f>
        <v>350000000</v>
      </c>
      <c r="J16" s="17">
        <f>'Rekap Panjang Per Prog Per Prov'!AO31</f>
        <v>0</v>
      </c>
      <c r="K16" s="17">
        <f>'Rekap Panjang Per Prog Per Prov'!AP31</f>
        <v>0</v>
      </c>
      <c r="L16" s="17">
        <f>'Rekap Panjang Per Prog Per Prov'!AQ31</f>
        <v>0</v>
      </c>
      <c r="M16" s="17">
        <f>'Rekap Panjang Per Prog Per Prov'!AR31</f>
        <v>0</v>
      </c>
      <c r="N16" s="17"/>
      <c r="O16" s="17">
        <f>'Rekap Panjang Per Prog Per Prov'!AT31</f>
        <v>0</v>
      </c>
      <c r="P16" s="24">
        <f t="shared" si="0"/>
        <v>5056397000</v>
      </c>
    </row>
    <row r="17" spans="1:16" s="149" customFormat="1" ht="19.5" customHeight="1">
      <c r="A17" s="148">
        <v>6</v>
      </c>
      <c r="B17" s="146" t="s">
        <v>18</v>
      </c>
      <c r="C17" s="24">
        <f>'Rekap Panjang Per Prog Per Prov'!AH36</f>
        <v>375000000</v>
      </c>
      <c r="D17" s="24">
        <f>'Rekap Panjang Per Prog Per Prov'!AI36</f>
        <v>3003690000</v>
      </c>
      <c r="E17" s="24">
        <f>'Rekap Panjang Per Prog Per Prov'!AJ36</f>
        <v>350000000</v>
      </c>
      <c r="F17" s="24">
        <f>'Rekap Panjang Per Prog Per Prov'!AK36</f>
        <v>0</v>
      </c>
      <c r="G17" s="24">
        <f>'Rekap Panjang Per Prog Per Prov'!AL36</f>
        <v>0</v>
      </c>
      <c r="H17" s="24">
        <f>'Rekap Panjang Per Prog Per Prov'!AM36</f>
        <v>0</v>
      </c>
      <c r="I17" s="17">
        <f>'Rekap Panjang Per Prog Per Prov'!AN36</f>
        <v>0</v>
      </c>
      <c r="J17" s="17">
        <f>'Rekap Panjang Per Prog Per Prov'!AO36</f>
        <v>450000000</v>
      </c>
      <c r="K17" s="17">
        <f>'Rekap Panjang Per Prog Per Prov'!AP36</f>
        <v>0</v>
      </c>
      <c r="L17" s="17">
        <f>'Rekap Panjang Per Prog Per Prov'!AQ36</f>
        <v>0</v>
      </c>
      <c r="M17" s="17">
        <f>'Rekap Panjang Per Prog Per Prov'!AR36</f>
        <v>0</v>
      </c>
      <c r="N17" s="17"/>
      <c r="O17" s="17">
        <f>'Rekap Panjang Per Prog Per Prov'!AT36</f>
        <v>350000000</v>
      </c>
      <c r="P17" s="24">
        <f t="shared" si="0"/>
        <v>4528690000</v>
      </c>
    </row>
    <row r="18" spans="1:16" s="149" customFormat="1" ht="19.5" customHeight="1">
      <c r="A18" s="145">
        <v>7</v>
      </c>
      <c r="B18" s="146" t="s">
        <v>19</v>
      </c>
      <c r="C18" s="24">
        <f>'Rekap Panjang Per Prog Per Prov'!AH37</f>
        <v>400000000</v>
      </c>
      <c r="D18" s="24">
        <f>'Rekap Panjang Per Prog Per Prov'!AI37</f>
        <v>3549685000</v>
      </c>
      <c r="E18" s="24">
        <f>'Rekap Panjang Per Prog Per Prov'!AJ37</f>
        <v>350000000</v>
      </c>
      <c r="F18" s="24">
        <f>'Rekap Panjang Per Prog Per Prov'!AK37</f>
        <v>0</v>
      </c>
      <c r="G18" s="24">
        <f>'Rekap Panjang Per Prog Per Prov'!AL37</f>
        <v>579160000</v>
      </c>
      <c r="H18" s="24">
        <f>'Rekap Panjang Per Prog Per Prov'!AM37</f>
        <v>0</v>
      </c>
      <c r="I18" s="17">
        <f>'Rekap Panjang Per Prog Per Prov'!AN37</f>
        <v>0</v>
      </c>
      <c r="J18" s="17">
        <f>'Rekap Panjang Per Prog Per Prov'!AO37</f>
        <v>499950000</v>
      </c>
      <c r="K18" s="17">
        <f>'Rekap Panjang Per Prog Per Prov'!AP37</f>
        <v>400000000</v>
      </c>
      <c r="L18" s="17">
        <f>'Rekap Panjang Per Prog Per Prov'!AQ37</f>
        <v>0</v>
      </c>
      <c r="M18" s="17">
        <f>'Rekap Panjang Per Prog Per Prov'!AR37</f>
        <v>350000000</v>
      </c>
      <c r="N18" s="17"/>
      <c r="O18" s="17">
        <f>'Rekap Panjang Per Prog Per Prov'!AT37</f>
        <v>350000000</v>
      </c>
      <c r="P18" s="24">
        <f t="shared" si="0"/>
        <v>6478795000</v>
      </c>
    </row>
    <row r="19" spans="1:16" s="149" customFormat="1" ht="19.5" customHeight="1">
      <c r="A19" s="148">
        <v>8</v>
      </c>
      <c r="B19" s="146" t="s">
        <v>20</v>
      </c>
      <c r="C19" s="24">
        <f>'Rekap Panjang Per Prog Per Prov'!AH38</f>
        <v>0</v>
      </c>
      <c r="D19" s="24">
        <f>'Rekap Panjang Per Prog Per Prov'!AI38</f>
        <v>3286078000</v>
      </c>
      <c r="E19" s="24">
        <f>'Rekap Panjang Per Prog Per Prov'!AJ38</f>
        <v>250000000</v>
      </c>
      <c r="F19" s="24">
        <f>'Rekap Panjang Per Prog Per Prov'!AK38</f>
        <v>0</v>
      </c>
      <c r="G19" s="24">
        <f>'Rekap Panjang Per Prog Per Prov'!AL38</f>
        <v>400000000</v>
      </c>
      <c r="H19" s="24">
        <f>'Rekap Panjang Per Prog Per Prov'!AM38</f>
        <v>0</v>
      </c>
      <c r="I19" s="17">
        <f>'Rekap Panjang Per Prog Per Prov'!AN38</f>
        <v>0</v>
      </c>
      <c r="J19" s="17">
        <f>'Rekap Panjang Per Prog Per Prov'!AO38</f>
        <v>506820000</v>
      </c>
      <c r="K19" s="17">
        <f>'Rekap Panjang Per Prog Per Prov'!AP38</f>
        <v>0</v>
      </c>
      <c r="L19" s="17">
        <f>'Rekap Panjang Per Prog Per Prov'!AQ38</f>
        <v>0</v>
      </c>
      <c r="M19" s="17">
        <f>'Rekap Panjang Per Prog Per Prov'!AR38</f>
        <v>0</v>
      </c>
      <c r="N19" s="17"/>
      <c r="O19" s="17">
        <f>'Rekap Panjang Per Prog Per Prov'!AT38</f>
        <v>350000000</v>
      </c>
      <c r="P19" s="24">
        <f t="shared" si="0"/>
        <v>4792898000</v>
      </c>
    </row>
    <row r="20" spans="1:16" s="147" customFormat="1" ht="19.5" customHeight="1">
      <c r="A20" s="145">
        <v>9</v>
      </c>
      <c r="B20" s="146" t="s">
        <v>21</v>
      </c>
      <c r="C20" s="24">
        <f>'Rekap Panjang Per Prog Per Prov'!AH39</f>
        <v>400000000</v>
      </c>
      <c r="D20" s="24">
        <f>'Rekap Panjang Per Prog Per Prov'!AI39</f>
        <v>3903516000</v>
      </c>
      <c r="E20" s="24">
        <f>'Rekap Panjang Per Prog Per Prov'!AJ39</f>
        <v>300000000</v>
      </c>
      <c r="F20" s="24">
        <f>'Rekap Panjang Per Prog Per Prov'!AK39</f>
        <v>0</v>
      </c>
      <c r="G20" s="24">
        <f>'Rekap Panjang Per Prog Per Prov'!AL39</f>
        <v>0</v>
      </c>
      <c r="H20" s="24">
        <f>'Rekap Panjang Per Prog Per Prov'!AM39</f>
        <v>0</v>
      </c>
      <c r="I20" s="17">
        <f>'Rekap Panjang Per Prog Per Prov'!AN39</f>
        <v>0</v>
      </c>
      <c r="J20" s="17">
        <f>'Rekap Panjang Per Prog Per Prov'!AO39</f>
        <v>546527000</v>
      </c>
      <c r="K20" s="17">
        <f>'Rekap Panjang Per Prog Per Prov'!AP39</f>
        <v>400000000</v>
      </c>
      <c r="L20" s="17">
        <f>'Rekap Panjang Per Prog Per Prov'!AQ39</f>
        <v>0</v>
      </c>
      <c r="M20" s="17">
        <f>'Rekap Panjang Per Prog Per Prov'!AR39</f>
        <v>0</v>
      </c>
      <c r="N20" s="17"/>
      <c r="O20" s="17">
        <f>'Rekap Panjang Per Prog Per Prov'!AT39</f>
        <v>0</v>
      </c>
      <c r="P20" s="24">
        <f t="shared" si="0"/>
        <v>5550043000</v>
      </c>
    </row>
    <row r="21" spans="1:16" s="147" customFormat="1" ht="19.5" customHeight="1">
      <c r="A21" s="148">
        <v>10</v>
      </c>
      <c r="B21" s="146" t="s">
        <v>22</v>
      </c>
      <c r="C21" s="24">
        <f>'Rekap Panjang Per Prog Per Prov'!AH43</f>
        <v>0</v>
      </c>
      <c r="D21" s="24">
        <f>'Rekap Panjang Per Prog Per Prov'!AI43</f>
        <v>4212780000</v>
      </c>
      <c r="E21" s="24">
        <f>'Rekap Panjang Per Prog Per Prov'!AJ43</f>
        <v>300000000</v>
      </c>
      <c r="F21" s="24">
        <f>'Rekap Panjang Per Prog Per Prov'!AK43</f>
        <v>0</v>
      </c>
      <c r="G21" s="24">
        <f>'Rekap Panjang Per Prog Per Prov'!AL43</f>
        <v>0</v>
      </c>
      <c r="H21" s="24">
        <f>'Rekap Panjang Per Prog Per Prov'!AM43</f>
        <v>0</v>
      </c>
      <c r="I21" s="17">
        <f>'Rekap Panjang Per Prog Per Prov'!AN43</f>
        <v>0</v>
      </c>
      <c r="J21" s="17">
        <f>'Rekap Panjang Per Prog Per Prov'!AO43</f>
        <v>499536000</v>
      </c>
      <c r="K21" s="17">
        <f>'Rekap Panjang Per Prog Per Prov'!AP43</f>
        <v>400000000</v>
      </c>
      <c r="L21" s="17">
        <f>'Rekap Panjang Per Prog Per Prov'!AQ43</f>
        <v>0</v>
      </c>
      <c r="M21" s="17">
        <f>'Rekap Panjang Per Prog Per Prov'!AR43</f>
        <v>0</v>
      </c>
      <c r="N21" s="17"/>
      <c r="O21" s="17">
        <f>'Rekap Panjang Per Prog Per Prov'!AT43</f>
        <v>350000000</v>
      </c>
      <c r="P21" s="24">
        <f t="shared" si="0"/>
        <v>5762316000</v>
      </c>
    </row>
    <row r="22" spans="1:16" s="147" customFormat="1" ht="19.5" customHeight="1">
      <c r="A22" s="145">
        <v>11</v>
      </c>
      <c r="B22" s="146" t="s">
        <v>23</v>
      </c>
      <c r="C22" s="24">
        <f>'Rekap Panjang Per Prog Per Prov'!AH45</f>
        <v>0</v>
      </c>
      <c r="D22" s="24">
        <f>'Rekap Panjang Per Prog Per Prov'!AI45</f>
        <v>3007518000</v>
      </c>
      <c r="E22" s="24">
        <f>'Rekap Panjang Per Prog Per Prov'!AJ45</f>
        <v>0</v>
      </c>
      <c r="F22" s="24">
        <f>'Rekap Panjang Per Prog Per Prov'!AK45</f>
        <v>350000000</v>
      </c>
      <c r="G22" s="24">
        <f>'Rekap Panjang Per Prog Per Prov'!AL45</f>
        <v>504250000</v>
      </c>
      <c r="H22" s="24">
        <f>'Rekap Panjang Per Prog Per Prov'!AM45</f>
        <v>0</v>
      </c>
      <c r="I22" s="17">
        <f>'Rekap Panjang Per Prog Per Prov'!AN45</f>
        <v>0</v>
      </c>
      <c r="J22" s="17">
        <f>'Rekap Panjang Per Prog Per Prov'!AO45</f>
        <v>0</v>
      </c>
      <c r="K22" s="17">
        <f>'Rekap Panjang Per Prog Per Prov'!AP45</f>
        <v>0</v>
      </c>
      <c r="L22" s="17">
        <f>'Rekap Panjang Per Prog Per Prov'!AQ45</f>
        <v>0</v>
      </c>
      <c r="M22" s="17">
        <f>'Rekap Panjang Per Prog Per Prov'!AR45</f>
        <v>0</v>
      </c>
      <c r="N22" s="17"/>
      <c r="O22" s="17">
        <f>'Rekap Panjang Per Prog Per Prov'!AT45</f>
        <v>0</v>
      </c>
      <c r="P22" s="24">
        <f t="shared" si="0"/>
        <v>3861768000</v>
      </c>
    </row>
    <row r="23" spans="1:16" s="149" customFormat="1" ht="19.5" customHeight="1">
      <c r="A23" s="148">
        <v>12</v>
      </c>
      <c r="B23" s="146" t="s">
        <v>24</v>
      </c>
      <c r="C23" s="24">
        <f>'Rekap Panjang Per Prog Per Prov'!AH48</f>
        <v>0</v>
      </c>
      <c r="D23" s="24">
        <f>'Rekap Panjang Per Prog Per Prov'!AI48</f>
        <v>2610622000</v>
      </c>
      <c r="E23" s="24">
        <f>'Rekap Panjang Per Prog Per Prov'!AJ48</f>
        <v>0</v>
      </c>
      <c r="F23" s="24">
        <f>'Rekap Panjang Per Prog Per Prov'!AK48</f>
        <v>0</v>
      </c>
      <c r="G23" s="24">
        <f>'Rekap Panjang Per Prog Per Prov'!AL48</f>
        <v>0</v>
      </c>
      <c r="H23" s="24">
        <f>'Rekap Panjang Per Prog Per Prov'!AM48</f>
        <v>0</v>
      </c>
      <c r="I23" s="17">
        <f>'Rekap Panjang Per Prog Per Prov'!AN48</f>
        <v>0</v>
      </c>
      <c r="J23" s="17">
        <f>'Rekap Panjang Per Prog Per Prov'!AO48</f>
        <v>0</v>
      </c>
      <c r="K23" s="17">
        <f>'Rekap Panjang Per Prog Per Prov'!AP48</f>
        <v>0</v>
      </c>
      <c r="L23" s="17">
        <f>'Rekap Panjang Per Prog Per Prov'!AQ48</f>
        <v>0</v>
      </c>
      <c r="M23" s="17">
        <f>'Rekap Panjang Per Prog Per Prov'!AR48</f>
        <v>0</v>
      </c>
      <c r="N23" s="17"/>
      <c r="O23" s="17">
        <f>'Rekap Panjang Per Prog Per Prov'!AT48</f>
        <v>0</v>
      </c>
      <c r="P23" s="24">
        <f t="shared" si="0"/>
        <v>2610622000</v>
      </c>
    </row>
    <row r="24" spans="1:16" s="147" customFormat="1" ht="19.5" customHeight="1">
      <c r="A24" s="145">
        <v>13</v>
      </c>
      <c r="B24" s="146" t="s">
        <v>25</v>
      </c>
      <c r="C24" s="24">
        <f>'Rekap Panjang Per Prog Per Prov'!AH49</f>
        <v>0</v>
      </c>
      <c r="D24" s="24">
        <f>'Rekap Panjang Per Prog Per Prov'!AI49</f>
        <v>3838219000</v>
      </c>
      <c r="E24" s="24">
        <f>'Rekap Panjang Per Prog Per Prov'!AJ49</f>
        <v>0</v>
      </c>
      <c r="F24" s="24">
        <f>'Rekap Panjang Per Prog Per Prov'!AK49</f>
        <v>350000000</v>
      </c>
      <c r="G24" s="24">
        <f>'Rekap Panjang Per Prog Per Prov'!AL49</f>
        <v>0</v>
      </c>
      <c r="H24" s="24">
        <f>'Rekap Panjang Per Prog Per Prov'!AM49</f>
        <v>0</v>
      </c>
      <c r="I24" s="17">
        <f>'Rekap Panjang Per Prog Per Prov'!AN49</f>
        <v>0</v>
      </c>
      <c r="J24" s="17">
        <f>'Rekap Panjang Per Prog Per Prov'!AO49</f>
        <v>547220000</v>
      </c>
      <c r="K24" s="17">
        <f>'Rekap Panjang Per Prog Per Prov'!AP49</f>
        <v>0</v>
      </c>
      <c r="L24" s="17">
        <f>'Rekap Panjang Per Prog Per Prov'!AQ48</f>
        <v>0</v>
      </c>
      <c r="M24" s="17">
        <f>'Rekap Panjang Per Prog Per Prov'!AR49</f>
        <v>300000000</v>
      </c>
      <c r="N24" s="17"/>
      <c r="O24" s="17">
        <f>'Rekap Panjang Per Prog Per Prov'!AT49</f>
        <v>0</v>
      </c>
      <c r="P24" s="24">
        <f t="shared" si="0"/>
        <v>5035439000</v>
      </c>
    </row>
    <row r="25" spans="1:16" s="149" customFormat="1" ht="19.5" customHeight="1">
      <c r="A25" s="148">
        <v>14</v>
      </c>
      <c r="B25" s="146" t="s">
        <v>26</v>
      </c>
      <c r="C25" s="24">
        <f>'Rekap Panjang Per Prog Per Prov'!AH59</f>
        <v>0</v>
      </c>
      <c r="D25" s="24">
        <f>'Rekap Panjang Per Prog Per Prov'!AI59</f>
        <v>3620290000</v>
      </c>
      <c r="E25" s="24">
        <f>'Rekap Panjang Per Prog Per Prov'!AJ59</f>
        <v>0</v>
      </c>
      <c r="F25" s="24">
        <f>'Rekap Panjang Per Prog Per Prov'!AK59</f>
        <v>350000000</v>
      </c>
      <c r="G25" s="24">
        <f>'Rekap Panjang Per Prog Per Prov'!AL59</f>
        <v>862818000</v>
      </c>
      <c r="H25" s="24">
        <f>'Rekap Panjang Per Prog Per Prov'!AM59</f>
        <v>0</v>
      </c>
      <c r="I25" s="17">
        <f>'Rekap Panjang Per Prog Per Prov'!AN59</f>
        <v>0</v>
      </c>
      <c r="J25" s="17">
        <f>'Rekap Panjang Per Prog Per Prov'!AO59</f>
        <v>893744000</v>
      </c>
      <c r="K25" s="17">
        <f>'Rekap Panjang Per Prog Per Prov'!AP59</f>
        <v>400000000</v>
      </c>
      <c r="L25" s="17">
        <f>'Rekap Panjang Per Prog Per Prov'!AQ59</f>
        <v>0</v>
      </c>
      <c r="M25" s="17">
        <f>'Rekap Panjang Per Prog Per Prov'!AR59</f>
        <v>300000000</v>
      </c>
      <c r="N25" s="17"/>
      <c r="O25" s="17">
        <f>'Rekap Panjang Per Prog Per Prov'!AT59</f>
        <v>350000000</v>
      </c>
      <c r="P25" s="24">
        <f t="shared" si="0"/>
        <v>6776852000</v>
      </c>
    </row>
    <row r="26" spans="1:16" s="149" customFormat="1" ht="19.5" customHeight="1">
      <c r="A26" s="145">
        <v>15</v>
      </c>
      <c r="B26" s="146" t="s">
        <v>27</v>
      </c>
      <c r="C26" s="24">
        <f>'Rekap Panjang Per Prog Per Prov'!AH71</f>
        <v>0</v>
      </c>
      <c r="D26" s="24">
        <f>'Rekap Panjang Per Prog Per Prov'!AI71</f>
        <v>3411720000</v>
      </c>
      <c r="E26" s="24">
        <f>'Rekap Panjang Per Prog Per Prov'!AJ71</f>
        <v>0</v>
      </c>
      <c r="F26" s="24">
        <f>'Rekap Panjang Per Prog Per Prov'!AK71</f>
        <v>300000000</v>
      </c>
      <c r="G26" s="24">
        <f>'Rekap Panjang Per Prog Per Prov'!AL71</f>
        <v>400000000</v>
      </c>
      <c r="H26" s="24">
        <f>'Rekap Panjang Per Prog Per Prov'!AM71</f>
        <v>0</v>
      </c>
      <c r="I26" s="17">
        <f>'Rekap Panjang Per Prog Per Prov'!AN71</f>
        <v>0</v>
      </c>
      <c r="J26" s="17">
        <f>'Rekap Panjang Per Prog Per Prov'!AO71</f>
        <v>515637000</v>
      </c>
      <c r="K26" s="17">
        <f>'Rekap Panjang Per Prog Per Prov'!AP71</f>
        <v>400000000</v>
      </c>
      <c r="L26" s="17">
        <f>'Rekap Panjang Per Prog Per Prov'!AQ71</f>
        <v>0</v>
      </c>
      <c r="M26" s="17">
        <f>'Rekap Panjang Per Prog Per Prov'!AR71</f>
        <v>300000000</v>
      </c>
      <c r="N26" s="17"/>
      <c r="O26" s="17">
        <f>'Rekap Panjang Per Prog Per Prov'!AT71</f>
        <v>0</v>
      </c>
      <c r="P26" s="24">
        <f t="shared" si="0"/>
        <v>5327357000</v>
      </c>
    </row>
    <row r="27" spans="1:16" s="149" customFormat="1" ht="19.5" customHeight="1">
      <c r="A27" s="148">
        <v>16</v>
      </c>
      <c r="B27" s="146" t="s">
        <v>28</v>
      </c>
      <c r="C27" s="24">
        <f>'Rekap Panjang Per Prog Per Prov'!AH76</f>
        <v>0</v>
      </c>
      <c r="D27" s="24">
        <f>'Rekap Panjang Per Prog Per Prov'!AI76</f>
        <v>4109067000</v>
      </c>
      <c r="E27" s="24">
        <f>'Rekap Panjang Per Prog Per Prov'!AJ76</f>
        <v>0</v>
      </c>
      <c r="F27" s="24">
        <f>'Rekap Panjang Per Prog Per Prov'!AK76</f>
        <v>350000000</v>
      </c>
      <c r="G27" s="24">
        <f>'Rekap Panjang Per Prog Per Prov'!AL76</f>
        <v>0</v>
      </c>
      <c r="H27" s="24">
        <f>'Rekap Panjang Per Prog Per Prov'!AM76</f>
        <v>0</v>
      </c>
      <c r="I27" s="17">
        <f>'Rekap Panjang Per Prog Per Prov'!AN76</f>
        <v>350000000</v>
      </c>
      <c r="J27" s="17">
        <f>'Rekap Panjang Per Prog Per Prov'!AO76</f>
        <v>0</v>
      </c>
      <c r="K27" s="17">
        <f>'Rekap Panjang Per Prog Per Prov'!AP76</f>
        <v>400000000</v>
      </c>
      <c r="L27" s="17">
        <f>'Rekap Panjang Per Prog Per Prov'!AQ76</f>
        <v>0</v>
      </c>
      <c r="M27" s="17">
        <f>'Rekap Panjang Per Prog Per Prov'!AR76</f>
        <v>300000000</v>
      </c>
      <c r="N27" s="17"/>
      <c r="O27" s="17">
        <f>'Rekap Panjang Per Prog Per Prov'!AT76</f>
        <v>350000000</v>
      </c>
      <c r="P27" s="24">
        <f t="shared" si="0"/>
        <v>5859067000</v>
      </c>
    </row>
    <row r="28" spans="1:16" s="149" customFormat="1" ht="19.5" customHeight="1">
      <c r="A28" s="145">
        <v>17</v>
      </c>
      <c r="B28" s="146" t="s">
        <v>29</v>
      </c>
      <c r="C28" s="24">
        <f>'Rekap Panjang Per Prog Per Prov'!AH89</f>
        <v>450000000</v>
      </c>
      <c r="D28" s="24">
        <f>'Rekap Panjang Per Prog Per Prov'!AI89</f>
        <v>4313618000</v>
      </c>
      <c r="E28" s="24">
        <f>'Rekap Panjang Per Prog Per Prov'!AJ89</f>
        <v>0</v>
      </c>
      <c r="F28" s="24">
        <f>'Rekap Panjang Per Prog Per Prov'!AK89</f>
        <v>350000000</v>
      </c>
      <c r="G28" s="24">
        <f>'Rekap Panjang Per Prog Per Prov'!AL89</f>
        <v>0</v>
      </c>
      <c r="H28" s="24">
        <f>'Rekap Panjang Per Prog Per Prov'!AM89</f>
        <v>0</v>
      </c>
      <c r="I28" s="17">
        <f>'Rekap Panjang Per Prog Per Prov'!AN89</f>
        <v>350000000</v>
      </c>
      <c r="J28" s="17">
        <f>'Rekap Panjang Per Prog Per Prov'!AO89</f>
        <v>0</v>
      </c>
      <c r="K28" s="17">
        <f>'Rekap Panjang Per Prog Per Prov'!AP89</f>
        <v>0</v>
      </c>
      <c r="L28" s="17">
        <f>'Rekap Panjang Per Prog Per Prov'!AQ89</f>
        <v>0</v>
      </c>
      <c r="M28" s="17">
        <f>'Rekap Panjang Per Prog Per Prov'!AR89</f>
        <v>350000000</v>
      </c>
      <c r="N28" s="17"/>
      <c r="O28" s="17">
        <f>'Rekap Panjang Per Prog Per Prov'!AT89</f>
        <v>0</v>
      </c>
      <c r="P28" s="24">
        <f t="shared" si="0"/>
        <v>5813618000</v>
      </c>
    </row>
    <row r="29" spans="1:16" s="149" customFormat="1" ht="19.5" customHeight="1">
      <c r="A29" s="148">
        <v>18</v>
      </c>
      <c r="B29" s="146" t="s">
        <v>30</v>
      </c>
      <c r="C29" s="24">
        <f>'Rekap Panjang Per Prog Per Prov'!AH92</f>
        <v>375000000</v>
      </c>
      <c r="D29" s="24">
        <f>'Rekap Panjang Per Prog Per Prov'!AI92</f>
        <v>3467476000</v>
      </c>
      <c r="E29" s="24">
        <f>'Rekap Panjang Per Prog Per Prov'!AJ92</f>
        <v>350000000</v>
      </c>
      <c r="F29" s="24">
        <f>'Rekap Panjang Per Prog Per Prov'!AK92</f>
        <v>0</v>
      </c>
      <c r="G29" s="24">
        <f>'Rekap Panjang Per Prog Per Prov'!AL92</f>
        <v>476310000</v>
      </c>
      <c r="H29" s="24">
        <f>'Rekap Panjang Per Prog Per Prov'!AM92</f>
        <v>450000000</v>
      </c>
      <c r="I29" s="17">
        <f>'Rekap Panjang Per Prog Per Prov'!AN92</f>
        <v>0</v>
      </c>
      <c r="J29" s="17">
        <f>'Rekap Panjang Per Prog Per Prov'!AO92</f>
        <v>453782000</v>
      </c>
      <c r="K29" s="17">
        <f>'Rekap Panjang Per Prog Per Prov'!AP92</f>
        <v>0</v>
      </c>
      <c r="L29" s="17">
        <f>'Rekap Panjang Per Prog Per Prov'!AQ92</f>
        <v>300000000</v>
      </c>
      <c r="M29" s="17">
        <f>'Rekap Panjang Per Prog Per Prov'!AR92</f>
        <v>300000000</v>
      </c>
      <c r="N29" s="17"/>
      <c r="O29" s="17">
        <f>'Rekap Panjang Per Prog Per Prov'!AT92</f>
        <v>350000000</v>
      </c>
      <c r="P29" s="24">
        <f t="shared" si="0"/>
        <v>6522568000</v>
      </c>
    </row>
    <row r="30" spans="1:16" s="149" customFormat="1" ht="19.5" customHeight="1">
      <c r="A30" s="145">
        <v>19</v>
      </c>
      <c r="B30" s="146" t="s">
        <v>31</v>
      </c>
      <c r="C30" s="24">
        <f>'Rekap Panjang Per Prog Per Prov'!AH100</f>
        <v>0</v>
      </c>
      <c r="D30" s="24">
        <f>'Rekap Panjang Per Prog Per Prov'!AI100</f>
        <v>3019102000</v>
      </c>
      <c r="E30" s="24">
        <f>'Rekap Panjang Per Prog Per Prov'!AJ100</f>
        <v>350000000</v>
      </c>
      <c r="F30" s="24">
        <f>'Rekap Panjang Per Prog Per Prov'!AK100</f>
        <v>0</v>
      </c>
      <c r="G30" s="24">
        <f>'Rekap Panjang Per Prog Per Prov'!AL100</f>
        <v>0</v>
      </c>
      <c r="H30" s="24">
        <f>'Rekap Panjang Per Prog Per Prov'!AM100</f>
        <v>0</v>
      </c>
      <c r="I30" s="17">
        <f>'Rekap Panjang Per Prog Per Prov'!AN100</f>
        <v>0</v>
      </c>
      <c r="J30" s="17">
        <f>'Rekap Panjang Per Prog Per Prov'!AO100</f>
        <v>0</v>
      </c>
      <c r="K30" s="17">
        <f>'Rekap Panjang Per Prog Per Prov'!AP100</f>
        <v>400000000</v>
      </c>
      <c r="L30" s="17">
        <f>'Rekap Panjang Per Prog Per Prov'!AQ100</f>
        <v>400000000</v>
      </c>
      <c r="M30" s="17">
        <f>'Rekap Panjang Per Prog Per Prov'!AR100</f>
        <v>0</v>
      </c>
      <c r="N30" s="17"/>
      <c r="O30" s="17">
        <f>'Rekap Panjang Per Prog Per Prov'!AT100</f>
        <v>350000000</v>
      </c>
      <c r="P30" s="24">
        <f t="shared" si="0"/>
        <v>4519102000</v>
      </c>
    </row>
    <row r="31" spans="1:16" s="149" customFormat="1" ht="19.5" customHeight="1">
      <c r="A31" s="148">
        <v>20</v>
      </c>
      <c r="B31" s="146" t="s">
        <v>32</v>
      </c>
      <c r="C31" s="24">
        <f>'Rekap Panjang Per Prog Per Prov'!AH101</f>
        <v>0</v>
      </c>
      <c r="D31" s="24">
        <f>'Rekap Panjang Per Prog Per Prov'!AI101</f>
        <v>2917280000</v>
      </c>
      <c r="E31" s="24">
        <f>'Rekap Panjang Per Prog Per Prov'!AJ101</f>
        <v>300000000</v>
      </c>
      <c r="F31" s="24">
        <f>'Rekap Panjang Per Prog Per Prov'!AK101</f>
        <v>0</v>
      </c>
      <c r="G31" s="24">
        <f>'Rekap Panjang Per Prog Per Prov'!AL101</f>
        <v>0</v>
      </c>
      <c r="H31" s="24">
        <f>'Rekap Panjang Per Prog Per Prov'!AM101</f>
        <v>0</v>
      </c>
      <c r="I31" s="17">
        <f>'Rekap Panjang Per Prog Per Prov'!AN101</f>
        <v>0</v>
      </c>
      <c r="J31" s="17">
        <f>'Rekap Panjang Per Prog Per Prov'!AO101</f>
        <v>305290000</v>
      </c>
      <c r="K31" s="17">
        <f>'Rekap Panjang Per Prog Per Prov'!AP101</f>
        <v>400000000</v>
      </c>
      <c r="L31" s="17">
        <f>'Rekap Panjang Per Prog Per Prov'!AQ101</f>
        <v>400000000</v>
      </c>
      <c r="M31" s="17">
        <f>'Rekap Panjang Per Prog Per Prov'!AR101</f>
        <v>300000000</v>
      </c>
      <c r="N31" s="17"/>
      <c r="O31" s="17">
        <f>'Rekap Panjang Per Prog Per Prov'!AT101</f>
        <v>0</v>
      </c>
      <c r="P31" s="24">
        <f t="shared" si="0"/>
        <v>4622570000</v>
      </c>
    </row>
    <row r="32" spans="1:16" s="149" customFormat="1" ht="19.5" customHeight="1">
      <c r="A32" s="145">
        <v>21</v>
      </c>
      <c r="B32" s="146" t="s">
        <v>33</v>
      </c>
      <c r="C32" s="24">
        <f>'Rekap Panjang Per Prog Per Prov'!AH103</f>
        <v>0</v>
      </c>
      <c r="D32" s="24">
        <f>'Rekap Panjang Per Prog Per Prov'!AI103</f>
        <v>2982730000</v>
      </c>
      <c r="E32" s="24">
        <f>'Rekap Panjang Per Prog Per Prov'!AJ103</f>
        <v>300000000</v>
      </c>
      <c r="F32" s="24">
        <f>'Rekap Panjang Per Prog Per Prov'!AK103</f>
        <v>0</v>
      </c>
      <c r="G32" s="24">
        <f>'Rekap Panjang Per Prog Per Prov'!AL103</f>
        <v>0</v>
      </c>
      <c r="H32" s="24">
        <f>'Rekap Panjang Per Prog Per Prov'!AM103</f>
        <v>450000000</v>
      </c>
      <c r="I32" s="17">
        <f>'Rekap Panjang Per Prog Per Prov'!AN103</f>
        <v>350000000</v>
      </c>
      <c r="J32" s="17">
        <f>'Rekap Panjang Per Prog Per Prov'!AO103</f>
        <v>0</v>
      </c>
      <c r="K32" s="17">
        <f>'Rekap Panjang Per Prog Per Prov'!AP103</f>
        <v>400000000</v>
      </c>
      <c r="L32" s="17">
        <f>'Rekap Panjang Per Prog Per Prov'!AQ103</f>
        <v>400000000</v>
      </c>
      <c r="M32" s="17">
        <f>'Rekap Panjang Per Prog Per Prov'!AR103</f>
        <v>350000000</v>
      </c>
      <c r="N32" s="17"/>
      <c r="O32" s="17">
        <f>'Rekap Panjang Per Prog Per Prov'!AT103</f>
        <v>350000000</v>
      </c>
      <c r="P32" s="24">
        <f t="shared" si="0"/>
        <v>5582730000</v>
      </c>
    </row>
    <row r="33" spans="1:16" s="149" customFormat="1" ht="19.5" customHeight="1">
      <c r="A33" s="148">
        <v>22</v>
      </c>
      <c r="B33" s="146" t="s">
        <v>34</v>
      </c>
      <c r="C33" s="24">
        <f>'Rekap Panjang Per Prog Per Prov'!AH106</f>
        <v>0</v>
      </c>
      <c r="D33" s="24">
        <f>'Rekap Panjang Per Prog Per Prov'!AI106</f>
        <v>4451098000</v>
      </c>
      <c r="E33" s="24">
        <f>'Rekap Panjang Per Prog Per Prov'!AJ106</f>
        <v>0</v>
      </c>
      <c r="F33" s="24">
        <f>'Rekap Panjang Per Prog Per Prov'!AK106</f>
        <v>400000000</v>
      </c>
      <c r="G33" s="24">
        <f>'Rekap Panjang Per Prog Per Prov'!AL106</f>
        <v>0</v>
      </c>
      <c r="H33" s="24">
        <f>'Rekap Panjang Per Prog Per Prov'!AM106</f>
        <v>500000000</v>
      </c>
      <c r="I33" s="17">
        <f>'Rekap Panjang Per Prog Per Prov'!AN106</f>
        <v>350000000</v>
      </c>
      <c r="J33" s="17">
        <f>'Rekap Panjang Per Prog Per Prov'!AO106</f>
        <v>0</v>
      </c>
      <c r="K33" s="17">
        <f>'Rekap Panjang Per Prog Per Prov'!AP106</f>
        <v>0</v>
      </c>
      <c r="L33" s="17">
        <f>'Rekap Panjang Per Prog Per Prov'!AQ106</f>
        <v>400000000</v>
      </c>
      <c r="M33" s="17">
        <f>'Rekap Panjang Per Prog Per Prov'!AR106</f>
        <v>0</v>
      </c>
      <c r="N33" s="17"/>
      <c r="O33" s="17">
        <f>'Rekap Panjang Per Prog Per Prov'!AT106</f>
        <v>0</v>
      </c>
      <c r="P33" s="24">
        <f t="shared" si="0"/>
        <v>6101098000</v>
      </c>
    </row>
    <row r="34" spans="1:16" s="149" customFormat="1" ht="19.5" customHeight="1">
      <c r="A34" s="145">
        <v>23</v>
      </c>
      <c r="B34" s="146" t="s">
        <v>35</v>
      </c>
      <c r="C34" s="24">
        <f>'Rekap Panjang Per Prog Per Prov'!AH113</f>
        <v>0</v>
      </c>
      <c r="D34" s="24">
        <f>'Rekap Panjang Per Prog Per Prov'!AI113</f>
        <v>3357204000</v>
      </c>
      <c r="E34" s="24">
        <f>'Rekap Panjang Per Prog Per Prov'!AJ113</f>
        <v>0</v>
      </c>
      <c r="F34" s="24">
        <f>'Rekap Panjang Per Prog Per Prov'!AK113</f>
        <v>350000000</v>
      </c>
      <c r="G34" s="24">
        <f>'Rekap Panjang Per Prog Per Prov'!AL113</f>
        <v>0</v>
      </c>
      <c r="H34" s="24">
        <f>'Rekap Panjang Per Prog Per Prov'!AM113</f>
        <v>0</v>
      </c>
      <c r="I34" s="17">
        <f>'Rekap Panjang Per Prog Per Prov'!AN113</f>
        <v>0</v>
      </c>
      <c r="J34" s="17">
        <f>'Rekap Panjang Per Prog Per Prov'!AO113</f>
        <v>390988000</v>
      </c>
      <c r="K34" s="17">
        <f>'Rekap Panjang Per Prog Per Prov'!AP113</f>
        <v>400000000</v>
      </c>
      <c r="L34" s="17">
        <f>'Rekap Panjang Per Prog Per Prov'!AQ113</f>
        <v>0</v>
      </c>
      <c r="M34" s="17">
        <f>'Rekap Panjang Per Prog Per Prov'!AR113</f>
        <v>0</v>
      </c>
      <c r="N34" s="17"/>
      <c r="O34" s="17">
        <f>'Rekap Panjang Per Prog Per Prov'!AT113</f>
        <v>0</v>
      </c>
      <c r="P34" s="24">
        <f t="shared" si="0"/>
        <v>4498192000</v>
      </c>
    </row>
    <row r="35" spans="1:16" s="149" customFormat="1" ht="19.5" customHeight="1">
      <c r="A35" s="148">
        <v>24</v>
      </c>
      <c r="B35" s="146" t="s">
        <v>36</v>
      </c>
      <c r="C35" s="24">
        <f>'Rekap Panjang Per Prog Per Prov'!AH118</f>
        <v>0</v>
      </c>
      <c r="D35" s="24">
        <f>'Rekap Panjang Per Prog Per Prov'!AI118</f>
        <v>3427275000</v>
      </c>
      <c r="E35" s="24">
        <f>'Rekap Panjang Per Prog Per Prov'!AJ118</f>
        <v>0</v>
      </c>
      <c r="F35" s="24">
        <f>'Rekap Panjang Per Prog Per Prov'!AK118</f>
        <v>350000000</v>
      </c>
      <c r="G35" s="24">
        <f>'Rekap Panjang Per Prog Per Prov'!AL118</f>
        <v>0</v>
      </c>
      <c r="H35" s="24">
        <f>'Rekap Panjang Per Prog Per Prov'!AM118</f>
        <v>0</v>
      </c>
      <c r="I35" s="17">
        <f>'Rekap Panjang Per Prog Per Prov'!AN118</f>
        <v>0</v>
      </c>
      <c r="J35" s="17">
        <f>'Rekap Panjang Per Prog Per Prov'!AO118</f>
        <v>605316000</v>
      </c>
      <c r="K35" s="17">
        <f>'Rekap Panjang Per Prog Per Prov'!AP118</f>
        <v>400000000</v>
      </c>
      <c r="L35" s="17">
        <f>'Rekap Panjang Per Prog Per Prov'!AQ118</f>
        <v>300000000</v>
      </c>
      <c r="M35" s="17">
        <f>'Rekap Panjang Per Prog Per Prov'!AR118</f>
        <v>0</v>
      </c>
      <c r="N35" s="17"/>
      <c r="O35" s="17">
        <f>'Rekap Panjang Per Prog Per Prov'!AT118</f>
        <v>350000000</v>
      </c>
      <c r="P35" s="24">
        <f t="shared" si="0"/>
        <v>5432591000</v>
      </c>
    </row>
    <row r="36" spans="1:16" s="149" customFormat="1" ht="19.5" customHeight="1">
      <c r="A36" s="145">
        <v>25</v>
      </c>
      <c r="B36" s="146" t="s">
        <v>37</v>
      </c>
      <c r="C36" s="24">
        <f>'Rekap Panjang Per Prog Per Prov'!AH120</f>
        <v>325000000</v>
      </c>
      <c r="D36" s="24">
        <f>'Rekap Panjang Per Prog Per Prov'!AI120</f>
        <v>4057322000</v>
      </c>
      <c r="E36" s="24">
        <f>'Rekap Panjang Per Prog Per Prov'!AJ120</f>
        <v>300000000</v>
      </c>
      <c r="F36" s="24">
        <f>'Rekap Panjang Per Prog Per Prov'!AK120</f>
        <v>0</v>
      </c>
      <c r="G36" s="24">
        <f>'Rekap Panjang Per Prog Per Prov'!AL120</f>
        <v>322492000</v>
      </c>
      <c r="H36" s="24">
        <f>'Rekap Panjang Per Prog Per Prov'!AM120</f>
        <v>0</v>
      </c>
      <c r="I36" s="17">
        <f>'Rekap Panjang Per Prog Per Prov'!AN120</f>
        <v>0</v>
      </c>
      <c r="J36" s="17">
        <f>'Rekap Panjang Per Prog Per Prov'!AO120</f>
        <v>0</v>
      </c>
      <c r="K36" s="17">
        <f>'Rekap Panjang Per Prog Per Prov'!AP120</f>
        <v>0</v>
      </c>
      <c r="L36" s="17">
        <f>'Rekap Panjang Per Prog Per Prov'!AQ120</f>
        <v>0</v>
      </c>
      <c r="M36" s="17">
        <f>'Rekap Panjang Per Prog Per Prov'!AR120</f>
        <v>0</v>
      </c>
      <c r="N36" s="17"/>
      <c r="O36" s="17">
        <f>'Rekap Panjang Per Prog Per Prov'!AT120</f>
        <v>0</v>
      </c>
      <c r="P36" s="24">
        <f t="shared" si="0"/>
        <v>5004814000</v>
      </c>
    </row>
    <row r="37" spans="1:16" s="149" customFormat="1" ht="19.5" customHeight="1">
      <c r="A37" s="148">
        <v>26</v>
      </c>
      <c r="B37" s="146" t="s">
        <v>38</v>
      </c>
      <c r="C37" s="24">
        <f>'Rekap Panjang Per Prog Per Prov'!AH124</f>
        <v>375000000</v>
      </c>
      <c r="D37" s="24">
        <f>'Rekap Panjang Per Prog Per Prov'!AI124</f>
        <v>3479674000</v>
      </c>
      <c r="E37" s="24">
        <f>'Rekap Panjang Per Prog Per Prov'!AJ124</f>
        <v>350000000</v>
      </c>
      <c r="F37" s="24">
        <f>'Rekap Panjang Per Prog Per Prov'!AK124</f>
        <v>0</v>
      </c>
      <c r="G37" s="24">
        <f>'Rekap Panjang Per Prog Per Prov'!AL124</f>
        <v>602110000</v>
      </c>
      <c r="H37" s="24">
        <f>'Rekap Panjang Per Prog Per Prov'!AM124</f>
        <v>0</v>
      </c>
      <c r="I37" s="17">
        <f>'Rekap Panjang Per Prog Per Prov'!AN124</f>
        <v>0</v>
      </c>
      <c r="J37" s="17">
        <f>'Rekap Panjang Per Prog Per Prov'!AO124</f>
        <v>506790000</v>
      </c>
      <c r="K37" s="17">
        <f>'Rekap Panjang Per Prog Per Prov'!AQ124</f>
        <v>400000000</v>
      </c>
      <c r="L37" s="17">
        <f>'Rekap Panjang Per Prog Per Prov'!AQ124</f>
        <v>400000000</v>
      </c>
      <c r="M37" s="19">
        <f>'Rekap Panjang Per Prog Per Prov'!AR124</f>
        <v>0</v>
      </c>
      <c r="N37" s="19"/>
      <c r="O37" s="17">
        <f>'Rekap Panjang Per Prog Per Prov'!AT124</f>
        <v>0</v>
      </c>
      <c r="P37" s="24">
        <f t="shared" si="0"/>
        <v>6113574000</v>
      </c>
    </row>
    <row r="38" spans="1:16" s="149" customFormat="1" ht="19.5" customHeight="1">
      <c r="A38" s="145">
        <v>27</v>
      </c>
      <c r="B38" s="146" t="s">
        <v>39</v>
      </c>
      <c r="C38" s="24">
        <f>'Rekap Panjang Per Prog Per Prov'!AH127</f>
        <v>450000000</v>
      </c>
      <c r="D38" s="24">
        <f>'Rekap Panjang Per Prog Per Prov'!AI127</f>
        <v>4270492000</v>
      </c>
      <c r="E38" s="24">
        <f>'Rekap Panjang Per Prog Per Prov'!AJ127</f>
        <v>350000000</v>
      </c>
      <c r="F38" s="24">
        <f>'Rekap Panjang Per Prog Per Prov'!AK127</f>
        <v>0</v>
      </c>
      <c r="G38" s="24">
        <f>'Rekap Panjang Per Prog Per Prov'!AL127</f>
        <v>0</v>
      </c>
      <c r="H38" s="24">
        <f>'Rekap Panjang Per Prog Per Prov'!AM127</f>
        <v>0</v>
      </c>
      <c r="I38" s="17">
        <f>'Rekap Panjang Per Prog Per Prov'!AN127</f>
        <v>0</v>
      </c>
      <c r="J38" s="17">
        <f>'Rekap Panjang Per Prog Per Prov'!AO127</f>
        <v>499115000</v>
      </c>
      <c r="K38" s="17">
        <f>'Rekap Panjang Per Prog Per Prov'!AP127</f>
        <v>0</v>
      </c>
      <c r="L38" s="17">
        <f>'Rekap Panjang Per Prog Per Prov'!AQ127</f>
        <v>300000000</v>
      </c>
      <c r="M38" s="17">
        <f>'Rekap Panjang Per Prog Per Prov'!AR127</f>
        <v>350000000</v>
      </c>
      <c r="N38" s="17"/>
      <c r="O38" s="17">
        <f>'Rekap Panjang Per Prog Per Prov'!AT127</f>
        <v>0</v>
      </c>
      <c r="P38" s="24">
        <f t="shared" si="0"/>
        <v>6219607000</v>
      </c>
    </row>
    <row r="39" spans="1:16" s="149" customFormat="1" ht="19.5" customHeight="1">
      <c r="A39" s="148">
        <v>28</v>
      </c>
      <c r="B39" s="146" t="s">
        <v>40</v>
      </c>
      <c r="C39" s="24">
        <f>'Rekap Panjang Per Prog Per Prov'!AH137</f>
        <v>400000000</v>
      </c>
      <c r="D39" s="24">
        <f>'Rekap Panjang Per Prog Per Prov'!AI137</f>
        <v>4428027000</v>
      </c>
      <c r="E39" s="24">
        <f>'Rekap Panjang Per Prog Per Prov'!AJ137</f>
        <v>0</v>
      </c>
      <c r="F39" s="24">
        <f>'Rekap Panjang Per Prog Per Prov'!AK137</f>
        <v>350000000</v>
      </c>
      <c r="G39" s="24">
        <f>'Rekap Panjang Per Prog Per Prov'!AL137</f>
        <v>0</v>
      </c>
      <c r="H39" s="24">
        <f>'Rekap Panjang Per Prog Per Prov'!AM137</f>
        <v>0</v>
      </c>
      <c r="I39" s="17">
        <f>'Rekap Panjang Per Prog Per Prov'!AN137</f>
        <v>0</v>
      </c>
      <c r="J39" s="17">
        <f>'Rekap Panjang Per Prog Per Prov'!AO137</f>
        <v>750030000</v>
      </c>
      <c r="K39" s="17">
        <f>'Rekap Panjang Per Prog Per Prov'!AP137</f>
        <v>0</v>
      </c>
      <c r="L39" s="17">
        <f>'Rekap Panjang Per Prog Per Prov'!AQ137</f>
        <v>400000000</v>
      </c>
      <c r="M39" s="17">
        <f>'Rekap Panjang Per Prog Per Prov'!AR137</f>
        <v>0</v>
      </c>
      <c r="N39" s="17"/>
      <c r="O39" s="17">
        <f>'Rekap Panjang Per Prog Per Prov'!AT137</f>
        <v>0</v>
      </c>
      <c r="P39" s="24">
        <f t="shared" si="0"/>
        <v>6328057000</v>
      </c>
    </row>
    <row r="40" spans="1:16" s="149" customFormat="1" ht="19.5" customHeight="1">
      <c r="A40" s="145">
        <v>29</v>
      </c>
      <c r="B40" s="146" t="s">
        <v>41</v>
      </c>
      <c r="C40" s="24">
        <f>'Rekap Panjang Per Prog Per Prov'!AH148</f>
        <v>400000000</v>
      </c>
      <c r="D40" s="24">
        <f>'Rekap Panjang Per Prog Per Prov'!AI148</f>
        <v>4306193000</v>
      </c>
      <c r="E40" s="24">
        <f>'Rekap Panjang Per Prog Per Prov'!AJ148</f>
        <v>0</v>
      </c>
      <c r="F40" s="24">
        <f>'Rekap Panjang Per Prog Per Prov'!AK148</f>
        <v>350000000</v>
      </c>
      <c r="G40" s="24">
        <f>'Rekap Panjang Per Prog Per Prov'!AL148</f>
        <v>0</v>
      </c>
      <c r="H40" s="24">
        <f>'Rekap Panjang Per Prog Per Prov'!AM148</f>
        <v>400000000</v>
      </c>
      <c r="I40" s="17">
        <f>'Rekap Panjang Per Prog Per Prov'!AN148</f>
        <v>0</v>
      </c>
      <c r="J40" s="17">
        <f>'Rekap Panjang Per Prog Per Prov'!AO148</f>
        <v>596178000</v>
      </c>
      <c r="K40" s="17">
        <f>'Rekap Panjang Per Prog Per Prov'!AP148</f>
        <v>400000000</v>
      </c>
      <c r="L40" s="17">
        <f>'Rekap Panjang Per Prog Per Prov'!AQ148</f>
        <v>300000000</v>
      </c>
      <c r="M40" s="17">
        <f>'Rekap Panjang Per Prog Per Prov'!AR148</f>
        <v>350000000</v>
      </c>
      <c r="N40" s="17"/>
      <c r="O40" s="17">
        <f>'Rekap Panjang Per Prog Per Prov'!AT148</f>
        <v>400000000</v>
      </c>
      <c r="P40" s="24">
        <f t="shared" si="0"/>
        <v>7502371000</v>
      </c>
    </row>
    <row r="41" spans="1:16" s="149" customFormat="1" ht="19.5" customHeight="1">
      <c r="A41" s="148">
        <v>30</v>
      </c>
      <c r="B41" s="146" t="s">
        <v>42</v>
      </c>
      <c r="C41" s="24">
        <f>'Rekap Panjang Per Prog Per Prov'!AH159</f>
        <v>425000000</v>
      </c>
      <c r="D41" s="24">
        <f>'Rekap Panjang Per Prog Per Prov'!AI159</f>
        <v>3618646000</v>
      </c>
      <c r="E41" s="24">
        <f>'Rekap Panjang Per Prog Per Prov'!AJ159</f>
        <v>0</v>
      </c>
      <c r="F41" s="24">
        <f>'Rekap Panjang Per Prog Per Prov'!AK159</f>
        <v>400000000</v>
      </c>
      <c r="G41" s="24">
        <f>'Rekap Panjang Per Prog Per Prov'!AL159</f>
        <v>0</v>
      </c>
      <c r="H41" s="24">
        <f>'Rekap Panjang Per Prog Per Prov'!AM159</f>
        <v>0</v>
      </c>
      <c r="I41" s="17">
        <f>'Rekap Panjang Per Prog Per Prov'!AN159</f>
        <v>0</v>
      </c>
      <c r="J41" s="17">
        <f>'Rekap Panjang Per Prog Per Prov'!AO159</f>
        <v>536230000</v>
      </c>
      <c r="K41" s="17">
        <f>'Rekap Panjang Per Prog Per Prov'!AP159</f>
        <v>0</v>
      </c>
      <c r="L41" s="17">
        <f>'Rekap Panjang Per Prog Per Prov'!AQ159</f>
        <v>400000000</v>
      </c>
      <c r="M41" s="17">
        <f>'Rekap Panjang Per Prog Per Prov'!AR159</f>
        <v>0</v>
      </c>
      <c r="N41" s="17"/>
      <c r="O41" s="17">
        <f>'Rekap Panjang Per Prog Per Prov'!AT159</f>
        <v>0</v>
      </c>
      <c r="P41" s="24">
        <f t="shared" si="0"/>
        <v>5379876000</v>
      </c>
    </row>
    <row r="42" spans="1:16" s="149" customFormat="1" ht="19.5" customHeight="1">
      <c r="A42" s="145">
        <v>31</v>
      </c>
      <c r="B42" s="146" t="s">
        <v>43</v>
      </c>
      <c r="C42" s="24">
        <f>'Rekap Panjang Per Prog Per Prov'!AH163</f>
        <v>400000000</v>
      </c>
      <c r="D42" s="24">
        <f>'Rekap Panjang Per Prog Per Prov'!AI163</f>
        <v>4270492000</v>
      </c>
      <c r="E42" s="24">
        <f>'Rekap Panjang Per Prog Per Prov'!AJ163</f>
        <v>0</v>
      </c>
      <c r="F42" s="24">
        <f>'Rekap Panjang Per Prog Per Prov'!AK163</f>
        <v>350000000</v>
      </c>
      <c r="G42" s="24">
        <f>'Rekap Panjang Per Prog Per Prov'!AL163</f>
        <v>449470000</v>
      </c>
      <c r="H42" s="24">
        <f>'Rekap Panjang Per Prog Per Prov'!AM163</f>
        <v>0</v>
      </c>
      <c r="I42" s="17">
        <f>'Rekap Panjang Per Prog Per Prov'!AN163</f>
        <v>0</v>
      </c>
      <c r="J42" s="17">
        <f>'Rekap Panjang Per Prog Per Prov'!AO163</f>
        <v>448900000</v>
      </c>
      <c r="K42" s="17">
        <f>'Rekap Panjang Per Prog Per Prov'!AP163</f>
        <v>0</v>
      </c>
      <c r="L42" s="17">
        <f>'Rekap Panjang Per Prog Per Prov'!AQ163</f>
        <v>0</v>
      </c>
      <c r="M42" s="17">
        <f>'Rekap Panjang Per Prog Per Prov'!AR163</f>
        <v>0</v>
      </c>
      <c r="N42" s="17"/>
      <c r="O42" s="17">
        <f>'Rekap Panjang Per Prog Per Prov'!AT163</f>
        <v>400000000</v>
      </c>
      <c r="P42" s="24">
        <f t="shared" si="0"/>
        <v>6318862000</v>
      </c>
    </row>
    <row r="43" spans="1:16" s="147" customFormat="1" ht="19.5" customHeight="1">
      <c r="A43" s="148">
        <v>32</v>
      </c>
      <c r="B43" s="146" t="s">
        <v>44</v>
      </c>
      <c r="C43" s="24">
        <f>'Rekap Panjang Per Prog Per Prov'!AH165</f>
        <v>0</v>
      </c>
      <c r="D43" s="24">
        <f>'Rekap Panjang Per Prog Per Prov'!AI165</f>
        <v>3619487000</v>
      </c>
      <c r="E43" s="24">
        <f>'Rekap Panjang Per Prog Per Prov'!AJ165</f>
        <v>0</v>
      </c>
      <c r="F43" s="24">
        <f>'Rekap Panjang Per Prog Per Prov'!AK165</f>
        <v>450000000</v>
      </c>
      <c r="G43" s="24">
        <f>'Rekap Panjang Per Prog Per Prov'!AL165</f>
        <v>0</v>
      </c>
      <c r="H43" s="24">
        <f>'Rekap Panjang Per Prog Per Prov'!AM165</f>
        <v>400000000</v>
      </c>
      <c r="I43" s="17">
        <f>'Rekap Panjang Per Prog Per Prov'!AN165</f>
        <v>0</v>
      </c>
      <c r="J43" s="17">
        <f>'Rekap Panjang Per Prog Per Prov'!AO165</f>
        <v>434975000</v>
      </c>
      <c r="K43" s="17">
        <f>'Rekap Panjang Per Prog Per Prov'!AP165</f>
        <v>0</v>
      </c>
      <c r="L43" s="17">
        <f>'Rekap Panjang Per Prog Per Prov'!AQ165</f>
        <v>0</v>
      </c>
      <c r="M43" s="17">
        <f>'Rekap Panjang Per Prog Per Prov'!AR165</f>
        <v>400000000</v>
      </c>
      <c r="N43" s="17"/>
      <c r="O43" s="17">
        <f>'Rekap Panjang Per Prog Per Prov'!AT165</f>
        <v>0</v>
      </c>
      <c r="P43" s="24">
        <f t="shared" si="0"/>
        <v>5304462000</v>
      </c>
    </row>
    <row r="44" spans="1:16" s="147" customFormat="1" ht="19.5" customHeight="1">
      <c r="A44" s="145">
        <v>33</v>
      </c>
      <c r="B44" s="146" t="s">
        <v>45</v>
      </c>
      <c r="C44" s="24">
        <f>'Rekap Panjang Per Prog Per Prov'!AH171</f>
        <v>425000000</v>
      </c>
      <c r="D44" s="24">
        <f>'Rekap Panjang Per Prog Per Prov'!AI171</f>
        <v>3320296000</v>
      </c>
      <c r="E44" s="24">
        <f>'Rekap Panjang Per Prog Per Prov'!AJ171</f>
        <v>0</v>
      </c>
      <c r="F44" s="24">
        <f>'Rekap Panjang Per Prog Per Prov'!AK171</f>
        <v>450000000</v>
      </c>
      <c r="G44" s="24">
        <f>'Rekap Panjang Per Prog Per Prov'!AL171</f>
        <v>0</v>
      </c>
      <c r="H44" s="24">
        <f>'Rekap Panjang Per Prog Per Prov'!AM171</f>
        <v>0</v>
      </c>
      <c r="I44" s="17">
        <f>'Rekap Panjang Per Prog Per Prov'!AN171</f>
        <v>350000000</v>
      </c>
      <c r="J44" s="17">
        <f>'Rekap Panjang Per Prog Per Prov'!AO171</f>
        <v>0</v>
      </c>
      <c r="K44" s="17">
        <f>'Rekap Panjang Per Prog Per Prov'!AP171</f>
        <v>0</v>
      </c>
      <c r="L44" s="17">
        <f>'Rekap Panjang Per Prog Per Prov'!AQ171</f>
        <v>300000000</v>
      </c>
      <c r="M44" s="17">
        <f>'Rekap Panjang Per Prog Per Prov'!AR171</f>
        <v>0</v>
      </c>
      <c r="N44" s="17"/>
      <c r="O44" s="17">
        <f>'Rekap Panjang Per Prog Per Prov'!AT171</f>
        <v>0</v>
      </c>
      <c r="P44" s="24">
        <f t="shared" si="0"/>
        <v>4845296000</v>
      </c>
    </row>
    <row r="45" spans="1:16" s="151" customFormat="1" ht="21" customHeight="1">
      <c r="A45" s="1934" t="s">
        <v>2</v>
      </c>
      <c r="B45" s="1934"/>
      <c r="C45" s="150">
        <f t="shared" ref="C45:P45" si="1">C12+C13+C14+C15+C16+C17+C18+C19+C20+C21+C22+C23+C24+C25+C26+C27+C28+C29+C30+C31+C32+C33+C34+C35+C36+C37+C38+C39+C40+C41+C42+C43+C44</f>
        <v>5600000000</v>
      </c>
      <c r="D45" s="150">
        <f t="shared" si="1"/>
        <v>119930500000</v>
      </c>
      <c r="E45" s="150">
        <f t="shared" si="1"/>
        <v>5500000000</v>
      </c>
      <c r="F45" s="150">
        <f t="shared" si="1"/>
        <v>5500000000</v>
      </c>
      <c r="G45" s="150">
        <f t="shared" si="1"/>
        <v>5500000000</v>
      </c>
      <c r="H45" s="150">
        <f t="shared" si="1"/>
        <v>3000000000</v>
      </c>
      <c r="I45" s="150">
        <f t="shared" si="1"/>
        <v>2800000000</v>
      </c>
      <c r="J45" s="150">
        <f t="shared" si="1"/>
        <v>11000000000</v>
      </c>
      <c r="K45" s="150">
        <f t="shared" si="1"/>
        <v>6000000000</v>
      </c>
      <c r="L45" s="150">
        <f t="shared" si="1"/>
        <v>4700000000</v>
      </c>
      <c r="M45" s="150">
        <f t="shared" si="1"/>
        <v>5000000000</v>
      </c>
      <c r="N45" s="150">
        <f t="shared" si="1"/>
        <v>0</v>
      </c>
      <c r="O45" s="150">
        <f t="shared" si="1"/>
        <v>5000000000</v>
      </c>
      <c r="P45" s="150">
        <f t="shared" si="1"/>
        <v>179530500000</v>
      </c>
    </row>
    <row r="46" spans="1:16" ht="18.75">
      <c r="A46" s="1677" t="s">
        <v>319</v>
      </c>
      <c r="B46" s="1677"/>
      <c r="P46" s="21"/>
    </row>
    <row r="47" spans="1:16">
      <c r="P47" s="21">
        <f>SUM(C45:O45)</f>
        <v>179530500000</v>
      </c>
    </row>
  </sheetData>
  <mergeCells count="17">
    <mergeCell ref="C10:O10"/>
    <mergeCell ref="A46:B46"/>
    <mergeCell ref="A45:B45"/>
    <mergeCell ref="A1:P1"/>
    <mergeCell ref="A2:P2"/>
    <mergeCell ref="A4:A11"/>
    <mergeCell ref="B4:B11"/>
    <mergeCell ref="C4:O4"/>
    <mergeCell ref="P4:P11"/>
    <mergeCell ref="C5:O5"/>
    <mergeCell ref="C6:O6"/>
    <mergeCell ref="C7:D7"/>
    <mergeCell ref="E7:H7"/>
    <mergeCell ref="I7:J7"/>
    <mergeCell ref="K7:L7"/>
    <mergeCell ref="M7:O7"/>
    <mergeCell ref="C8:O8"/>
  </mergeCells>
  <printOptions horizontalCentered="1"/>
  <pageMargins left="0" right="0.19685039370078741" top="0.23622047244094491" bottom="0.15748031496062992" header="0.31496062992125984" footer="0.31496062992125984"/>
  <pageSetup paperSize="122" scale="60" orientation="landscape" r:id="rId1"/>
</worksheet>
</file>

<file path=xl/worksheets/sheet30.xml><?xml version="1.0" encoding="utf-8"?>
<worksheet xmlns="http://schemas.openxmlformats.org/spreadsheetml/2006/main" xmlns:r="http://schemas.openxmlformats.org/officeDocument/2006/relationships">
  <sheetPr>
    <tabColor rgb="FFFFFF00"/>
  </sheetPr>
  <dimension ref="A1:D33"/>
  <sheetViews>
    <sheetView view="pageBreakPreview" zoomScale="80" zoomScaleNormal="80" zoomScaleSheetLayoutView="80" workbookViewId="0">
      <selection activeCell="C13" sqref="C13"/>
    </sheetView>
  </sheetViews>
  <sheetFormatPr defaultRowHeight="15"/>
  <cols>
    <col min="1" max="1" width="8.7109375" style="139" customWidth="1"/>
    <col min="2" max="2" width="35.7109375" style="139" customWidth="1"/>
    <col min="3" max="3" width="49.28515625" style="10" customWidth="1"/>
    <col min="4" max="4" width="16.28515625" style="139" customWidth="1"/>
    <col min="5" max="16384" width="9.140625" style="139"/>
  </cols>
  <sheetData>
    <row r="1" spans="1:4" ht="18.75">
      <c r="A1" s="1950" t="s">
        <v>228</v>
      </c>
      <c r="B1" s="1950"/>
      <c r="C1" s="1950"/>
    </row>
    <row r="2" spans="1:4" ht="18.75">
      <c r="A2" s="1950" t="s">
        <v>0</v>
      </c>
      <c r="B2" s="1950"/>
      <c r="C2" s="1950"/>
    </row>
    <row r="3" spans="1:4" ht="18.75">
      <c r="A3" s="1950" t="s">
        <v>351</v>
      </c>
      <c r="B3" s="1950"/>
      <c r="C3" s="1950"/>
    </row>
    <row r="5" spans="1:4" ht="18.75">
      <c r="A5" s="1951" t="s">
        <v>1</v>
      </c>
      <c r="B5" s="1951" t="s">
        <v>12</v>
      </c>
      <c r="C5" s="154" t="s">
        <v>47</v>
      </c>
      <c r="D5" s="140"/>
    </row>
    <row r="6" spans="1:4" ht="28.5" customHeight="1">
      <c r="A6" s="1951"/>
      <c r="B6" s="1951"/>
      <c r="C6" s="155" t="s">
        <v>226</v>
      </c>
      <c r="D6" s="140"/>
    </row>
    <row r="7" spans="1:4" ht="18.75">
      <c r="A7" s="1951"/>
      <c r="B7" s="1951"/>
      <c r="C7" s="154" t="s">
        <v>53</v>
      </c>
      <c r="D7" s="140"/>
    </row>
    <row r="8" spans="1:4" ht="47.25" customHeight="1">
      <c r="A8" s="1951"/>
      <c r="B8" s="1951"/>
      <c r="C8" s="155" t="s">
        <v>78</v>
      </c>
      <c r="D8" s="140"/>
    </row>
    <row r="9" spans="1:4" ht="18.75">
      <c r="A9" s="1951"/>
      <c r="B9" s="1951"/>
      <c r="C9" s="154" t="s">
        <v>3</v>
      </c>
      <c r="D9" s="140"/>
    </row>
    <row r="10" spans="1:4" ht="75">
      <c r="A10" s="1951"/>
      <c r="B10" s="1951"/>
      <c r="C10" s="155" t="s">
        <v>229</v>
      </c>
      <c r="D10" s="140"/>
    </row>
    <row r="11" spans="1:4" ht="37.5">
      <c r="A11" s="1951"/>
      <c r="B11" s="1951"/>
      <c r="C11" s="156" t="s">
        <v>94</v>
      </c>
      <c r="D11" s="140"/>
    </row>
    <row r="12" spans="1:4" ht="56.25">
      <c r="A12" s="1951"/>
      <c r="B12" s="1951"/>
      <c r="C12" s="155" t="s">
        <v>218</v>
      </c>
      <c r="D12" s="140"/>
    </row>
    <row r="13" spans="1:4" s="161" customFormat="1" ht="29.25" customHeight="1">
      <c r="A13" s="157">
        <v>1</v>
      </c>
      <c r="B13" s="158" t="s">
        <v>17</v>
      </c>
      <c r="C13" s="159">
        <v>2000000000</v>
      </c>
      <c r="D13" s="160">
        <f>SUM(C13:C15)</f>
        <v>4900000000</v>
      </c>
    </row>
    <row r="14" spans="1:4" s="161" customFormat="1" ht="29.25" customHeight="1">
      <c r="A14" s="157"/>
      <c r="B14" s="162" t="s">
        <v>230</v>
      </c>
      <c r="C14" s="159">
        <v>1400000000</v>
      </c>
    </row>
    <row r="15" spans="1:4" s="161" customFormat="1" ht="29.25" customHeight="1">
      <c r="A15" s="157"/>
      <c r="B15" s="162" t="s">
        <v>231</v>
      </c>
      <c r="C15" s="159">
        <v>1500000000</v>
      </c>
    </row>
    <row r="16" spans="1:4" s="161" customFormat="1" ht="29.25" customHeight="1">
      <c r="A16" s="163">
        <v>2</v>
      </c>
      <c r="B16" s="158" t="s">
        <v>30</v>
      </c>
      <c r="C16" s="159">
        <v>2000000000</v>
      </c>
      <c r="D16" s="160">
        <f>SUM(C16:C21)</f>
        <v>10400000000</v>
      </c>
    </row>
    <row r="17" spans="1:4" s="161" customFormat="1" ht="29.25" customHeight="1">
      <c r="A17" s="163"/>
      <c r="B17" s="162" t="s">
        <v>232</v>
      </c>
      <c r="C17" s="159">
        <v>1400000000</v>
      </c>
    </row>
    <row r="18" spans="1:4" s="161" customFormat="1" ht="29.25" customHeight="1">
      <c r="A18" s="163"/>
      <c r="B18" s="162" t="s">
        <v>233</v>
      </c>
      <c r="C18" s="159">
        <v>2000000000</v>
      </c>
    </row>
    <row r="19" spans="1:4" s="161" customFormat="1" ht="29.25" customHeight="1">
      <c r="A19" s="163"/>
      <c r="B19" s="162" t="s">
        <v>234</v>
      </c>
      <c r="C19" s="159">
        <v>1500000000</v>
      </c>
    </row>
    <row r="20" spans="1:4" s="161" customFormat="1" ht="29.25" customHeight="1">
      <c r="A20" s="163"/>
      <c r="B20" s="162" t="s">
        <v>235</v>
      </c>
      <c r="C20" s="159">
        <v>1500000000</v>
      </c>
    </row>
    <row r="21" spans="1:4" s="161" customFormat="1" ht="29.25" customHeight="1">
      <c r="A21" s="163"/>
      <c r="B21" s="162" t="s">
        <v>236</v>
      </c>
      <c r="C21" s="159">
        <v>2000000000</v>
      </c>
    </row>
    <row r="22" spans="1:4" s="161" customFormat="1" ht="29.25" customHeight="1">
      <c r="A22" s="163">
        <v>3</v>
      </c>
      <c r="B22" s="158" t="s">
        <v>34</v>
      </c>
      <c r="C22" s="159">
        <v>2000000000</v>
      </c>
      <c r="D22" s="160">
        <f>SUM(C22:C23)</f>
        <v>3500000000</v>
      </c>
    </row>
    <row r="23" spans="1:4" s="161" customFormat="1" ht="29.25" customHeight="1">
      <c r="A23" s="163"/>
      <c r="B23" s="162" t="s">
        <v>237</v>
      </c>
      <c r="C23" s="159">
        <v>1500000000</v>
      </c>
    </row>
    <row r="24" spans="1:4" s="161" customFormat="1" ht="29.25" customHeight="1">
      <c r="A24" s="157">
        <v>4</v>
      </c>
      <c r="B24" s="158" t="s">
        <v>41</v>
      </c>
      <c r="C24" s="159">
        <v>2000000000</v>
      </c>
      <c r="D24" s="160">
        <f>SUM(C24:C27)</f>
        <v>6500000000</v>
      </c>
    </row>
    <row r="25" spans="1:4" s="161" customFormat="1" ht="29.25" customHeight="1">
      <c r="A25" s="157"/>
      <c r="B25" s="162" t="s">
        <v>238</v>
      </c>
      <c r="C25" s="159">
        <v>1500000000</v>
      </c>
    </row>
    <row r="26" spans="1:4" s="161" customFormat="1" ht="29.25" customHeight="1">
      <c r="A26" s="157"/>
      <c r="B26" s="162" t="s">
        <v>239</v>
      </c>
      <c r="C26" s="159">
        <v>1500000000</v>
      </c>
    </row>
    <row r="27" spans="1:4" s="161" customFormat="1" ht="29.25" customHeight="1">
      <c r="A27" s="157"/>
      <c r="B27" s="162" t="s">
        <v>240</v>
      </c>
      <c r="C27" s="159">
        <v>1500000000</v>
      </c>
    </row>
    <row r="28" spans="1:4" s="165" customFormat="1" ht="29.25" customHeight="1">
      <c r="A28" s="163">
        <v>5</v>
      </c>
      <c r="B28" s="158" t="s">
        <v>44</v>
      </c>
      <c r="C28" s="159">
        <v>2000000000</v>
      </c>
      <c r="D28" s="164">
        <f>SUM(C28:C30)</f>
        <v>6000000000</v>
      </c>
    </row>
    <row r="29" spans="1:4" s="165" customFormat="1" ht="29.25" customHeight="1">
      <c r="A29" s="163"/>
      <c r="B29" s="162" t="s">
        <v>241</v>
      </c>
      <c r="C29" s="159">
        <v>2000000000</v>
      </c>
    </row>
    <row r="30" spans="1:4" s="165" customFormat="1" ht="29.25" customHeight="1">
      <c r="A30" s="163"/>
      <c r="B30" s="162" t="s">
        <v>242</v>
      </c>
      <c r="C30" s="159">
        <v>2000000000</v>
      </c>
    </row>
    <row r="31" spans="1:4" s="165" customFormat="1" ht="29.25" customHeight="1">
      <c r="A31" s="157">
        <v>6</v>
      </c>
      <c r="B31" s="158" t="s">
        <v>45</v>
      </c>
      <c r="C31" s="159"/>
      <c r="D31" s="164">
        <f>SUM(C31:C32)</f>
        <v>2000000000</v>
      </c>
    </row>
    <row r="32" spans="1:4" s="165" customFormat="1" ht="29.25" customHeight="1">
      <c r="A32" s="157"/>
      <c r="B32" s="162" t="s">
        <v>243</v>
      </c>
      <c r="C32" s="159">
        <v>2000000000</v>
      </c>
    </row>
    <row r="33" spans="1:4" s="151" customFormat="1" ht="35.25" customHeight="1">
      <c r="A33" s="1952" t="s">
        <v>2</v>
      </c>
      <c r="B33" s="1952"/>
      <c r="C33" s="166">
        <f>SUM(C13:C32)</f>
        <v>33300000000</v>
      </c>
      <c r="D33" s="167">
        <f>SUM(D13:D32)</f>
        <v>33300000000</v>
      </c>
    </row>
  </sheetData>
  <mergeCells count="6">
    <mergeCell ref="A1:C1"/>
    <mergeCell ref="A2:C2"/>
    <mergeCell ref="A5:A12"/>
    <mergeCell ref="B5:B12"/>
    <mergeCell ref="A33:B33"/>
    <mergeCell ref="A3:C3"/>
  </mergeCells>
  <printOptions horizontalCentered="1"/>
  <pageMargins left="0.59055118110236227" right="0.59055118110236227" top="0.78740157480314965" bottom="0.15748031496062992" header="0.31496062992125984" footer="0.31496062992125984"/>
  <pageSetup paperSize="122" scale="90" orientation="portrait" r:id="rId1"/>
</worksheet>
</file>

<file path=xl/worksheets/sheet31.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80" zoomScaleNormal="50" zoomScaleSheetLayoutView="80" workbookViewId="0">
      <selection sqref="A1:C1"/>
    </sheetView>
  </sheetViews>
  <sheetFormatPr defaultRowHeight="15"/>
  <cols>
    <col min="1" max="1" width="8.7109375" style="61" customWidth="1"/>
    <col min="2" max="2" width="35.7109375" style="7" customWidth="1"/>
    <col min="3" max="3" width="40.7109375" style="10"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45">
      <c r="A5" s="1704" t="s">
        <v>1</v>
      </c>
      <c r="B5" s="1701" t="s">
        <v>12</v>
      </c>
      <c r="C5" s="56" t="s">
        <v>325</v>
      </c>
    </row>
    <row r="6" spans="1:3" s="3" customFormat="1" ht="60">
      <c r="A6" s="1705"/>
      <c r="B6" s="1702"/>
      <c r="C6" s="56" t="s">
        <v>324</v>
      </c>
    </row>
    <row r="7" spans="1:3" s="3" customFormat="1" ht="45">
      <c r="A7" s="1706"/>
      <c r="B7" s="1703"/>
      <c r="C7" s="252" t="s">
        <v>323</v>
      </c>
    </row>
    <row r="8" spans="1:3" s="3" customFormat="1">
      <c r="A8" s="137" t="s">
        <v>192</v>
      </c>
      <c r="B8" s="137" t="s">
        <v>193</v>
      </c>
      <c r="C8" s="77" t="s">
        <v>250</v>
      </c>
    </row>
    <row r="9" spans="1:3" ht="18" customHeight="1">
      <c r="A9" s="14">
        <v>1</v>
      </c>
      <c r="B9" s="16" t="s">
        <v>13</v>
      </c>
      <c r="C9" s="24"/>
    </row>
    <row r="10" spans="1:3" s="7" customFormat="1" ht="18" customHeight="1">
      <c r="A10" s="14">
        <v>2</v>
      </c>
      <c r="B10" s="18" t="s">
        <v>14</v>
      </c>
      <c r="C10" s="24"/>
    </row>
    <row r="11" spans="1:3" s="7" customFormat="1" ht="18" customHeight="1">
      <c r="A11" s="14">
        <v>3</v>
      </c>
      <c r="B11" s="18" t="s">
        <v>15</v>
      </c>
      <c r="C11" s="24">
        <v>450000000</v>
      </c>
    </row>
    <row r="12" spans="1:3" s="7" customFormat="1" ht="18" customHeight="1">
      <c r="A12" s="14">
        <v>4</v>
      </c>
      <c r="B12" s="18" t="s">
        <v>16</v>
      </c>
      <c r="C12" s="24"/>
    </row>
    <row r="13" spans="1:3" s="7" customFormat="1" ht="18" customHeight="1">
      <c r="A13" s="36">
        <v>5</v>
      </c>
      <c r="B13" s="18" t="s">
        <v>17</v>
      </c>
      <c r="C13" s="24"/>
    </row>
    <row r="14" spans="1:3" s="7" customFormat="1" ht="18" hidden="1" customHeight="1">
      <c r="A14" s="37"/>
      <c r="B14" s="18" t="s">
        <v>172</v>
      </c>
      <c r="C14" s="24"/>
    </row>
    <row r="15" spans="1:3" s="7" customFormat="1" ht="18" hidden="1" customHeight="1">
      <c r="A15" s="37"/>
      <c r="B15" s="18" t="s">
        <v>120</v>
      </c>
      <c r="C15" s="24"/>
    </row>
    <row r="16" spans="1:3" s="7" customFormat="1" ht="18" hidden="1" customHeight="1">
      <c r="A16" s="38"/>
      <c r="B16" s="18" t="s">
        <v>121</v>
      </c>
      <c r="C16" s="24"/>
    </row>
    <row r="17" spans="1:3" s="7" customFormat="1" ht="18" customHeight="1">
      <c r="A17" s="14">
        <v>6</v>
      </c>
      <c r="B17" s="18" t="s">
        <v>18</v>
      </c>
      <c r="C17" s="24">
        <v>450000000</v>
      </c>
    </row>
    <row r="18" spans="1:3" s="7" customFormat="1" ht="18" customHeight="1">
      <c r="A18" s="14">
        <v>7</v>
      </c>
      <c r="B18" s="18" t="s">
        <v>19</v>
      </c>
      <c r="C18" s="24">
        <v>450000000</v>
      </c>
    </row>
    <row r="19" spans="1:3" s="7" customFormat="1" ht="18" customHeight="1">
      <c r="A19" s="14">
        <v>8</v>
      </c>
      <c r="B19" s="18" t="s">
        <v>20</v>
      </c>
      <c r="C19" s="24"/>
    </row>
    <row r="20" spans="1:3" ht="18" customHeight="1">
      <c r="A20" s="14">
        <v>9</v>
      </c>
      <c r="B20" s="18" t="s">
        <v>21</v>
      </c>
      <c r="C20" s="24">
        <v>450000000</v>
      </c>
    </row>
    <row r="21" spans="1:3" ht="18" customHeight="1">
      <c r="A21" s="14">
        <v>10</v>
      </c>
      <c r="B21" s="18" t="s">
        <v>22</v>
      </c>
      <c r="C21" s="24"/>
    </row>
    <row r="22" spans="1:3" ht="18" customHeight="1">
      <c r="A22" s="14">
        <v>11</v>
      </c>
      <c r="B22" s="18" t="s">
        <v>23</v>
      </c>
      <c r="C22" s="24"/>
    </row>
    <row r="23" spans="1:3" s="7" customFormat="1" ht="18" customHeight="1">
      <c r="A23" s="14">
        <v>12</v>
      </c>
      <c r="B23" s="18" t="s">
        <v>24</v>
      </c>
      <c r="C23" s="24"/>
    </row>
    <row r="24" spans="1:3" ht="18" customHeight="1">
      <c r="A24" s="36">
        <v>13</v>
      </c>
      <c r="B24" s="18" t="s">
        <v>25</v>
      </c>
      <c r="C24" s="24"/>
    </row>
    <row r="25" spans="1:3" ht="18" hidden="1" customHeight="1">
      <c r="A25" s="37"/>
      <c r="B25" s="18" t="s">
        <v>133</v>
      </c>
      <c r="C25" s="24"/>
    </row>
    <row r="26" spans="1:3" ht="18" hidden="1" customHeight="1">
      <c r="A26" s="37"/>
      <c r="B26" s="18" t="s">
        <v>134</v>
      </c>
      <c r="C26" s="24"/>
    </row>
    <row r="27" spans="1:3" ht="18" hidden="1" customHeight="1">
      <c r="A27" s="37"/>
      <c r="B27" s="18" t="s">
        <v>135</v>
      </c>
      <c r="C27" s="24"/>
    </row>
    <row r="28" spans="1:3" ht="18" hidden="1" customHeight="1">
      <c r="A28" s="37"/>
      <c r="B28" s="18" t="s">
        <v>136</v>
      </c>
      <c r="C28" s="24"/>
    </row>
    <row r="29" spans="1:3" ht="18" hidden="1" customHeight="1">
      <c r="A29" s="37"/>
      <c r="B29" s="18" t="s">
        <v>137</v>
      </c>
      <c r="C29" s="24"/>
    </row>
    <row r="30" spans="1:3" ht="18" hidden="1" customHeight="1">
      <c r="A30" s="37"/>
      <c r="B30" s="18" t="s">
        <v>138</v>
      </c>
      <c r="C30" s="24"/>
    </row>
    <row r="31" spans="1:3" ht="18" hidden="1" customHeight="1">
      <c r="A31" s="38"/>
      <c r="B31" s="18" t="s">
        <v>139</v>
      </c>
      <c r="C31" s="24"/>
    </row>
    <row r="32" spans="1:3" s="254" customFormat="1" ht="18" customHeight="1">
      <c r="A32" s="14">
        <v>14</v>
      </c>
      <c r="B32" s="18" t="s">
        <v>26</v>
      </c>
      <c r="C32" s="24"/>
    </row>
    <row r="33" spans="1:3" s="7" customFormat="1" ht="18" customHeight="1">
      <c r="A33" s="38">
        <v>15</v>
      </c>
      <c r="B33" s="39" t="s">
        <v>27</v>
      </c>
      <c r="C33" s="44"/>
    </row>
    <row r="34" spans="1:3" s="7" customFormat="1" ht="18" customHeight="1">
      <c r="A34" s="36">
        <v>16</v>
      </c>
      <c r="B34" s="18" t="s">
        <v>28</v>
      </c>
      <c r="C34" s="24"/>
    </row>
    <row r="35" spans="1:3" s="7" customFormat="1" ht="18" hidden="1" customHeight="1">
      <c r="A35" s="37"/>
      <c r="B35" s="18" t="s">
        <v>140</v>
      </c>
      <c r="C35" s="24"/>
    </row>
    <row r="36" spans="1:3" s="7" customFormat="1" ht="18" hidden="1" customHeight="1">
      <c r="A36" s="37"/>
      <c r="B36" s="18" t="s">
        <v>141</v>
      </c>
      <c r="C36" s="24"/>
    </row>
    <row r="37" spans="1:3" s="7" customFormat="1" ht="18" hidden="1" customHeight="1">
      <c r="A37" s="37"/>
      <c r="B37" s="18" t="s">
        <v>142</v>
      </c>
      <c r="C37" s="24"/>
    </row>
    <row r="38" spans="1:3" s="7" customFormat="1" ht="18" hidden="1" customHeight="1">
      <c r="A38" s="37"/>
      <c r="B38" s="18" t="s">
        <v>143</v>
      </c>
      <c r="C38" s="24"/>
    </row>
    <row r="39" spans="1:3" s="7" customFormat="1" ht="18" hidden="1" customHeight="1">
      <c r="A39" s="38"/>
      <c r="B39" s="18" t="s">
        <v>144</v>
      </c>
      <c r="C39" s="24"/>
    </row>
    <row r="40" spans="1:3" s="7" customFormat="1" ht="18" customHeight="1">
      <c r="A40" s="14">
        <v>17</v>
      </c>
      <c r="B40" s="18" t="s">
        <v>29</v>
      </c>
      <c r="C40" s="24">
        <v>500000000</v>
      </c>
    </row>
    <row r="41" spans="1:3" s="7" customFormat="1" ht="18" customHeight="1">
      <c r="A41" s="36">
        <v>18</v>
      </c>
      <c r="B41" s="18" t="s">
        <v>30</v>
      </c>
      <c r="C41" s="24">
        <v>450000000</v>
      </c>
    </row>
    <row r="42" spans="1:3" s="7" customFormat="1" ht="18" hidden="1" customHeight="1">
      <c r="A42" s="37"/>
      <c r="B42" s="18" t="s">
        <v>173</v>
      </c>
      <c r="C42" s="24"/>
    </row>
    <row r="43" spans="1:3" s="7" customFormat="1" ht="18" hidden="1" customHeight="1">
      <c r="A43" s="37"/>
      <c r="B43" s="18" t="s">
        <v>122</v>
      </c>
      <c r="C43" s="24"/>
    </row>
    <row r="44" spans="1:3" s="7" customFormat="1" ht="18" hidden="1" customHeight="1">
      <c r="A44" s="37"/>
      <c r="B44" s="18" t="s">
        <v>123</v>
      </c>
      <c r="C44" s="24"/>
    </row>
    <row r="45" spans="1:3" s="7" customFormat="1" ht="18" hidden="1" customHeight="1">
      <c r="A45" s="37"/>
      <c r="B45" s="18" t="s">
        <v>124</v>
      </c>
      <c r="C45" s="24"/>
    </row>
    <row r="46" spans="1:3" s="7" customFormat="1" ht="18" hidden="1" customHeight="1">
      <c r="A46" s="37"/>
      <c r="B46" s="18" t="s">
        <v>125</v>
      </c>
      <c r="C46" s="24"/>
    </row>
    <row r="47" spans="1:3" s="7" customFormat="1" ht="18" hidden="1" customHeight="1">
      <c r="A47" s="38"/>
      <c r="B47" s="18" t="s">
        <v>126</v>
      </c>
      <c r="C47" s="24"/>
    </row>
    <row r="48" spans="1:3" s="7" customFormat="1" ht="18" customHeight="1">
      <c r="A48" s="14">
        <v>19</v>
      </c>
      <c r="B48" s="18" t="s">
        <v>31</v>
      </c>
      <c r="C48" s="24"/>
    </row>
    <row r="49" spans="1:3" s="7" customFormat="1" ht="18" customHeight="1">
      <c r="A49" s="14">
        <v>20</v>
      </c>
      <c r="B49" s="18" t="s">
        <v>32</v>
      </c>
      <c r="C49" s="24"/>
    </row>
    <row r="50" spans="1:3" s="7" customFormat="1" ht="18" customHeight="1">
      <c r="A50" s="14">
        <v>21</v>
      </c>
      <c r="B50" s="18" t="s">
        <v>33</v>
      </c>
      <c r="C50" s="24"/>
    </row>
    <row r="51" spans="1:3" s="7" customFormat="1" ht="18" customHeight="1">
      <c r="A51" s="36">
        <v>22</v>
      </c>
      <c r="B51" s="18" t="s">
        <v>34</v>
      </c>
      <c r="C51" s="24"/>
    </row>
    <row r="52" spans="1:3" s="7" customFormat="1" ht="18" hidden="1" customHeight="1">
      <c r="A52" s="37"/>
      <c r="B52" s="18" t="s">
        <v>174</v>
      </c>
      <c r="C52" s="24"/>
    </row>
    <row r="53" spans="1:3" s="7" customFormat="1" ht="18" hidden="1" customHeight="1">
      <c r="A53" s="37"/>
      <c r="B53" s="18" t="s">
        <v>160</v>
      </c>
      <c r="C53" s="24"/>
    </row>
    <row r="54" spans="1:3" s="7" customFormat="1" ht="18" hidden="1" customHeight="1">
      <c r="A54" s="37"/>
      <c r="B54" s="18" t="s">
        <v>161</v>
      </c>
      <c r="C54" s="24"/>
    </row>
    <row r="55" spans="1:3" s="7" customFormat="1" ht="18" hidden="1" customHeight="1">
      <c r="A55" s="38"/>
      <c r="B55" s="18" t="s">
        <v>127</v>
      </c>
      <c r="C55" s="24"/>
    </row>
    <row r="56" spans="1:3" s="7" customFormat="1" ht="18" customHeight="1">
      <c r="A56" s="36">
        <v>23</v>
      </c>
      <c r="B56" s="18" t="s">
        <v>35</v>
      </c>
      <c r="C56" s="24"/>
    </row>
    <row r="57" spans="1:3" s="7" customFormat="1" ht="18" hidden="1" customHeight="1">
      <c r="A57" s="37"/>
      <c r="B57" s="18" t="s">
        <v>165</v>
      </c>
      <c r="C57" s="24"/>
    </row>
    <row r="58" spans="1:3" s="46" customFormat="1" ht="18" hidden="1" customHeight="1">
      <c r="A58" s="38"/>
      <c r="B58" s="18" t="s">
        <v>166</v>
      </c>
      <c r="C58" s="24"/>
    </row>
    <row r="59" spans="1:3" s="7" customFormat="1" ht="18" hidden="1" customHeight="1">
      <c r="A59" s="37"/>
      <c r="B59" s="39" t="s">
        <v>167</v>
      </c>
      <c r="C59" s="44"/>
    </row>
    <row r="60" spans="1:3" s="7" customFormat="1" ht="18" hidden="1" customHeight="1">
      <c r="A60" s="38"/>
      <c r="B60" s="18" t="s">
        <v>168</v>
      </c>
      <c r="C60" s="24"/>
    </row>
    <row r="61" spans="1:3" s="7" customFormat="1" ht="18" customHeight="1">
      <c r="A61" s="14">
        <v>24</v>
      </c>
      <c r="B61" s="18" t="s">
        <v>36</v>
      </c>
      <c r="C61" s="24"/>
    </row>
    <row r="62" spans="1:3" s="7" customFormat="1" ht="18" customHeight="1">
      <c r="A62" s="36">
        <v>25</v>
      </c>
      <c r="B62" s="18" t="s">
        <v>37</v>
      </c>
      <c r="C62" s="24">
        <v>450000000</v>
      </c>
    </row>
    <row r="63" spans="1:3" s="7" customFormat="1" ht="18" hidden="1" customHeight="1">
      <c r="A63" s="37"/>
      <c r="B63" s="18" t="s">
        <v>162</v>
      </c>
      <c r="C63" s="24"/>
    </row>
    <row r="64" spans="1:3" s="7" customFormat="1" ht="18" hidden="1" customHeight="1">
      <c r="A64" s="37"/>
      <c r="B64" s="18" t="s">
        <v>163</v>
      </c>
      <c r="C64" s="24"/>
    </row>
    <row r="65" spans="1:3" s="7" customFormat="1" ht="18" hidden="1" customHeight="1">
      <c r="A65" s="38"/>
      <c r="B65" s="18" t="s">
        <v>164</v>
      </c>
      <c r="C65" s="24"/>
    </row>
    <row r="66" spans="1:3" s="7" customFormat="1" ht="18" customHeight="1">
      <c r="A66" s="14">
        <v>26</v>
      </c>
      <c r="B66" s="18" t="s">
        <v>38</v>
      </c>
      <c r="C66" s="24">
        <v>450000000</v>
      </c>
    </row>
    <row r="67" spans="1:3" s="7" customFormat="1" ht="18" customHeight="1">
      <c r="A67" s="14">
        <v>27</v>
      </c>
      <c r="B67" s="18" t="s">
        <v>39</v>
      </c>
      <c r="C67" s="24">
        <v>450000000</v>
      </c>
    </row>
    <row r="68" spans="1:3" s="7" customFormat="1" ht="18" customHeight="1">
      <c r="A68" s="36">
        <v>28</v>
      </c>
      <c r="B68" s="18" t="s">
        <v>40</v>
      </c>
      <c r="C68" s="24">
        <v>450000000</v>
      </c>
    </row>
    <row r="69" spans="1:3" s="7" customFormat="1" ht="18" hidden="1" customHeight="1">
      <c r="A69" s="37"/>
      <c r="B69" s="18" t="s">
        <v>145</v>
      </c>
      <c r="C69" s="24"/>
    </row>
    <row r="70" spans="1:3" s="7" customFormat="1" ht="18" hidden="1" customHeight="1">
      <c r="A70" s="37"/>
      <c r="B70" s="18" t="s">
        <v>146</v>
      </c>
      <c r="C70" s="24"/>
    </row>
    <row r="71" spans="1:3" s="7" customFormat="1" ht="18" hidden="1" customHeight="1">
      <c r="A71" s="37"/>
      <c r="B71" s="18" t="s">
        <v>147</v>
      </c>
      <c r="C71" s="24"/>
    </row>
    <row r="72" spans="1:3" s="7" customFormat="1" ht="18" hidden="1" customHeight="1">
      <c r="A72" s="37"/>
      <c r="B72" s="18" t="s">
        <v>148</v>
      </c>
      <c r="C72" s="24"/>
    </row>
    <row r="73" spans="1:3" s="7" customFormat="1" ht="18" hidden="1" customHeight="1">
      <c r="A73" s="37"/>
      <c r="B73" s="18" t="s">
        <v>150</v>
      </c>
      <c r="C73" s="24"/>
    </row>
    <row r="74" spans="1:3" s="7" customFormat="1" ht="18" hidden="1" customHeight="1">
      <c r="A74" s="37"/>
      <c r="B74" s="18" t="s">
        <v>149</v>
      </c>
      <c r="C74" s="24"/>
    </row>
    <row r="75" spans="1:3" s="7" customFormat="1" ht="18" hidden="1" customHeight="1">
      <c r="A75" s="37"/>
      <c r="B75" s="18" t="s">
        <v>151</v>
      </c>
      <c r="C75" s="24"/>
    </row>
    <row r="76" spans="1:3" s="7" customFormat="1" ht="18" hidden="1" customHeight="1">
      <c r="A76" s="38"/>
      <c r="B76" s="18" t="s">
        <v>152</v>
      </c>
      <c r="C76" s="24"/>
    </row>
    <row r="77" spans="1:3" s="7" customFormat="1" ht="18" customHeight="1">
      <c r="A77" s="36">
        <v>29</v>
      </c>
      <c r="B77" s="18" t="s">
        <v>41</v>
      </c>
      <c r="C77" s="24">
        <v>450000000</v>
      </c>
    </row>
    <row r="78" spans="1:3" s="7" customFormat="1" ht="18" hidden="1" customHeight="1">
      <c r="A78" s="37"/>
      <c r="B78" s="18" t="s">
        <v>175</v>
      </c>
      <c r="C78" s="24"/>
    </row>
    <row r="79" spans="1:3" s="7" customFormat="1" ht="18" hidden="1" customHeight="1">
      <c r="A79" s="37"/>
      <c r="B79" s="18" t="s">
        <v>153</v>
      </c>
      <c r="C79" s="24"/>
    </row>
    <row r="80" spans="1:3" s="7" customFormat="1" ht="18" hidden="1" customHeight="1">
      <c r="A80" s="37"/>
      <c r="B80" s="18" t="s">
        <v>154</v>
      </c>
      <c r="C80" s="24"/>
    </row>
    <row r="81" spans="1:3" s="7" customFormat="1" ht="18" hidden="1" customHeight="1">
      <c r="A81" s="37"/>
      <c r="B81" s="18" t="s">
        <v>155</v>
      </c>
      <c r="C81" s="24"/>
    </row>
    <row r="82" spans="1:3" s="7" customFormat="1" ht="18" hidden="1" customHeight="1">
      <c r="A82" s="37"/>
      <c r="B82" s="18" t="s">
        <v>156</v>
      </c>
      <c r="C82" s="24"/>
    </row>
    <row r="83" spans="1:3" s="7" customFormat="1" ht="18" hidden="1" customHeight="1">
      <c r="A83" s="37"/>
      <c r="B83" s="18" t="s">
        <v>157</v>
      </c>
      <c r="C83" s="24"/>
    </row>
    <row r="84" spans="1:3" s="46" customFormat="1" ht="18" hidden="1" customHeight="1">
      <c r="A84" s="38"/>
      <c r="B84" s="18" t="s">
        <v>158</v>
      </c>
      <c r="C84" s="24"/>
    </row>
    <row r="85" spans="1:3" s="7" customFormat="1" ht="18" hidden="1" customHeight="1">
      <c r="A85" s="37"/>
      <c r="B85" s="39" t="s">
        <v>128</v>
      </c>
      <c r="C85" s="44"/>
    </row>
    <row r="86" spans="1:3" s="7" customFormat="1" ht="18" hidden="1" customHeight="1">
      <c r="A86" s="37"/>
      <c r="B86" s="18" t="s">
        <v>129</v>
      </c>
      <c r="C86" s="24"/>
    </row>
    <row r="87" spans="1:3" s="7" customFormat="1" ht="18" hidden="1" customHeight="1">
      <c r="A87" s="38"/>
      <c r="B87" s="18" t="s">
        <v>159</v>
      </c>
      <c r="C87" s="24"/>
    </row>
    <row r="88" spans="1:3" s="7" customFormat="1" ht="18" customHeight="1">
      <c r="A88" s="36">
        <v>30</v>
      </c>
      <c r="B88" s="18" t="s">
        <v>42</v>
      </c>
      <c r="C88" s="24"/>
    </row>
    <row r="89" spans="1:3" s="7" customFormat="1" ht="18" hidden="1" customHeight="1">
      <c r="A89" s="37"/>
      <c r="B89" s="18" t="s">
        <v>169</v>
      </c>
      <c r="C89" s="24"/>
    </row>
    <row r="90" spans="1:3" s="7" customFormat="1" ht="18" hidden="1" customHeight="1">
      <c r="A90" s="37"/>
      <c r="B90" s="18" t="s">
        <v>170</v>
      </c>
      <c r="C90" s="24"/>
    </row>
    <row r="91" spans="1:3" s="7" customFormat="1" ht="18" hidden="1" customHeight="1">
      <c r="A91" s="38"/>
      <c r="B91" s="18" t="s">
        <v>171</v>
      </c>
      <c r="C91" s="24"/>
    </row>
    <row r="92" spans="1:3" s="7" customFormat="1" ht="18" customHeight="1">
      <c r="A92" s="14">
        <v>31</v>
      </c>
      <c r="B92" s="18" t="s">
        <v>43</v>
      </c>
      <c r="C92" s="24">
        <v>500000000</v>
      </c>
    </row>
    <row r="93" spans="1:3" ht="18" customHeight="1">
      <c r="A93" s="36">
        <v>32</v>
      </c>
      <c r="B93" s="18" t="s">
        <v>44</v>
      </c>
      <c r="C93" s="24"/>
    </row>
    <row r="94" spans="1:3" ht="18" hidden="1" customHeight="1">
      <c r="A94" s="37"/>
      <c r="B94" s="18" t="s">
        <v>176</v>
      </c>
      <c r="C94" s="24"/>
    </row>
    <row r="95" spans="1:3" ht="18" hidden="1" customHeight="1">
      <c r="A95" s="37"/>
      <c r="B95" s="18" t="s">
        <v>130</v>
      </c>
      <c r="C95" s="24"/>
    </row>
    <row r="96" spans="1:3" ht="18" hidden="1" customHeight="1">
      <c r="A96" s="38"/>
      <c r="B96" s="18" t="s">
        <v>131</v>
      </c>
      <c r="C96" s="24"/>
    </row>
    <row r="97" spans="1:4" ht="18" customHeight="1">
      <c r="A97" s="36">
        <v>33</v>
      </c>
      <c r="B97" s="18" t="s">
        <v>45</v>
      </c>
      <c r="C97" s="24">
        <v>500000000</v>
      </c>
    </row>
    <row r="98" spans="1:4" ht="18" hidden="1" customHeight="1">
      <c r="A98" s="38"/>
      <c r="B98" s="32" t="s">
        <v>132</v>
      </c>
      <c r="C98" s="24"/>
    </row>
    <row r="99" spans="1:4" s="20" customFormat="1" ht="18" customHeight="1">
      <c r="A99" s="1663" t="s">
        <v>2</v>
      </c>
      <c r="B99" s="1664"/>
      <c r="C99" s="15">
        <f>SUM(C9:C97)</f>
        <v>6000000000</v>
      </c>
      <c r="D99" s="48" t="e">
        <f>#REF!+#REF!+#REF!+#REF!+#REF!+#REF!+#REF!+#REF!+#REF!+#REF!+#REF!+#REF!+#REF!+#REF!+#REF!+#REF!+#REF!+#REF!+#REF!+#REF!+#REF!+#REF!+#REF!+#REF!+#REF!+#REF!+#REF!+#REF!+#REF!+#REF!+#REF!+#REF!+#REF!</f>
        <v>#REF!</v>
      </c>
    </row>
  </sheetData>
  <mergeCells count="6">
    <mergeCell ref="A5:A7"/>
    <mergeCell ref="B5:B7"/>
    <mergeCell ref="A99:B99"/>
    <mergeCell ref="A1:C1"/>
    <mergeCell ref="A2:C2"/>
    <mergeCell ref="A3:C3"/>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2.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10"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3.5" customHeight="1"/>
    <row r="5" spans="1:3" s="3" customFormat="1" ht="63" customHeight="1">
      <c r="A5" s="1704" t="s">
        <v>1</v>
      </c>
      <c r="B5" s="1701" t="s">
        <v>12</v>
      </c>
      <c r="C5" s="56" t="s">
        <v>325</v>
      </c>
    </row>
    <row r="6" spans="1:3" s="3" customFormat="1" ht="78" customHeight="1">
      <c r="A6" s="1705"/>
      <c r="B6" s="1702"/>
      <c r="C6" s="56" t="s">
        <v>326</v>
      </c>
    </row>
    <row r="7" spans="1:3" s="3" customFormat="1" ht="82.5" customHeight="1">
      <c r="A7" s="1706"/>
      <c r="B7" s="1703"/>
      <c r="C7" s="252" t="s">
        <v>327</v>
      </c>
    </row>
    <row r="8" spans="1:3" s="3" customFormat="1">
      <c r="A8" s="137" t="s">
        <v>192</v>
      </c>
      <c r="B8" s="137" t="s">
        <v>193</v>
      </c>
      <c r="C8" s="77" t="s">
        <v>250</v>
      </c>
    </row>
    <row r="9" spans="1:3" ht="18" customHeight="1">
      <c r="A9" s="14">
        <v>1</v>
      </c>
      <c r="B9" s="16" t="s">
        <v>13</v>
      </c>
      <c r="C9" s="24">
        <v>6500000000</v>
      </c>
    </row>
    <row r="10" spans="1:3" s="7" customFormat="1" ht="18" customHeight="1">
      <c r="A10" s="14">
        <v>2</v>
      </c>
      <c r="B10" s="18" t="s">
        <v>14</v>
      </c>
      <c r="C10" s="24">
        <v>6000000000</v>
      </c>
    </row>
    <row r="11" spans="1:3" s="7" customFormat="1" ht="18" customHeight="1">
      <c r="A11" s="14">
        <v>3</v>
      </c>
      <c r="B11" s="18" t="s">
        <v>15</v>
      </c>
      <c r="C11" s="24">
        <v>5000000000</v>
      </c>
    </row>
    <row r="12" spans="1:3" s="7" customFormat="1" ht="18" customHeight="1">
      <c r="A12" s="14">
        <v>4</v>
      </c>
      <c r="B12" s="18" t="s">
        <v>16</v>
      </c>
      <c r="C12" s="24">
        <v>5000000000</v>
      </c>
    </row>
    <row r="13" spans="1:3" s="7" customFormat="1" ht="18" customHeight="1">
      <c r="A13" s="36">
        <v>5</v>
      </c>
      <c r="B13" s="18" t="s">
        <v>17</v>
      </c>
      <c r="C13" s="24">
        <v>5500000000</v>
      </c>
    </row>
    <row r="14" spans="1:3" s="7" customFormat="1" ht="18" hidden="1" customHeight="1">
      <c r="A14" s="37"/>
      <c r="B14" s="18" t="s">
        <v>172</v>
      </c>
      <c r="C14" s="24"/>
    </row>
    <row r="15" spans="1:3" s="7" customFormat="1" ht="18" hidden="1" customHeight="1">
      <c r="A15" s="37"/>
      <c r="B15" s="18" t="s">
        <v>120</v>
      </c>
      <c r="C15" s="24"/>
    </row>
    <row r="16" spans="1:3" s="7" customFormat="1" ht="18" hidden="1" customHeight="1">
      <c r="A16" s="38"/>
      <c r="B16" s="18" t="s">
        <v>121</v>
      </c>
      <c r="C16" s="24"/>
    </row>
    <row r="17" spans="1:3" s="7" customFormat="1" ht="18" customHeight="1">
      <c r="A17" s="14">
        <v>6</v>
      </c>
      <c r="B17" s="18" t="s">
        <v>18</v>
      </c>
      <c r="C17" s="24">
        <v>5000000000</v>
      </c>
    </row>
    <row r="18" spans="1:3" s="7" customFormat="1" ht="18" customHeight="1">
      <c r="A18" s="14">
        <v>7</v>
      </c>
      <c r="B18" s="18" t="s">
        <v>19</v>
      </c>
      <c r="C18" s="24">
        <v>5000000000</v>
      </c>
    </row>
    <row r="19" spans="1:3" s="7" customFormat="1" ht="18" customHeight="1">
      <c r="A19" s="14">
        <v>8</v>
      </c>
      <c r="B19" s="18" t="s">
        <v>20</v>
      </c>
      <c r="C19" s="24">
        <v>5500000000</v>
      </c>
    </row>
    <row r="20" spans="1:3" ht="18" customHeight="1">
      <c r="A20" s="14">
        <v>9</v>
      </c>
      <c r="B20" s="18" t="s">
        <v>21</v>
      </c>
      <c r="C20" s="24">
        <v>5000000000</v>
      </c>
    </row>
    <row r="21" spans="1:3" ht="18" customHeight="1">
      <c r="A21" s="14">
        <v>10</v>
      </c>
      <c r="B21" s="18" t="s">
        <v>22</v>
      </c>
      <c r="C21" s="24">
        <v>5000000000</v>
      </c>
    </row>
    <row r="22" spans="1:3" ht="18" customHeight="1">
      <c r="A22" s="14">
        <v>11</v>
      </c>
      <c r="B22" s="18" t="s">
        <v>23</v>
      </c>
      <c r="C22" s="24">
        <v>4500000000</v>
      </c>
    </row>
    <row r="23" spans="1:3" s="7" customFormat="1" ht="18" customHeight="1">
      <c r="A23" s="14">
        <v>12</v>
      </c>
      <c r="B23" s="18" t="s">
        <v>24</v>
      </c>
      <c r="C23" s="24">
        <v>4500000000</v>
      </c>
    </row>
    <row r="24" spans="1:3" ht="18" customHeight="1">
      <c r="A24" s="36">
        <v>13</v>
      </c>
      <c r="B24" s="18" t="s">
        <v>25</v>
      </c>
      <c r="C24" s="24">
        <v>5000000000</v>
      </c>
    </row>
    <row r="25" spans="1:3" ht="18" hidden="1" customHeight="1">
      <c r="A25" s="37"/>
      <c r="B25" s="18" t="s">
        <v>133</v>
      </c>
      <c r="C25" s="24"/>
    </row>
    <row r="26" spans="1:3" ht="18" hidden="1" customHeight="1">
      <c r="A26" s="37"/>
      <c r="B26" s="18" t="s">
        <v>134</v>
      </c>
      <c r="C26" s="24"/>
    </row>
    <row r="27" spans="1:3" ht="18" hidden="1" customHeight="1">
      <c r="A27" s="37"/>
      <c r="B27" s="18" t="s">
        <v>135</v>
      </c>
      <c r="C27" s="24"/>
    </row>
    <row r="28" spans="1:3" ht="18" hidden="1" customHeight="1">
      <c r="A28" s="37"/>
      <c r="B28" s="18" t="s">
        <v>136</v>
      </c>
      <c r="C28" s="24"/>
    </row>
    <row r="29" spans="1:3" ht="18" hidden="1" customHeight="1">
      <c r="A29" s="37"/>
      <c r="B29" s="18" t="s">
        <v>137</v>
      </c>
      <c r="C29" s="24"/>
    </row>
    <row r="30" spans="1:3" ht="18" hidden="1" customHeight="1">
      <c r="A30" s="37"/>
      <c r="B30" s="18" t="s">
        <v>138</v>
      </c>
      <c r="C30" s="24"/>
    </row>
    <row r="31" spans="1:3" ht="18" hidden="1" customHeight="1">
      <c r="A31" s="38"/>
      <c r="B31" s="18" t="s">
        <v>139</v>
      </c>
      <c r="C31" s="24"/>
    </row>
    <row r="32" spans="1:3" s="254" customFormat="1" ht="18" customHeight="1">
      <c r="A32" s="14">
        <v>14</v>
      </c>
      <c r="B32" s="18" t="s">
        <v>26</v>
      </c>
      <c r="C32" s="24">
        <v>5000000000</v>
      </c>
    </row>
    <row r="33" spans="1:3" s="7" customFormat="1" ht="18" customHeight="1">
      <c r="A33" s="38">
        <v>15</v>
      </c>
      <c r="B33" s="39" t="s">
        <v>27</v>
      </c>
      <c r="C33" s="44">
        <v>4500000000</v>
      </c>
    </row>
    <row r="34" spans="1:3" s="7" customFormat="1" ht="18" customHeight="1">
      <c r="A34" s="36">
        <v>16</v>
      </c>
      <c r="B34" s="18" t="s">
        <v>28</v>
      </c>
      <c r="C34" s="24">
        <v>5000000000</v>
      </c>
    </row>
    <row r="35" spans="1:3" s="7" customFormat="1" ht="18" hidden="1" customHeight="1">
      <c r="A35" s="37"/>
      <c r="B35" s="18" t="s">
        <v>140</v>
      </c>
      <c r="C35" s="24"/>
    </row>
    <row r="36" spans="1:3" s="7" customFormat="1" ht="18" hidden="1" customHeight="1">
      <c r="A36" s="37"/>
      <c r="B36" s="18" t="s">
        <v>141</v>
      </c>
      <c r="C36" s="24"/>
    </row>
    <row r="37" spans="1:3" s="7" customFormat="1" ht="18" hidden="1" customHeight="1">
      <c r="A37" s="37"/>
      <c r="B37" s="18" t="s">
        <v>142</v>
      </c>
      <c r="C37" s="24"/>
    </row>
    <row r="38" spans="1:3" s="7" customFormat="1" ht="18" hidden="1" customHeight="1">
      <c r="A38" s="37"/>
      <c r="B38" s="18" t="s">
        <v>143</v>
      </c>
      <c r="C38" s="24"/>
    </row>
    <row r="39" spans="1:3" s="7" customFormat="1" ht="18" hidden="1" customHeight="1">
      <c r="A39" s="38"/>
      <c r="B39" s="18" t="s">
        <v>144</v>
      </c>
      <c r="C39" s="24"/>
    </row>
    <row r="40" spans="1:3" s="7" customFormat="1" ht="18" customHeight="1">
      <c r="A40" s="14">
        <v>17</v>
      </c>
      <c r="B40" s="18" t="s">
        <v>29</v>
      </c>
      <c r="C40" s="24">
        <v>5500000000</v>
      </c>
    </row>
    <row r="41" spans="1:3" s="7" customFormat="1" ht="18" customHeight="1">
      <c r="A41" s="36">
        <v>18</v>
      </c>
      <c r="B41" s="18" t="s">
        <v>30</v>
      </c>
      <c r="C41" s="24">
        <v>6000000000</v>
      </c>
    </row>
    <row r="42" spans="1:3" s="7" customFormat="1" ht="18" hidden="1" customHeight="1">
      <c r="A42" s="37"/>
      <c r="B42" s="18" t="s">
        <v>173</v>
      </c>
      <c r="C42" s="24"/>
    </row>
    <row r="43" spans="1:3" s="7" customFormat="1" ht="18" hidden="1" customHeight="1">
      <c r="A43" s="37"/>
      <c r="B43" s="18" t="s">
        <v>122</v>
      </c>
      <c r="C43" s="24"/>
    </row>
    <row r="44" spans="1:3" s="7" customFormat="1" ht="18" hidden="1" customHeight="1">
      <c r="A44" s="37"/>
      <c r="B44" s="18" t="s">
        <v>123</v>
      </c>
      <c r="C44" s="24"/>
    </row>
    <row r="45" spans="1:3" s="7" customFormat="1" ht="18" hidden="1" customHeight="1">
      <c r="A45" s="37"/>
      <c r="B45" s="18" t="s">
        <v>124</v>
      </c>
      <c r="C45" s="24"/>
    </row>
    <row r="46" spans="1:3" s="7" customFormat="1" ht="18" hidden="1" customHeight="1">
      <c r="A46" s="37"/>
      <c r="B46" s="18" t="s">
        <v>125</v>
      </c>
      <c r="C46" s="24"/>
    </row>
    <row r="47" spans="1:3" s="7" customFormat="1" ht="18" hidden="1" customHeight="1">
      <c r="A47" s="38"/>
      <c r="B47" s="18" t="s">
        <v>126</v>
      </c>
      <c r="C47" s="24"/>
    </row>
    <row r="48" spans="1:3" s="7" customFormat="1" ht="18" customHeight="1">
      <c r="A48" s="14">
        <v>19</v>
      </c>
      <c r="B48" s="18" t="s">
        <v>31</v>
      </c>
      <c r="C48" s="24">
        <v>6000000000</v>
      </c>
    </row>
    <row r="49" spans="1:3" s="7" customFormat="1" ht="18" customHeight="1">
      <c r="A49" s="14">
        <v>20</v>
      </c>
      <c r="B49" s="18" t="s">
        <v>32</v>
      </c>
      <c r="C49" s="24">
        <v>6000000000</v>
      </c>
    </row>
    <row r="50" spans="1:3" s="7" customFormat="1" ht="18" customHeight="1">
      <c r="A50" s="14">
        <v>21</v>
      </c>
      <c r="B50" s="18" t="s">
        <v>33</v>
      </c>
      <c r="C50" s="24">
        <v>5000000000</v>
      </c>
    </row>
    <row r="51" spans="1:3" s="7" customFormat="1" ht="18" customHeight="1">
      <c r="A51" s="36">
        <v>22</v>
      </c>
      <c r="B51" s="18" t="s">
        <v>34</v>
      </c>
      <c r="C51" s="24">
        <v>6000000000</v>
      </c>
    </row>
    <row r="52" spans="1:3" s="7" customFormat="1" ht="18" hidden="1" customHeight="1">
      <c r="A52" s="37"/>
      <c r="B52" s="18" t="s">
        <v>174</v>
      </c>
      <c r="C52" s="24"/>
    </row>
    <row r="53" spans="1:3" s="7" customFormat="1" ht="18" hidden="1" customHeight="1">
      <c r="A53" s="37"/>
      <c r="B53" s="18" t="s">
        <v>160</v>
      </c>
      <c r="C53" s="24"/>
    </row>
    <row r="54" spans="1:3" s="7" customFormat="1" ht="18" hidden="1" customHeight="1">
      <c r="A54" s="37"/>
      <c r="B54" s="18" t="s">
        <v>161</v>
      </c>
      <c r="C54" s="24"/>
    </row>
    <row r="55" spans="1:3" s="7" customFormat="1" ht="18" hidden="1" customHeight="1">
      <c r="A55" s="38"/>
      <c r="B55" s="18" t="s">
        <v>127</v>
      </c>
      <c r="C55" s="24"/>
    </row>
    <row r="56" spans="1:3" s="7" customFormat="1" ht="18" customHeight="1">
      <c r="A56" s="36">
        <v>23</v>
      </c>
      <c r="B56" s="18" t="s">
        <v>35</v>
      </c>
      <c r="C56" s="24">
        <v>6066000000</v>
      </c>
    </row>
    <row r="57" spans="1:3" s="7" customFormat="1" ht="18" hidden="1" customHeight="1">
      <c r="A57" s="37"/>
      <c r="B57" s="18" t="s">
        <v>165</v>
      </c>
      <c r="C57" s="24"/>
    </row>
    <row r="58" spans="1:3" s="46" customFormat="1" ht="18" hidden="1" customHeight="1">
      <c r="A58" s="38"/>
      <c r="B58" s="18" t="s">
        <v>166</v>
      </c>
      <c r="C58" s="24"/>
    </row>
    <row r="59" spans="1:3" s="7" customFormat="1" ht="18" hidden="1" customHeight="1">
      <c r="A59" s="37"/>
      <c r="B59" s="39" t="s">
        <v>167</v>
      </c>
      <c r="C59" s="44"/>
    </row>
    <row r="60" spans="1:3" s="7" customFormat="1" ht="18" hidden="1" customHeight="1">
      <c r="A60" s="38"/>
      <c r="B60" s="18" t="s">
        <v>168</v>
      </c>
      <c r="C60" s="24"/>
    </row>
    <row r="61" spans="1:3" s="7" customFormat="1" ht="18" customHeight="1">
      <c r="A61" s="14">
        <v>24</v>
      </c>
      <c r="B61" s="18" t="s">
        <v>36</v>
      </c>
      <c r="C61" s="24">
        <v>6000000000</v>
      </c>
    </row>
    <row r="62" spans="1:3" s="7" customFormat="1" ht="18" customHeight="1">
      <c r="A62" s="36">
        <v>25</v>
      </c>
      <c r="B62" s="18" t="s">
        <v>37</v>
      </c>
      <c r="C62" s="24">
        <v>6000000000</v>
      </c>
    </row>
    <row r="63" spans="1:3" s="7" customFormat="1" ht="18" hidden="1" customHeight="1">
      <c r="A63" s="37"/>
      <c r="B63" s="18" t="s">
        <v>162</v>
      </c>
      <c r="C63" s="24"/>
    </row>
    <row r="64" spans="1:3" s="7" customFormat="1" ht="18" hidden="1" customHeight="1">
      <c r="A64" s="37"/>
      <c r="B64" s="18" t="s">
        <v>163</v>
      </c>
      <c r="C64" s="24"/>
    </row>
    <row r="65" spans="1:3" s="7" customFormat="1" ht="18" hidden="1" customHeight="1">
      <c r="A65" s="38"/>
      <c r="B65" s="18" t="s">
        <v>164</v>
      </c>
      <c r="C65" s="24"/>
    </row>
    <row r="66" spans="1:3" s="7" customFormat="1" ht="18" customHeight="1">
      <c r="A66" s="14">
        <v>26</v>
      </c>
      <c r="B66" s="18" t="s">
        <v>38</v>
      </c>
      <c r="C66" s="24">
        <v>5500000000</v>
      </c>
    </row>
    <row r="67" spans="1:3" s="7" customFormat="1" ht="18" customHeight="1">
      <c r="A67" s="14">
        <v>27</v>
      </c>
      <c r="B67" s="18" t="s">
        <v>39</v>
      </c>
      <c r="C67" s="24">
        <v>5500000000</v>
      </c>
    </row>
    <row r="68" spans="1:3" s="7" customFormat="1" ht="18" customHeight="1">
      <c r="A68" s="36">
        <v>28</v>
      </c>
      <c r="B68" s="18" t="s">
        <v>40</v>
      </c>
      <c r="C68" s="24">
        <v>5500000000</v>
      </c>
    </row>
    <row r="69" spans="1:3" s="7" customFormat="1" ht="18" hidden="1" customHeight="1">
      <c r="A69" s="37"/>
      <c r="B69" s="18" t="s">
        <v>145</v>
      </c>
      <c r="C69" s="24"/>
    </row>
    <row r="70" spans="1:3" s="7" customFormat="1" ht="18" hidden="1" customHeight="1">
      <c r="A70" s="37"/>
      <c r="B70" s="18" t="s">
        <v>146</v>
      </c>
      <c r="C70" s="24"/>
    </row>
    <row r="71" spans="1:3" s="7" customFormat="1" ht="18" hidden="1" customHeight="1">
      <c r="A71" s="37"/>
      <c r="B71" s="18" t="s">
        <v>147</v>
      </c>
      <c r="C71" s="24"/>
    </row>
    <row r="72" spans="1:3" s="7" customFormat="1" ht="18" hidden="1" customHeight="1">
      <c r="A72" s="37"/>
      <c r="B72" s="18" t="s">
        <v>148</v>
      </c>
      <c r="C72" s="24"/>
    </row>
    <row r="73" spans="1:3" s="7" customFormat="1" ht="18" hidden="1" customHeight="1">
      <c r="A73" s="37"/>
      <c r="B73" s="18" t="s">
        <v>150</v>
      </c>
      <c r="C73" s="24"/>
    </row>
    <row r="74" spans="1:3" s="7" customFormat="1" ht="18" hidden="1" customHeight="1">
      <c r="A74" s="37"/>
      <c r="B74" s="18" t="s">
        <v>149</v>
      </c>
      <c r="C74" s="24"/>
    </row>
    <row r="75" spans="1:3" s="7" customFormat="1" ht="18" hidden="1" customHeight="1">
      <c r="A75" s="37"/>
      <c r="B75" s="18" t="s">
        <v>151</v>
      </c>
      <c r="C75" s="24"/>
    </row>
    <row r="76" spans="1:3" s="7" customFormat="1" ht="18" hidden="1" customHeight="1">
      <c r="A76" s="38"/>
      <c r="B76" s="18" t="s">
        <v>152</v>
      </c>
      <c r="C76" s="24"/>
    </row>
    <row r="77" spans="1:3" s="7" customFormat="1" ht="18" customHeight="1">
      <c r="A77" s="36">
        <v>29</v>
      </c>
      <c r="B77" s="18" t="s">
        <v>41</v>
      </c>
      <c r="C77" s="24">
        <v>6000000000</v>
      </c>
    </row>
    <row r="78" spans="1:3" s="7" customFormat="1" ht="18" hidden="1" customHeight="1">
      <c r="A78" s="37"/>
      <c r="B78" s="18" t="s">
        <v>175</v>
      </c>
      <c r="C78" s="24"/>
    </row>
    <row r="79" spans="1:3" s="7" customFormat="1" ht="18" hidden="1" customHeight="1">
      <c r="A79" s="37"/>
      <c r="B79" s="18" t="s">
        <v>153</v>
      </c>
      <c r="C79" s="24"/>
    </row>
    <row r="80" spans="1:3" s="7" customFormat="1" ht="18" hidden="1" customHeight="1">
      <c r="A80" s="37"/>
      <c r="B80" s="18" t="s">
        <v>154</v>
      </c>
      <c r="C80" s="24"/>
    </row>
    <row r="81" spans="1:3" s="7" customFormat="1" ht="18" hidden="1" customHeight="1">
      <c r="A81" s="37"/>
      <c r="B81" s="18" t="s">
        <v>155</v>
      </c>
      <c r="C81" s="24"/>
    </row>
    <row r="82" spans="1:3" s="7" customFormat="1" ht="18" hidden="1" customHeight="1">
      <c r="A82" s="37"/>
      <c r="B82" s="18" t="s">
        <v>156</v>
      </c>
      <c r="C82" s="24"/>
    </row>
    <row r="83" spans="1:3" s="7" customFormat="1" ht="18" hidden="1" customHeight="1">
      <c r="A83" s="37"/>
      <c r="B83" s="18" t="s">
        <v>157</v>
      </c>
      <c r="C83" s="24"/>
    </row>
    <row r="84" spans="1:3" s="46" customFormat="1" ht="18" hidden="1" customHeight="1">
      <c r="A84" s="38"/>
      <c r="B84" s="18" t="s">
        <v>158</v>
      </c>
      <c r="C84" s="24"/>
    </row>
    <row r="85" spans="1:3" s="7" customFormat="1" ht="18" hidden="1" customHeight="1">
      <c r="A85" s="37"/>
      <c r="B85" s="39" t="s">
        <v>128</v>
      </c>
      <c r="C85" s="44"/>
    </row>
    <row r="86" spans="1:3" s="7" customFormat="1" ht="18" hidden="1" customHeight="1">
      <c r="A86" s="37"/>
      <c r="B86" s="18" t="s">
        <v>129</v>
      </c>
      <c r="C86" s="24"/>
    </row>
    <row r="87" spans="1:3" s="7" customFormat="1" ht="18" hidden="1" customHeight="1">
      <c r="A87" s="38"/>
      <c r="B87" s="18" t="s">
        <v>159</v>
      </c>
      <c r="C87" s="24"/>
    </row>
    <row r="88" spans="1:3" s="7" customFormat="1" ht="18" customHeight="1">
      <c r="A88" s="36">
        <v>30</v>
      </c>
      <c r="B88" s="18" t="s">
        <v>42</v>
      </c>
      <c r="C88" s="24">
        <v>6500000000</v>
      </c>
    </row>
    <row r="89" spans="1:3" s="7" customFormat="1" ht="18" hidden="1" customHeight="1">
      <c r="A89" s="37"/>
      <c r="B89" s="18" t="s">
        <v>169</v>
      </c>
      <c r="C89" s="24"/>
    </row>
    <row r="90" spans="1:3" s="7" customFormat="1" ht="18" hidden="1" customHeight="1">
      <c r="A90" s="37"/>
      <c r="B90" s="18" t="s">
        <v>170</v>
      </c>
      <c r="C90" s="24"/>
    </row>
    <row r="91" spans="1:3" s="7" customFormat="1" ht="18" hidden="1" customHeight="1">
      <c r="A91" s="38"/>
      <c r="B91" s="18" t="s">
        <v>171</v>
      </c>
      <c r="C91" s="24"/>
    </row>
    <row r="92" spans="1:3" s="7" customFormat="1" ht="18" customHeight="1">
      <c r="A92" s="14">
        <v>31</v>
      </c>
      <c r="B92" s="18" t="s">
        <v>43</v>
      </c>
      <c r="C92" s="24">
        <v>7000000000</v>
      </c>
    </row>
    <row r="93" spans="1:3" ht="18" customHeight="1">
      <c r="A93" s="36">
        <v>32</v>
      </c>
      <c r="B93" s="18" t="s">
        <v>44</v>
      </c>
      <c r="C93" s="24">
        <v>7500000000</v>
      </c>
    </row>
    <row r="94" spans="1:3" ht="18" hidden="1" customHeight="1">
      <c r="A94" s="37"/>
      <c r="B94" s="18" t="s">
        <v>176</v>
      </c>
      <c r="C94" s="24"/>
    </row>
    <row r="95" spans="1:3" ht="18" hidden="1" customHeight="1">
      <c r="A95" s="37"/>
      <c r="B95" s="18" t="s">
        <v>130</v>
      </c>
      <c r="C95" s="24"/>
    </row>
    <row r="96" spans="1:3" ht="18" hidden="1" customHeight="1">
      <c r="A96" s="38"/>
      <c r="B96" s="18" t="s">
        <v>131</v>
      </c>
      <c r="C96" s="24"/>
    </row>
    <row r="97" spans="1:4" ht="18" customHeight="1">
      <c r="A97" s="36">
        <v>33</v>
      </c>
      <c r="B97" s="18" t="s">
        <v>45</v>
      </c>
      <c r="C97" s="24">
        <v>7144500000</v>
      </c>
    </row>
    <row r="98" spans="1:4" ht="18" hidden="1" customHeight="1">
      <c r="A98" s="38"/>
      <c r="B98" s="32" t="s">
        <v>132</v>
      </c>
      <c r="C98" s="24"/>
    </row>
    <row r="99" spans="1:4" s="257" customFormat="1" ht="18" customHeight="1">
      <c r="A99" s="1663" t="s">
        <v>2</v>
      </c>
      <c r="B99" s="1664"/>
      <c r="C99" s="15">
        <f>SUM(C9:C97)</f>
        <v>185210500000</v>
      </c>
      <c r="D99" s="256" t="e">
        <f>#REF!+#REF!+#REF!+#REF!+#REF!+#REF!+#REF!+#REF!+#REF!+#REF!+#REF!+#REF!+#REF!+#REF!+#REF!+#REF!+#REF!+#REF!+#REF!+#REF!+#REF!+#REF!+#REF!+#REF!+#REF!+#REF!+#REF!+#REF!+#REF!+#REF!+#REF!+#REF!+#REF!</f>
        <v>#REF!</v>
      </c>
    </row>
  </sheetData>
  <mergeCells count="6">
    <mergeCell ref="A99:B99"/>
    <mergeCell ref="A5:A7"/>
    <mergeCell ref="B5:B7"/>
    <mergeCell ref="A1:C1"/>
    <mergeCell ref="A2:C2"/>
    <mergeCell ref="A3:C3"/>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3.xml><?xml version="1.0" encoding="utf-8"?>
<worksheet xmlns="http://schemas.openxmlformats.org/spreadsheetml/2006/main" xmlns:r="http://schemas.openxmlformats.org/officeDocument/2006/relationships">
  <sheetPr>
    <tabColor theme="6" tint="-0.249977111117893"/>
  </sheetPr>
  <dimension ref="A1:E99"/>
  <sheetViews>
    <sheetView view="pageBreakPreview" zoomScale="50" zoomScaleNormal="50" zoomScaleSheetLayoutView="50" workbookViewId="0">
      <selection sqref="A1:C1"/>
    </sheetView>
  </sheetViews>
  <sheetFormatPr defaultRowHeight="15"/>
  <cols>
    <col min="1" max="1" width="8.7109375" style="61" customWidth="1"/>
    <col min="2" max="2" width="30.7109375" style="7" customWidth="1"/>
    <col min="3" max="4" width="30.7109375" style="10" customWidth="1"/>
    <col min="5" max="5" width="20.5703125" style="2" bestFit="1" customWidth="1"/>
    <col min="6" max="16384" width="9.140625" style="2"/>
  </cols>
  <sheetData>
    <row r="1" spans="1:4" s="75" customFormat="1" ht="21">
      <c r="A1" s="1950" t="s">
        <v>46</v>
      </c>
      <c r="B1" s="1950"/>
      <c r="C1" s="1950"/>
      <c r="D1" s="1950"/>
    </row>
    <row r="2" spans="1:4" s="75" customFormat="1" ht="21">
      <c r="A2" s="1950" t="s">
        <v>0</v>
      </c>
      <c r="B2" s="1950"/>
      <c r="C2" s="1950"/>
      <c r="D2" s="1950"/>
    </row>
    <row r="3" spans="1:4" s="75" customFormat="1" ht="21">
      <c r="A3" s="1953" t="s">
        <v>348</v>
      </c>
      <c r="B3" s="1953"/>
      <c r="C3" s="1953"/>
      <c r="D3" s="1953"/>
    </row>
    <row r="4" spans="1:4" ht="15.75">
      <c r="A4" s="249"/>
      <c r="B4" s="249"/>
      <c r="C4" s="249"/>
      <c r="D4" s="249"/>
    </row>
    <row r="5" spans="1:4" s="3" customFormat="1" ht="49.5" customHeight="1">
      <c r="A5" s="1704" t="s">
        <v>1</v>
      </c>
      <c r="B5" s="1701" t="s">
        <v>12</v>
      </c>
      <c r="C5" s="1709" t="s">
        <v>347</v>
      </c>
      <c r="D5" s="1710"/>
    </row>
    <row r="6" spans="1:4" s="3" customFormat="1" ht="127.5" customHeight="1">
      <c r="A6" s="1705"/>
      <c r="B6" s="1702"/>
      <c r="C6" s="56" t="s">
        <v>337</v>
      </c>
      <c r="D6" s="56" t="s">
        <v>337</v>
      </c>
    </row>
    <row r="7" spans="1:4" s="3" customFormat="1" ht="90">
      <c r="A7" s="1706"/>
      <c r="B7" s="1703"/>
      <c r="C7" s="252" t="s">
        <v>328</v>
      </c>
      <c r="D7" s="252" t="s">
        <v>328</v>
      </c>
    </row>
    <row r="8" spans="1:4" s="3" customFormat="1">
      <c r="A8" s="137" t="s">
        <v>192</v>
      </c>
      <c r="B8" s="137" t="s">
        <v>193</v>
      </c>
      <c r="C8" s="77" t="s">
        <v>250</v>
      </c>
      <c r="D8" s="77" t="s">
        <v>194</v>
      </c>
    </row>
    <row r="9" spans="1:4" ht="18" customHeight="1">
      <c r="A9" s="14">
        <v>1</v>
      </c>
      <c r="B9" s="16" t="s">
        <v>13</v>
      </c>
      <c r="C9" s="24">
        <v>350000000</v>
      </c>
      <c r="D9" s="24"/>
    </row>
    <row r="10" spans="1:4" s="7" customFormat="1" ht="18" customHeight="1">
      <c r="A10" s="14">
        <v>2</v>
      </c>
      <c r="B10" s="18" t="s">
        <v>14</v>
      </c>
      <c r="C10" s="24">
        <v>350000000</v>
      </c>
      <c r="D10" s="24"/>
    </row>
    <row r="11" spans="1:4" s="7" customFormat="1" ht="18" customHeight="1">
      <c r="A11" s="14">
        <v>3</v>
      </c>
      <c r="B11" s="18" t="s">
        <v>15</v>
      </c>
      <c r="C11" s="24">
        <v>350000000</v>
      </c>
      <c r="D11" s="24"/>
    </row>
    <row r="12" spans="1:4" s="7" customFormat="1" ht="18" customHeight="1">
      <c r="A12" s="14">
        <v>4</v>
      </c>
      <c r="B12" s="18" t="s">
        <v>16</v>
      </c>
      <c r="C12" s="24">
        <v>350000000</v>
      </c>
      <c r="D12" s="24"/>
    </row>
    <row r="13" spans="1:4" s="7" customFormat="1" ht="18" customHeight="1">
      <c r="A13" s="36">
        <v>5</v>
      </c>
      <c r="B13" s="18" t="s">
        <v>17</v>
      </c>
      <c r="C13" s="24">
        <v>250000000</v>
      </c>
      <c r="D13" s="24"/>
    </row>
    <row r="14" spans="1:4" s="7" customFormat="1" ht="18" hidden="1" customHeight="1">
      <c r="A14" s="37"/>
      <c r="B14" s="18" t="s">
        <v>172</v>
      </c>
      <c r="C14" s="24"/>
      <c r="D14" s="24"/>
    </row>
    <row r="15" spans="1:4" s="7" customFormat="1" ht="18" hidden="1" customHeight="1">
      <c r="A15" s="37"/>
      <c r="B15" s="18" t="s">
        <v>120</v>
      </c>
      <c r="C15" s="24"/>
      <c r="D15" s="24"/>
    </row>
    <row r="16" spans="1:4" s="7" customFormat="1" ht="18" hidden="1" customHeight="1">
      <c r="A16" s="38"/>
      <c r="B16" s="18" t="s">
        <v>121</v>
      </c>
      <c r="C16" s="24"/>
      <c r="D16" s="24"/>
    </row>
    <row r="17" spans="1:4" s="7" customFormat="1" ht="18" customHeight="1">
      <c r="A17" s="14">
        <v>6</v>
      </c>
      <c r="B17" s="18" t="s">
        <v>18</v>
      </c>
      <c r="C17" s="24">
        <v>350000000</v>
      </c>
      <c r="D17" s="24"/>
    </row>
    <row r="18" spans="1:4" s="7" customFormat="1" ht="18" customHeight="1">
      <c r="A18" s="14">
        <v>7</v>
      </c>
      <c r="B18" s="18" t="s">
        <v>19</v>
      </c>
      <c r="C18" s="24">
        <v>350000000</v>
      </c>
      <c r="D18" s="24"/>
    </row>
    <row r="19" spans="1:4" s="7" customFormat="1" ht="18" customHeight="1">
      <c r="A19" s="14">
        <v>8</v>
      </c>
      <c r="B19" s="18" t="s">
        <v>20</v>
      </c>
      <c r="C19" s="24">
        <v>250000000</v>
      </c>
      <c r="D19" s="24"/>
    </row>
    <row r="20" spans="1:4" ht="18" customHeight="1">
      <c r="A20" s="14">
        <v>9</v>
      </c>
      <c r="B20" s="18" t="s">
        <v>21</v>
      </c>
      <c r="C20" s="24">
        <v>300000000</v>
      </c>
      <c r="D20" s="24"/>
    </row>
    <row r="21" spans="1:4" ht="18" customHeight="1">
      <c r="A21" s="14">
        <v>10</v>
      </c>
      <c r="B21" s="18" t="s">
        <v>22</v>
      </c>
      <c r="C21" s="24">
        <v>300000000</v>
      </c>
      <c r="D21" s="24"/>
    </row>
    <row r="22" spans="1:4" ht="18" customHeight="1">
      <c r="A22" s="14">
        <v>11</v>
      </c>
      <c r="B22" s="18" t="s">
        <v>23</v>
      </c>
      <c r="C22" s="24"/>
      <c r="D22" s="24">
        <v>350000000</v>
      </c>
    </row>
    <row r="23" spans="1:4" s="7" customFormat="1" ht="18" customHeight="1">
      <c r="A23" s="14">
        <v>12</v>
      </c>
      <c r="B23" s="18" t="s">
        <v>24</v>
      </c>
      <c r="C23" s="24"/>
      <c r="D23" s="24"/>
    </row>
    <row r="24" spans="1:4" ht="18" customHeight="1">
      <c r="A24" s="36">
        <v>13</v>
      </c>
      <c r="B24" s="18" t="s">
        <v>25</v>
      </c>
      <c r="C24" s="24"/>
      <c r="D24" s="24">
        <v>350000000</v>
      </c>
    </row>
    <row r="25" spans="1:4" ht="18" hidden="1" customHeight="1">
      <c r="A25" s="37"/>
      <c r="B25" s="18" t="s">
        <v>133</v>
      </c>
      <c r="C25" s="24"/>
      <c r="D25" s="24"/>
    </row>
    <row r="26" spans="1:4" ht="18" hidden="1" customHeight="1">
      <c r="A26" s="37"/>
      <c r="B26" s="18" t="s">
        <v>134</v>
      </c>
      <c r="C26" s="24"/>
      <c r="D26" s="24"/>
    </row>
    <row r="27" spans="1:4" ht="18" hidden="1" customHeight="1">
      <c r="A27" s="37"/>
      <c r="B27" s="18" t="s">
        <v>135</v>
      </c>
      <c r="C27" s="24"/>
      <c r="D27" s="24"/>
    </row>
    <row r="28" spans="1:4" ht="18" hidden="1" customHeight="1">
      <c r="A28" s="37"/>
      <c r="B28" s="18" t="s">
        <v>136</v>
      </c>
      <c r="C28" s="24"/>
      <c r="D28" s="24"/>
    </row>
    <row r="29" spans="1:4" ht="18" hidden="1" customHeight="1">
      <c r="A29" s="37"/>
      <c r="B29" s="18" t="s">
        <v>137</v>
      </c>
      <c r="C29" s="24"/>
      <c r="D29" s="24"/>
    </row>
    <row r="30" spans="1:4" ht="18" hidden="1" customHeight="1">
      <c r="A30" s="37"/>
      <c r="B30" s="18" t="s">
        <v>138</v>
      </c>
      <c r="C30" s="24"/>
      <c r="D30" s="24"/>
    </row>
    <row r="31" spans="1:4" ht="18" hidden="1" customHeight="1">
      <c r="A31" s="38"/>
      <c r="B31" s="18" t="s">
        <v>139</v>
      </c>
      <c r="C31" s="24"/>
      <c r="D31" s="24"/>
    </row>
    <row r="32" spans="1:4" s="254" customFormat="1" ht="18" customHeight="1">
      <c r="A32" s="14">
        <v>14</v>
      </c>
      <c r="B32" s="18" t="s">
        <v>26</v>
      </c>
      <c r="C32" s="24"/>
      <c r="D32" s="24">
        <v>350000000</v>
      </c>
    </row>
    <row r="33" spans="1:4" s="7" customFormat="1" ht="18" customHeight="1">
      <c r="A33" s="38">
        <v>15</v>
      </c>
      <c r="B33" s="39" t="s">
        <v>27</v>
      </c>
      <c r="C33" s="44"/>
      <c r="D33" s="44">
        <v>300000000</v>
      </c>
    </row>
    <row r="34" spans="1:4" s="7" customFormat="1" ht="18" customHeight="1">
      <c r="A34" s="36">
        <v>16</v>
      </c>
      <c r="B34" s="18" t="s">
        <v>28</v>
      </c>
      <c r="C34" s="24"/>
      <c r="D34" s="24">
        <v>350000000</v>
      </c>
    </row>
    <row r="35" spans="1:4" s="7" customFormat="1" ht="18" hidden="1" customHeight="1">
      <c r="A35" s="37"/>
      <c r="B35" s="18" t="s">
        <v>140</v>
      </c>
      <c r="C35" s="24"/>
      <c r="D35" s="24"/>
    </row>
    <row r="36" spans="1:4" s="7" customFormat="1" ht="18" hidden="1" customHeight="1">
      <c r="A36" s="37"/>
      <c r="B36" s="18" t="s">
        <v>141</v>
      </c>
      <c r="C36" s="24"/>
      <c r="D36" s="24"/>
    </row>
    <row r="37" spans="1:4" s="7" customFormat="1" ht="18" hidden="1" customHeight="1">
      <c r="A37" s="37"/>
      <c r="B37" s="18" t="s">
        <v>142</v>
      </c>
      <c r="C37" s="24"/>
      <c r="D37" s="24"/>
    </row>
    <row r="38" spans="1:4" s="7" customFormat="1" ht="18" hidden="1" customHeight="1">
      <c r="A38" s="37"/>
      <c r="B38" s="18" t="s">
        <v>143</v>
      </c>
      <c r="C38" s="24"/>
      <c r="D38" s="24"/>
    </row>
    <row r="39" spans="1:4" s="7" customFormat="1" ht="18" hidden="1" customHeight="1">
      <c r="A39" s="38"/>
      <c r="B39" s="18" t="s">
        <v>144</v>
      </c>
      <c r="C39" s="24"/>
      <c r="D39" s="24"/>
    </row>
    <row r="40" spans="1:4" s="7" customFormat="1" ht="18" customHeight="1">
      <c r="A40" s="14">
        <v>17</v>
      </c>
      <c r="B40" s="18" t="s">
        <v>29</v>
      </c>
      <c r="C40" s="24"/>
      <c r="D40" s="24">
        <v>350000000</v>
      </c>
    </row>
    <row r="41" spans="1:4" s="7" customFormat="1" ht="18" customHeight="1">
      <c r="A41" s="36">
        <v>18</v>
      </c>
      <c r="B41" s="18" t="s">
        <v>30</v>
      </c>
      <c r="C41" s="24">
        <v>350000000</v>
      </c>
      <c r="D41" s="24"/>
    </row>
    <row r="42" spans="1:4" s="7" customFormat="1" ht="18" hidden="1" customHeight="1">
      <c r="A42" s="37"/>
      <c r="B42" s="18" t="s">
        <v>173</v>
      </c>
      <c r="C42" s="24"/>
      <c r="D42" s="24"/>
    </row>
    <row r="43" spans="1:4" s="7" customFormat="1" ht="18" hidden="1" customHeight="1">
      <c r="A43" s="37"/>
      <c r="B43" s="18" t="s">
        <v>122</v>
      </c>
      <c r="C43" s="24"/>
      <c r="D43" s="24"/>
    </row>
    <row r="44" spans="1:4" s="7" customFormat="1" ht="18" hidden="1" customHeight="1">
      <c r="A44" s="37"/>
      <c r="B44" s="18" t="s">
        <v>123</v>
      </c>
      <c r="C44" s="24"/>
      <c r="D44" s="24"/>
    </row>
    <row r="45" spans="1:4" s="7" customFormat="1" ht="18" hidden="1" customHeight="1">
      <c r="A45" s="37"/>
      <c r="B45" s="18" t="s">
        <v>124</v>
      </c>
      <c r="C45" s="24"/>
      <c r="D45" s="24"/>
    </row>
    <row r="46" spans="1:4" s="7" customFormat="1" ht="18" hidden="1" customHeight="1">
      <c r="A46" s="37"/>
      <c r="B46" s="18" t="s">
        <v>125</v>
      </c>
      <c r="C46" s="24"/>
      <c r="D46" s="24"/>
    </row>
    <row r="47" spans="1:4" s="7" customFormat="1" ht="18" hidden="1" customHeight="1">
      <c r="A47" s="38"/>
      <c r="B47" s="18" t="s">
        <v>126</v>
      </c>
      <c r="C47" s="24"/>
      <c r="D47" s="24"/>
    </row>
    <row r="48" spans="1:4" s="7" customFormat="1" ht="18" customHeight="1">
      <c r="A48" s="14">
        <v>19</v>
      </c>
      <c r="B48" s="18" t="s">
        <v>31</v>
      </c>
      <c r="C48" s="24">
        <v>350000000</v>
      </c>
      <c r="D48" s="24"/>
    </row>
    <row r="49" spans="1:4" s="7" customFormat="1" ht="18" customHeight="1">
      <c r="A49" s="14">
        <v>20</v>
      </c>
      <c r="B49" s="18" t="s">
        <v>32</v>
      </c>
      <c r="C49" s="24">
        <v>300000000</v>
      </c>
      <c r="D49" s="24"/>
    </row>
    <row r="50" spans="1:4" s="7" customFormat="1" ht="18" customHeight="1">
      <c r="A50" s="14">
        <v>21</v>
      </c>
      <c r="B50" s="18" t="s">
        <v>33</v>
      </c>
      <c r="C50" s="24">
        <v>300000000</v>
      </c>
      <c r="D50" s="24"/>
    </row>
    <row r="51" spans="1:4" s="7" customFormat="1" ht="18" customHeight="1">
      <c r="A51" s="36">
        <v>22</v>
      </c>
      <c r="B51" s="18" t="s">
        <v>34</v>
      </c>
      <c r="C51" s="24"/>
      <c r="D51" s="24">
        <v>400000000</v>
      </c>
    </row>
    <row r="52" spans="1:4" s="7" customFormat="1" ht="18" hidden="1" customHeight="1">
      <c r="A52" s="37"/>
      <c r="B52" s="18" t="s">
        <v>174</v>
      </c>
      <c r="C52" s="24"/>
      <c r="D52" s="24"/>
    </row>
    <row r="53" spans="1:4" s="7" customFormat="1" ht="18" hidden="1" customHeight="1">
      <c r="A53" s="37"/>
      <c r="B53" s="18" t="s">
        <v>160</v>
      </c>
      <c r="C53" s="24"/>
      <c r="D53" s="24"/>
    </row>
    <row r="54" spans="1:4" s="7" customFormat="1" ht="18" hidden="1" customHeight="1">
      <c r="A54" s="37"/>
      <c r="B54" s="18" t="s">
        <v>161</v>
      </c>
      <c r="C54" s="24"/>
      <c r="D54" s="24"/>
    </row>
    <row r="55" spans="1:4" s="7" customFormat="1" ht="18" hidden="1" customHeight="1">
      <c r="A55" s="38"/>
      <c r="B55" s="18" t="s">
        <v>127</v>
      </c>
      <c r="C55" s="24"/>
      <c r="D55" s="24"/>
    </row>
    <row r="56" spans="1:4" s="7" customFormat="1" ht="18" customHeight="1">
      <c r="A56" s="36">
        <v>23</v>
      </c>
      <c r="B56" s="18" t="s">
        <v>35</v>
      </c>
      <c r="C56" s="24"/>
      <c r="D56" s="24">
        <v>350000000</v>
      </c>
    </row>
    <row r="57" spans="1:4" s="7" customFormat="1" ht="18" hidden="1" customHeight="1">
      <c r="A57" s="37"/>
      <c r="B57" s="18" t="s">
        <v>165</v>
      </c>
      <c r="C57" s="24"/>
      <c r="D57" s="24"/>
    </row>
    <row r="58" spans="1:4" s="46" customFormat="1" ht="18" hidden="1" customHeight="1">
      <c r="A58" s="38"/>
      <c r="B58" s="18" t="s">
        <v>166</v>
      </c>
      <c r="C58" s="24"/>
      <c r="D58" s="24"/>
    </row>
    <row r="59" spans="1:4" s="7" customFormat="1" ht="18" hidden="1" customHeight="1">
      <c r="A59" s="37"/>
      <c r="B59" s="39" t="s">
        <v>167</v>
      </c>
      <c r="C59" s="44"/>
      <c r="D59" s="44"/>
    </row>
    <row r="60" spans="1:4" s="7" customFormat="1" ht="18" hidden="1" customHeight="1">
      <c r="A60" s="38"/>
      <c r="B60" s="18" t="s">
        <v>168</v>
      </c>
      <c r="C60" s="24"/>
      <c r="D60" s="24"/>
    </row>
    <row r="61" spans="1:4" s="7" customFormat="1" ht="18" customHeight="1">
      <c r="A61" s="14">
        <v>24</v>
      </c>
      <c r="B61" s="18" t="s">
        <v>36</v>
      </c>
      <c r="C61" s="24"/>
      <c r="D61" s="24">
        <v>350000000</v>
      </c>
    </row>
    <row r="62" spans="1:4" s="7" customFormat="1" ht="18" customHeight="1">
      <c r="A62" s="36">
        <v>25</v>
      </c>
      <c r="B62" s="18" t="s">
        <v>37</v>
      </c>
      <c r="C62" s="24">
        <v>300000000</v>
      </c>
      <c r="D62" s="24"/>
    </row>
    <row r="63" spans="1:4" s="7" customFormat="1" ht="18" hidden="1" customHeight="1">
      <c r="A63" s="37"/>
      <c r="B63" s="18" t="s">
        <v>162</v>
      </c>
      <c r="C63" s="24"/>
      <c r="D63" s="24"/>
    </row>
    <row r="64" spans="1:4" s="7" customFormat="1" ht="18" hidden="1" customHeight="1">
      <c r="A64" s="37"/>
      <c r="B64" s="18" t="s">
        <v>163</v>
      </c>
      <c r="C64" s="24"/>
      <c r="D64" s="24"/>
    </row>
    <row r="65" spans="1:4" s="7" customFormat="1" ht="18" hidden="1" customHeight="1">
      <c r="A65" s="38"/>
      <c r="B65" s="18" t="s">
        <v>164</v>
      </c>
      <c r="C65" s="24"/>
      <c r="D65" s="24"/>
    </row>
    <row r="66" spans="1:4" s="7" customFormat="1" ht="18" customHeight="1">
      <c r="A66" s="14">
        <v>26</v>
      </c>
      <c r="B66" s="18" t="s">
        <v>38</v>
      </c>
      <c r="C66" s="24">
        <v>350000000</v>
      </c>
      <c r="D66" s="24"/>
    </row>
    <row r="67" spans="1:4" s="7" customFormat="1" ht="18" customHeight="1">
      <c r="A67" s="14">
        <v>27</v>
      </c>
      <c r="B67" s="18" t="s">
        <v>39</v>
      </c>
      <c r="C67" s="24">
        <v>350000000</v>
      </c>
      <c r="D67" s="24"/>
    </row>
    <row r="68" spans="1:4" s="7" customFormat="1" ht="18" customHeight="1">
      <c r="A68" s="36">
        <v>28</v>
      </c>
      <c r="B68" s="18" t="s">
        <v>40</v>
      </c>
      <c r="C68" s="24"/>
      <c r="D68" s="24">
        <v>350000000</v>
      </c>
    </row>
    <row r="69" spans="1:4" s="7" customFormat="1" ht="18" hidden="1" customHeight="1">
      <c r="A69" s="37"/>
      <c r="B69" s="18" t="s">
        <v>145</v>
      </c>
      <c r="C69" s="24"/>
      <c r="D69" s="24"/>
    </row>
    <row r="70" spans="1:4" s="7" customFormat="1" ht="18" hidden="1" customHeight="1">
      <c r="A70" s="37"/>
      <c r="B70" s="18" t="s">
        <v>146</v>
      </c>
      <c r="C70" s="24"/>
      <c r="D70" s="24"/>
    </row>
    <row r="71" spans="1:4" s="7" customFormat="1" ht="18" hidden="1" customHeight="1">
      <c r="A71" s="37"/>
      <c r="B71" s="18" t="s">
        <v>147</v>
      </c>
      <c r="C71" s="24"/>
      <c r="D71" s="24"/>
    </row>
    <row r="72" spans="1:4" s="7" customFormat="1" ht="18" hidden="1" customHeight="1">
      <c r="A72" s="37"/>
      <c r="B72" s="18" t="s">
        <v>148</v>
      </c>
      <c r="C72" s="24"/>
      <c r="D72" s="24"/>
    </row>
    <row r="73" spans="1:4" s="7" customFormat="1" ht="18" hidden="1" customHeight="1">
      <c r="A73" s="37"/>
      <c r="B73" s="18" t="s">
        <v>150</v>
      </c>
      <c r="C73" s="24"/>
      <c r="D73" s="24"/>
    </row>
    <row r="74" spans="1:4" s="7" customFormat="1" ht="18" hidden="1" customHeight="1">
      <c r="A74" s="37"/>
      <c r="B74" s="18" t="s">
        <v>149</v>
      </c>
      <c r="C74" s="24"/>
      <c r="D74" s="24"/>
    </row>
    <row r="75" spans="1:4" s="7" customFormat="1" ht="18" hidden="1" customHeight="1">
      <c r="A75" s="37"/>
      <c r="B75" s="18" t="s">
        <v>151</v>
      </c>
      <c r="C75" s="24"/>
      <c r="D75" s="24"/>
    </row>
    <row r="76" spans="1:4" s="7" customFormat="1" ht="18" hidden="1" customHeight="1">
      <c r="A76" s="38"/>
      <c r="B76" s="18" t="s">
        <v>152</v>
      </c>
      <c r="C76" s="24"/>
      <c r="D76" s="24"/>
    </row>
    <row r="77" spans="1:4" s="7" customFormat="1" ht="18" customHeight="1">
      <c r="A77" s="36">
        <v>29</v>
      </c>
      <c r="B77" s="18" t="s">
        <v>41</v>
      </c>
      <c r="C77" s="24"/>
      <c r="D77" s="24">
        <v>350000000</v>
      </c>
    </row>
    <row r="78" spans="1:4" s="7" customFormat="1" ht="18" hidden="1" customHeight="1">
      <c r="A78" s="37"/>
      <c r="B78" s="18" t="s">
        <v>175</v>
      </c>
      <c r="C78" s="24"/>
      <c r="D78" s="24"/>
    </row>
    <row r="79" spans="1:4" s="7" customFormat="1" ht="18" hidden="1" customHeight="1">
      <c r="A79" s="37"/>
      <c r="B79" s="18" t="s">
        <v>153</v>
      </c>
      <c r="C79" s="24"/>
      <c r="D79" s="24"/>
    </row>
    <row r="80" spans="1:4" s="7" customFormat="1" ht="18" hidden="1" customHeight="1">
      <c r="A80" s="37"/>
      <c r="B80" s="18" t="s">
        <v>154</v>
      </c>
      <c r="C80" s="24"/>
      <c r="D80" s="24"/>
    </row>
    <row r="81" spans="1:4" s="7" customFormat="1" ht="18" hidden="1" customHeight="1">
      <c r="A81" s="37"/>
      <c r="B81" s="18" t="s">
        <v>155</v>
      </c>
      <c r="C81" s="24"/>
      <c r="D81" s="24"/>
    </row>
    <row r="82" spans="1:4" s="7" customFormat="1" ht="18" hidden="1" customHeight="1">
      <c r="A82" s="37"/>
      <c r="B82" s="18" t="s">
        <v>156</v>
      </c>
      <c r="C82" s="24"/>
      <c r="D82" s="24"/>
    </row>
    <row r="83" spans="1:4" s="7" customFormat="1" ht="18" hidden="1" customHeight="1">
      <c r="A83" s="37"/>
      <c r="B83" s="18" t="s">
        <v>157</v>
      </c>
      <c r="C83" s="24"/>
      <c r="D83" s="24"/>
    </row>
    <row r="84" spans="1:4" s="46" customFormat="1" ht="18" hidden="1" customHeight="1">
      <c r="A84" s="38"/>
      <c r="B84" s="18" t="s">
        <v>158</v>
      </c>
      <c r="C84" s="24"/>
      <c r="D84" s="24"/>
    </row>
    <row r="85" spans="1:4" s="7" customFormat="1" ht="18" hidden="1" customHeight="1">
      <c r="A85" s="37"/>
      <c r="B85" s="39" t="s">
        <v>128</v>
      </c>
      <c r="C85" s="44"/>
      <c r="D85" s="44"/>
    </row>
    <row r="86" spans="1:4" s="7" customFormat="1" ht="18" hidden="1" customHeight="1">
      <c r="A86" s="37"/>
      <c r="B86" s="18" t="s">
        <v>129</v>
      </c>
      <c r="C86" s="24"/>
      <c r="D86" s="24"/>
    </row>
    <row r="87" spans="1:4" s="7" customFormat="1" ht="18" hidden="1" customHeight="1">
      <c r="A87" s="38"/>
      <c r="B87" s="18" t="s">
        <v>159</v>
      </c>
      <c r="C87" s="24"/>
      <c r="D87" s="24"/>
    </row>
    <row r="88" spans="1:4" s="7" customFormat="1" ht="18" customHeight="1">
      <c r="A88" s="36">
        <v>30</v>
      </c>
      <c r="B88" s="18" t="s">
        <v>42</v>
      </c>
      <c r="C88" s="24"/>
      <c r="D88" s="24">
        <v>400000000</v>
      </c>
    </row>
    <row r="89" spans="1:4" s="7" customFormat="1" ht="18" hidden="1" customHeight="1">
      <c r="A89" s="37"/>
      <c r="B89" s="18" t="s">
        <v>169</v>
      </c>
      <c r="C89" s="24"/>
      <c r="D89" s="24"/>
    </row>
    <row r="90" spans="1:4" s="7" customFormat="1" ht="18" hidden="1" customHeight="1">
      <c r="A90" s="37"/>
      <c r="B90" s="18" t="s">
        <v>170</v>
      </c>
      <c r="C90" s="24"/>
      <c r="D90" s="24"/>
    </row>
    <row r="91" spans="1:4" s="7" customFormat="1" ht="18" hidden="1" customHeight="1">
      <c r="A91" s="38"/>
      <c r="B91" s="18" t="s">
        <v>171</v>
      </c>
      <c r="C91" s="24"/>
      <c r="D91" s="24"/>
    </row>
    <row r="92" spans="1:4" s="7" customFormat="1" ht="18" customHeight="1">
      <c r="A92" s="14">
        <v>31</v>
      </c>
      <c r="B92" s="18" t="s">
        <v>43</v>
      </c>
      <c r="C92" s="24"/>
      <c r="D92" s="24">
        <v>350000000</v>
      </c>
    </row>
    <row r="93" spans="1:4" ht="18" customHeight="1">
      <c r="A93" s="36">
        <v>32</v>
      </c>
      <c r="B93" s="18" t="s">
        <v>44</v>
      </c>
      <c r="C93" s="24"/>
      <c r="D93" s="24">
        <v>450000000</v>
      </c>
    </row>
    <row r="94" spans="1:4" ht="18" hidden="1" customHeight="1">
      <c r="A94" s="37"/>
      <c r="B94" s="18" t="s">
        <v>176</v>
      </c>
      <c r="C94" s="24"/>
      <c r="D94" s="24"/>
    </row>
    <row r="95" spans="1:4" ht="18" hidden="1" customHeight="1">
      <c r="A95" s="37"/>
      <c r="B95" s="18" t="s">
        <v>130</v>
      </c>
      <c r="C95" s="24"/>
      <c r="D95" s="24"/>
    </row>
    <row r="96" spans="1:4" ht="18" hidden="1" customHeight="1">
      <c r="A96" s="38"/>
      <c r="B96" s="18" t="s">
        <v>131</v>
      </c>
      <c r="C96" s="24"/>
      <c r="D96" s="24"/>
    </row>
    <row r="97" spans="1:5" ht="18" customHeight="1">
      <c r="A97" s="36">
        <v>33</v>
      </c>
      <c r="B97" s="18" t="s">
        <v>45</v>
      </c>
      <c r="C97" s="24"/>
      <c r="D97" s="24">
        <v>450000000</v>
      </c>
    </row>
    <row r="98" spans="1:5" ht="18" hidden="1" customHeight="1">
      <c r="A98" s="38"/>
      <c r="B98" s="32" t="s">
        <v>132</v>
      </c>
      <c r="C98" s="24"/>
      <c r="D98" s="24"/>
    </row>
    <row r="99" spans="1:5" s="257" customFormat="1" ht="18" customHeight="1">
      <c r="A99" s="1663" t="s">
        <v>2</v>
      </c>
      <c r="B99" s="1664"/>
      <c r="C99" s="15">
        <f>SUM(C9:C97)</f>
        <v>5500000000</v>
      </c>
      <c r="D99" s="15">
        <f>SUM(D9:D97)</f>
        <v>5500000000</v>
      </c>
      <c r="E99" s="256" t="e">
        <f>#REF!+#REF!+#REF!+#REF!+#REF!+#REF!+#REF!+#REF!+#REF!+#REF!+#REF!+#REF!+#REF!+#REF!+#REF!+#REF!+#REF!+#REF!+#REF!+#REF!+#REF!+#REF!+#REF!+#REF!+#REF!+#REF!+#REF!+#REF!+#REF!+#REF!+#REF!+#REF!+#REF!</f>
        <v>#REF!</v>
      </c>
    </row>
  </sheetData>
  <mergeCells count="7">
    <mergeCell ref="A99:B99"/>
    <mergeCell ref="C5:D5"/>
    <mergeCell ref="A1:D1"/>
    <mergeCell ref="A2:D2"/>
    <mergeCell ref="A3:D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4.xml><?xml version="1.0" encoding="utf-8"?>
<worksheet xmlns="http://schemas.openxmlformats.org/spreadsheetml/2006/main" xmlns:r="http://schemas.openxmlformats.org/officeDocument/2006/relationships">
  <sheetPr>
    <tabColor theme="6" tint="-0.249977111117893"/>
  </sheetPr>
  <dimension ref="A1:D99"/>
  <sheetViews>
    <sheetView view="pageBreakPreview" topLeftCell="A4"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10"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66" customHeight="1">
      <c r="A5" s="1704" t="s">
        <v>1</v>
      </c>
      <c r="B5" s="1701" t="s">
        <v>12</v>
      </c>
      <c r="C5" s="56" t="s">
        <v>343</v>
      </c>
    </row>
    <row r="6" spans="1:3" s="3" customFormat="1" ht="124.5" customHeight="1">
      <c r="A6" s="1705"/>
      <c r="B6" s="1702"/>
      <c r="C6" s="56" t="s">
        <v>338</v>
      </c>
    </row>
    <row r="7" spans="1:3" s="3" customFormat="1" ht="60">
      <c r="A7" s="1706"/>
      <c r="B7" s="1703"/>
      <c r="C7" s="252" t="s">
        <v>329</v>
      </c>
    </row>
    <row r="8" spans="1:3" s="3" customFormat="1">
      <c r="A8" s="137" t="s">
        <v>192</v>
      </c>
      <c r="B8" s="137" t="s">
        <v>193</v>
      </c>
      <c r="C8" s="77" t="s">
        <v>250</v>
      </c>
    </row>
    <row r="9" spans="1:3" ht="18" customHeight="1">
      <c r="A9" s="14">
        <v>1</v>
      </c>
      <c r="B9" s="16" t="s">
        <v>13</v>
      </c>
      <c r="C9" s="24"/>
    </row>
    <row r="10" spans="1:3" s="7" customFormat="1" ht="18" customHeight="1">
      <c r="A10" s="14">
        <v>2</v>
      </c>
      <c r="B10" s="18" t="s">
        <v>14</v>
      </c>
      <c r="C10" s="24"/>
    </row>
    <row r="11" spans="1:3" s="7" customFormat="1" ht="18" customHeight="1">
      <c r="A11" s="14">
        <v>3</v>
      </c>
      <c r="B11" s="18" t="s">
        <v>15</v>
      </c>
      <c r="C11" s="24">
        <v>500000000</v>
      </c>
    </row>
    <row r="12" spans="1:3" s="7" customFormat="1" ht="18" customHeight="1">
      <c r="A12" s="14">
        <v>4</v>
      </c>
      <c r="B12" s="18" t="s">
        <v>16</v>
      </c>
      <c r="C12" s="24"/>
    </row>
    <row r="13" spans="1:3" s="7" customFormat="1" ht="18" customHeight="1">
      <c r="A13" s="36">
        <v>5</v>
      </c>
      <c r="B13" s="18" t="s">
        <v>17</v>
      </c>
      <c r="C13" s="24">
        <v>500000000</v>
      </c>
    </row>
    <row r="14" spans="1:3" s="7" customFormat="1" ht="18" hidden="1" customHeight="1">
      <c r="A14" s="37"/>
      <c r="B14" s="18" t="s">
        <v>172</v>
      </c>
      <c r="C14" s="24"/>
    </row>
    <row r="15" spans="1:3" s="7" customFormat="1" ht="18" hidden="1" customHeight="1">
      <c r="A15" s="37"/>
      <c r="B15" s="18" t="s">
        <v>120</v>
      </c>
      <c r="C15" s="24"/>
    </row>
    <row r="16" spans="1:3" s="7" customFormat="1" ht="18" hidden="1" customHeight="1">
      <c r="A16" s="38"/>
      <c r="B16" s="18" t="s">
        <v>121</v>
      </c>
      <c r="C16" s="24"/>
    </row>
    <row r="17" spans="1:3" s="7" customFormat="1" ht="18" customHeight="1">
      <c r="A17" s="14">
        <v>6</v>
      </c>
      <c r="B17" s="18" t="s">
        <v>18</v>
      </c>
      <c r="C17" s="24"/>
    </row>
    <row r="18" spans="1:3" s="7" customFormat="1" ht="18" customHeight="1">
      <c r="A18" s="14">
        <v>7</v>
      </c>
      <c r="B18" s="18" t="s">
        <v>19</v>
      </c>
      <c r="C18" s="24">
        <v>500000000</v>
      </c>
    </row>
    <row r="19" spans="1:3" s="7" customFormat="1" ht="18" customHeight="1">
      <c r="A19" s="14">
        <v>8</v>
      </c>
      <c r="B19" s="18" t="s">
        <v>20</v>
      </c>
      <c r="C19" s="24">
        <v>500000000</v>
      </c>
    </row>
    <row r="20" spans="1:3" ht="18" customHeight="1">
      <c r="A20" s="14">
        <v>9</v>
      </c>
      <c r="B20" s="18" t="s">
        <v>21</v>
      </c>
      <c r="C20" s="24"/>
    </row>
    <row r="21" spans="1:3" ht="18" customHeight="1">
      <c r="A21" s="14">
        <v>10</v>
      </c>
      <c r="B21" s="18" t="s">
        <v>22</v>
      </c>
      <c r="C21" s="24"/>
    </row>
    <row r="22" spans="1:3" ht="18" customHeight="1">
      <c r="A22" s="14">
        <v>11</v>
      </c>
      <c r="B22" s="18" t="s">
        <v>23</v>
      </c>
      <c r="C22" s="24">
        <v>500000000</v>
      </c>
    </row>
    <row r="23" spans="1:3" s="7" customFormat="1" ht="18" customHeight="1">
      <c r="A23" s="14">
        <v>12</v>
      </c>
      <c r="B23" s="18" t="s">
        <v>24</v>
      </c>
      <c r="C23" s="24"/>
    </row>
    <row r="24" spans="1:3" ht="18" customHeight="1">
      <c r="A24" s="36">
        <v>13</v>
      </c>
      <c r="B24" s="18" t="s">
        <v>25</v>
      </c>
      <c r="C24" s="24"/>
    </row>
    <row r="25" spans="1:3" ht="18" hidden="1" customHeight="1">
      <c r="A25" s="37"/>
      <c r="B25" s="18" t="s">
        <v>133</v>
      </c>
      <c r="C25" s="24"/>
    </row>
    <row r="26" spans="1:3" ht="18" hidden="1" customHeight="1">
      <c r="A26" s="37"/>
      <c r="B26" s="18" t="s">
        <v>134</v>
      </c>
      <c r="C26" s="24"/>
    </row>
    <row r="27" spans="1:3" ht="18" hidden="1" customHeight="1">
      <c r="A27" s="37"/>
      <c r="B27" s="18" t="s">
        <v>135</v>
      </c>
      <c r="C27" s="24"/>
    </row>
    <row r="28" spans="1:3" ht="18" hidden="1" customHeight="1">
      <c r="A28" s="37"/>
      <c r="B28" s="18" t="s">
        <v>136</v>
      </c>
      <c r="C28" s="24"/>
    </row>
    <row r="29" spans="1:3" ht="18" hidden="1" customHeight="1">
      <c r="A29" s="37"/>
      <c r="B29" s="18" t="s">
        <v>137</v>
      </c>
      <c r="C29" s="24"/>
    </row>
    <row r="30" spans="1:3" ht="18" hidden="1" customHeight="1">
      <c r="A30" s="37"/>
      <c r="B30" s="18" t="s">
        <v>138</v>
      </c>
      <c r="C30" s="24"/>
    </row>
    <row r="31" spans="1:3" ht="18" hidden="1" customHeight="1">
      <c r="A31" s="38"/>
      <c r="B31" s="18" t="s">
        <v>139</v>
      </c>
      <c r="C31" s="24"/>
    </row>
    <row r="32" spans="1:3" s="254" customFormat="1" ht="18" customHeight="1">
      <c r="A32" s="14">
        <v>14</v>
      </c>
      <c r="B32" s="18" t="s">
        <v>26</v>
      </c>
      <c r="C32" s="24">
        <v>500000000</v>
      </c>
    </row>
    <row r="33" spans="1:3" s="7" customFormat="1" ht="18" customHeight="1">
      <c r="A33" s="38">
        <v>15</v>
      </c>
      <c r="B33" s="39" t="s">
        <v>27</v>
      </c>
      <c r="C33" s="44">
        <v>500000000</v>
      </c>
    </row>
    <row r="34" spans="1:3" s="7" customFormat="1" ht="18" customHeight="1">
      <c r="A34" s="36">
        <v>16</v>
      </c>
      <c r="B34" s="18" t="s">
        <v>28</v>
      </c>
      <c r="C34" s="24"/>
    </row>
    <row r="35" spans="1:3" s="7" customFormat="1" ht="18" hidden="1" customHeight="1">
      <c r="A35" s="37"/>
      <c r="B35" s="18" t="s">
        <v>140</v>
      </c>
      <c r="C35" s="24"/>
    </row>
    <row r="36" spans="1:3" s="7" customFormat="1" ht="18" hidden="1" customHeight="1">
      <c r="A36" s="37"/>
      <c r="B36" s="18" t="s">
        <v>141</v>
      </c>
      <c r="C36" s="24"/>
    </row>
    <row r="37" spans="1:3" s="7" customFormat="1" ht="18" hidden="1" customHeight="1">
      <c r="A37" s="37"/>
      <c r="B37" s="18" t="s">
        <v>142</v>
      </c>
      <c r="C37" s="24"/>
    </row>
    <row r="38" spans="1:3" s="7" customFormat="1" ht="18" hidden="1" customHeight="1">
      <c r="A38" s="37"/>
      <c r="B38" s="18" t="s">
        <v>143</v>
      </c>
      <c r="C38" s="24"/>
    </row>
    <row r="39" spans="1:3" s="7" customFormat="1" ht="18" hidden="1" customHeight="1">
      <c r="A39" s="38"/>
      <c r="B39" s="18" t="s">
        <v>144</v>
      </c>
      <c r="C39" s="24"/>
    </row>
    <row r="40" spans="1:3" s="7" customFormat="1" ht="18" customHeight="1">
      <c r="A40" s="14">
        <v>17</v>
      </c>
      <c r="B40" s="18" t="s">
        <v>29</v>
      </c>
      <c r="C40" s="24"/>
    </row>
    <row r="41" spans="1:3" s="7" customFormat="1" ht="18" customHeight="1">
      <c r="A41" s="36">
        <v>18</v>
      </c>
      <c r="B41" s="18" t="s">
        <v>30</v>
      </c>
      <c r="C41" s="24">
        <v>500000000</v>
      </c>
    </row>
    <row r="42" spans="1:3" s="7" customFormat="1" ht="18" hidden="1" customHeight="1">
      <c r="A42" s="37"/>
      <c r="B42" s="18" t="s">
        <v>173</v>
      </c>
      <c r="C42" s="24"/>
    </row>
    <row r="43" spans="1:3" s="7" customFormat="1" ht="18" hidden="1" customHeight="1">
      <c r="A43" s="37"/>
      <c r="B43" s="18" t="s">
        <v>122</v>
      </c>
      <c r="C43" s="24"/>
    </row>
    <row r="44" spans="1:3" s="7" customFormat="1" ht="18" hidden="1" customHeight="1">
      <c r="A44" s="37"/>
      <c r="B44" s="18" t="s">
        <v>123</v>
      </c>
      <c r="C44" s="24"/>
    </row>
    <row r="45" spans="1:3" s="7" customFormat="1" ht="18" hidden="1" customHeight="1">
      <c r="A45" s="37"/>
      <c r="B45" s="18" t="s">
        <v>124</v>
      </c>
      <c r="C45" s="24"/>
    </row>
    <row r="46" spans="1:3" s="7" customFormat="1" ht="18" hidden="1" customHeight="1">
      <c r="A46" s="37"/>
      <c r="B46" s="18" t="s">
        <v>125</v>
      </c>
      <c r="C46" s="24"/>
    </row>
    <row r="47" spans="1:3" s="7" customFormat="1" ht="18" hidden="1" customHeight="1">
      <c r="A47" s="38"/>
      <c r="B47" s="18" t="s">
        <v>126</v>
      </c>
      <c r="C47" s="24"/>
    </row>
    <row r="48" spans="1:3" s="7" customFormat="1" ht="18" customHeight="1">
      <c r="A48" s="14">
        <v>19</v>
      </c>
      <c r="B48" s="18" t="s">
        <v>31</v>
      </c>
      <c r="C48" s="24"/>
    </row>
    <row r="49" spans="1:3" s="7" customFormat="1" ht="18" customHeight="1">
      <c r="A49" s="14">
        <v>20</v>
      </c>
      <c r="B49" s="18" t="s">
        <v>32</v>
      </c>
      <c r="C49" s="24"/>
    </row>
    <row r="50" spans="1:3" s="7" customFormat="1" ht="18" customHeight="1">
      <c r="A50" s="14">
        <v>21</v>
      </c>
      <c r="B50" s="18" t="s">
        <v>33</v>
      </c>
      <c r="C50" s="24"/>
    </row>
    <row r="51" spans="1:3" s="7" customFormat="1" ht="18" customHeight="1">
      <c r="A51" s="36">
        <v>22</v>
      </c>
      <c r="B51" s="18" t="s">
        <v>34</v>
      </c>
      <c r="C51" s="24"/>
    </row>
    <row r="52" spans="1:3" s="7" customFormat="1" ht="18" hidden="1" customHeight="1">
      <c r="A52" s="37"/>
      <c r="B52" s="18" t="s">
        <v>174</v>
      </c>
      <c r="C52" s="24"/>
    </row>
    <row r="53" spans="1:3" s="7" customFormat="1" ht="18" hidden="1" customHeight="1">
      <c r="A53" s="37"/>
      <c r="B53" s="18" t="s">
        <v>160</v>
      </c>
      <c r="C53" s="24"/>
    </row>
    <row r="54" spans="1:3" s="7" customFormat="1" ht="18" hidden="1" customHeight="1">
      <c r="A54" s="37"/>
      <c r="B54" s="18" t="s">
        <v>161</v>
      </c>
      <c r="C54" s="24"/>
    </row>
    <row r="55" spans="1:3" s="7" customFormat="1" ht="18" hidden="1" customHeight="1">
      <c r="A55" s="38"/>
      <c r="B55" s="18" t="s">
        <v>127</v>
      </c>
      <c r="C55" s="24"/>
    </row>
    <row r="56" spans="1:3" s="7" customFormat="1" ht="18" customHeight="1">
      <c r="A56" s="36">
        <v>23</v>
      </c>
      <c r="B56" s="18" t="s">
        <v>35</v>
      </c>
      <c r="C56" s="24"/>
    </row>
    <row r="57" spans="1:3" s="7" customFormat="1" ht="18" hidden="1" customHeight="1">
      <c r="A57" s="37"/>
      <c r="B57" s="18" t="s">
        <v>165</v>
      </c>
      <c r="C57" s="24"/>
    </row>
    <row r="58" spans="1:3" s="46" customFormat="1" ht="18" hidden="1" customHeight="1">
      <c r="A58" s="38"/>
      <c r="B58" s="18" t="s">
        <v>166</v>
      </c>
      <c r="C58" s="24"/>
    </row>
    <row r="59" spans="1:3" s="7" customFormat="1" ht="18" hidden="1" customHeight="1">
      <c r="A59" s="37"/>
      <c r="B59" s="39" t="s">
        <v>167</v>
      </c>
      <c r="C59" s="44"/>
    </row>
    <row r="60" spans="1:3" s="7" customFormat="1" ht="18" hidden="1" customHeight="1">
      <c r="A60" s="38"/>
      <c r="B60" s="18" t="s">
        <v>168</v>
      </c>
      <c r="C60" s="24"/>
    </row>
    <row r="61" spans="1:3" s="7" customFormat="1" ht="18" customHeight="1">
      <c r="A61" s="14">
        <v>24</v>
      </c>
      <c r="B61" s="18" t="s">
        <v>36</v>
      </c>
      <c r="C61" s="24"/>
    </row>
    <row r="62" spans="1:3" s="7" customFormat="1" ht="18" customHeight="1">
      <c r="A62" s="36">
        <v>25</v>
      </c>
      <c r="B62" s="18" t="s">
        <v>37</v>
      </c>
      <c r="C62" s="24">
        <v>500000000</v>
      </c>
    </row>
    <row r="63" spans="1:3" s="7" customFormat="1" ht="18" hidden="1" customHeight="1">
      <c r="A63" s="37"/>
      <c r="B63" s="18" t="s">
        <v>162</v>
      </c>
      <c r="C63" s="24"/>
    </row>
    <row r="64" spans="1:3" s="7" customFormat="1" ht="18" hidden="1" customHeight="1">
      <c r="A64" s="37"/>
      <c r="B64" s="18" t="s">
        <v>163</v>
      </c>
      <c r="C64" s="24"/>
    </row>
    <row r="65" spans="1:3" s="7" customFormat="1" ht="18" hidden="1" customHeight="1">
      <c r="A65" s="38"/>
      <c r="B65" s="18" t="s">
        <v>164</v>
      </c>
      <c r="C65" s="24"/>
    </row>
    <row r="66" spans="1:3" s="7" customFormat="1" ht="18" customHeight="1">
      <c r="A66" s="14">
        <v>26</v>
      </c>
      <c r="B66" s="18" t="s">
        <v>38</v>
      </c>
      <c r="C66" s="24">
        <v>500000000</v>
      </c>
    </row>
    <row r="67" spans="1:3" s="7" customFormat="1" ht="18" customHeight="1">
      <c r="A67" s="14">
        <v>27</v>
      </c>
      <c r="B67" s="18" t="s">
        <v>39</v>
      </c>
      <c r="C67" s="24"/>
    </row>
    <row r="68" spans="1:3" s="7" customFormat="1" ht="18" customHeight="1">
      <c r="A68" s="36">
        <v>28</v>
      </c>
      <c r="B68" s="18" t="s">
        <v>40</v>
      </c>
      <c r="C68" s="24"/>
    </row>
    <row r="69" spans="1:3" s="7" customFormat="1" ht="18" hidden="1" customHeight="1">
      <c r="A69" s="37"/>
      <c r="B69" s="18" t="s">
        <v>145</v>
      </c>
      <c r="C69" s="24"/>
    </row>
    <row r="70" spans="1:3" s="7" customFormat="1" ht="18" hidden="1" customHeight="1">
      <c r="A70" s="37"/>
      <c r="B70" s="18" t="s">
        <v>146</v>
      </c>
      <c r="C70" s="24"/>
    </row>
    <row r="71" spans="1:3" s="7" customFormat="1" ht="18" hidden="1" customHeight="1">
      <c r="A71" s="37"/>
      <c r="B71" s="18" t="s">
        <v>147</v>
      </c>
      <c r="C71" s="24"/>
    </row>
    <row r="72" spans="1:3" s="7" customFormat="1" ht="18" hidden="1" customHeight="1">
      <c r="A72" s="37"/>
      <c r="B72" s="18" t="s">
        <v>148</v>
      </c>
      <c r="C72" s="24"/>
    </row>
    <row r="73" spans="1:3" s="7" customFormat="1" ht="18" hidden="1" customHeight="1">
      <c r="A73" s="37"/>
      <c r="B73" s="18" t="s">
        <v>150</v>
      </c>
      <c r="C73" s="24"/>
    </row>
    <row r="74" spans="1:3" s="7" customFormat="1" ht="18" hidden="1" customHeight="1">
      <c r="A74" s="37"/>
      <c r="B74" s="18" t="s">
        <v>149</v>
      </c>
      <c r="C74" s="24"/>
    </row>
    <row r="75" spans="1:3" s="7" customFormat="1" ht="18" hidden="1" customHeight="1">
      <c r="A75" s="37"/>
      <c r="B75" s="18" t="s">
        <v>151</v>
      </c>
      <c r="C75" s="24"/>
    </row>
    <row r="76" spans="1:3" s="7" customFormat="1" ht="18" hidden="1" customHeight="1">
      <c r="A76" s="38"/>
      <c r="B76" s="18" t="s">
        <v>152</v>
      </c>
      <c r="C76" s="24"/>
    </row>
    <row r="77" spans="1:3" s="7" customFormat="1" ht="18" customHeight="1">
      <c r="A77" s="36">
        <v>29</v>
      </c>
      <c r="B77" s="18" t="s">
        <v>41</v>
      </c>
      <c r="C77" s="24"/>
    </row>
    <row r="78" spans="1:3" s="7" customFormat="1" ht="18" hidden="1" customHeight="1">
      <c r="A78" s="37"/>
      <c r="B78" s="18" t="s">
        <v>175</v>
      </c>
      <c r="C78" s="24"/>
    </row>
    <row r="79" spans="1:3" s="7" customFormat="1" ht="18" hidden="1" customHeight="1">
      <c r="A79" s="37"/>
      <c r="B79" s="18" t="s">
        <v>153</v>
      </c>
      <c r="C79" s="24"/>
    </row>
    <row r="80" spans="1:3" s="7" customFormat="1" ht="18" hidden="1" customHeight="1">
      <c r="A80" s="37"/>
      <c r="B80" s="18" t="s">
        <v>154</v>
      </c>
      <c r="C80" s="24"/>
    </row>
    <row r="81" spans="1:3" s="7" customFormat="1" ht="18" hidden="1" customHeight="1">
      <c r="A81" s="37"/>
      <c r="B81" s="18" t="s">
        <v>155</v>
      </c>
      <c r="C81" s="24"/>
    </row>
    <row r="82" spans="1:3" s="7" customFormat="1" ht="18" hidden="1" customHeight="1">
      <c r="A82" s="37"/>
      <c r="B82" s="18" t="s">
        <v>156</v>
      </c>
      <c r="C82" s="24"/>
    </row>
    <row r="83" spans="1:3" s="7" customFormat="1" ht="18" hidden="1" customHeight="1">
      <c r="A83" s="37"/>
      <c r="B83" s="18" t="s">
        <v>157</v>
      </c>
      <c r="C83" s="24"/>
    </row>
    <row r="84" spans="1:3" s="46" customFormat="1" ht="18" hidden="1" customHeight="1">
      <c r="A84" s="38"/>
      <c r="B84" s="18" t="s">
        <v>158</v>
      </c>
      <c r="C84" s="24"/>
    </row>
    <row r="85" spans="1:3" s="7" customFormat="1" ht="18" hidden="1" customHeight="1">
      <c r="A85" s="37"/>
      <c r="B85" s="39" t="s">
        <v>128</v>
      </c>
      <c r="C85" s="44"/>
    </row>
    <row r="86" spans="1:3" s="7" customFormat="1" ht="18" hidden="1" customHeight="1">
      <c r="A86" s="37"/>
      <c r="B86" s="18" t="s">
        <v>129</v>
      </c>
      <c r="C86" s="24"/>
    </row>
    <row r="87" spans="1:3" s="7" customFormat="1" ht="18" hidden="1" customHeight="1">
      <c r="A87" s="38"/>
      <c r="B87" s="18" t="s">
        <v>159</v>
      </c>
      <c r="C87" s="24"/>
    </row>
    <row r="88" spans="1:3" s="7" customFormat="1" ht="18" customHeight="1">
      <c r="A88" s="36">
        <v>30</v>
      </c>
      <c r="B88" s="18" t="s">
        <v>42</v>
      </c>
      <c r="C88" s="24"/>
    </row>
    <row r="89" spans="1:3" s="7" customFormat="1" ht="18" hidden="1" customHeight="1">
      <c r="A89" s="37"/>
      <c r="B89" s="18" t="s">
        <v>169</v>
      </c>
      <c r="C89" s="24"/>
    </row>
    <row r="90" spans="1:3" s="7" customFormat="1" ht="18" hidden="1" customHeight="1">
      <c r="A90" s="37"/>
      <c r="B90" s="18" t="s">
        <v>170</v>
      </c>
      <c r="C90" s="24"/>
    </row>
    <row r="91" spans="1:3" s="7" customFormat="1" ht="18" hidden="1" customHeight="1">
      <c r="A91" s="38"/>
      <c r="B91" s="18" t="s">
        <v>171</v>
      </c>
      <c r="C91" s="24"/>
    </row>
    <row r="92" spans="1:3" s="7" customFormat="1" ht="18" customHeight="1">
      <c r="A92" s="14">
        <v>31</v>
      </c>
      <c r="B92" s="18" t="s">
        <v>43</v>
      </c>
      <c r="C92" s="24">
        <v>500000000</v>
      </c>
    </row>
    <row r="93" spans="1:3" ht="18" customHeight="1">
      <c r="A93" s="36">
        <v>32</v>
      </c>
      <c r="B93" s="18" t="s">
        <v>44</v>
      </c>
      <c r="C93" s="24"/>
    </row>
    <row r="94" spans="1:3" ht="18" hidden="1" customHeight="1">
      <c r="A94" s="37"/>
      <c r="B94" s="18" t="s">
        <v>176</v>
      </c>
      <c r="C94" s="24"/>
    </row>
    <row r="95" spans="1:3" ht="18" hidden="1" customHeight="1">
      <c r="A95" s="37"/>
      <c r="B95" s="18" t="s">
        <v>130</v>
      </c>
      <c r="C95" s="24"/>
    </row>
    <row r="96" spans="1:3" ht="18" hidden="1" customHeight="1">
      <c r="A96" s="38"/>
      <c r="B96" s="18" t="s">
        <v>131</v>
      </c>
      <c r="C96" s="24"/>
    </row>
    <row r="97" spans="1:4" ht="18" customHeight="1">
      <c r="A97" s="36">
        <v>33</v>
      </c>
      <c r="B97" s="18" t="s">
        <v>45</v>
      </c>
      <c r="C97" s="24"/>
    </row>
    <row r="98" spans="1:4" ht="1.5" customHeight="1">
      <c r="A98" s="38"/>
      <c r="B98" s="32" t="s">
        <v>132</v>
      </c>
      <c r="C98" s="24"/>
    </row>
    <row r="99" spans="1:4" s="257" customFormat="1" ht="18" customHeight="1">
      <c r="A99" s="1663" t="s">
        <v>2</v>
      </c>
      <c r="B99" s="1664"/>
      <c r="C99" s="15">
        <f>SUM(C9:C97)</f>
        <v>5500000000</v>
      </c>
      <c r="D99" s="256" t="e">
        <f>#REF!+#REF!+#REF!+#REF!+#REF!+#REF!+#REF!+#REF!+#REF!+#REF!+#REF!+#REF!+#REF!+#REF!+#REF!+#REF!+#REF!+#REF!+#REF!+#REF!+#REF!+#REF!+#REF!+#REF!+#REF!+#REF!+#REF!+#REF!+#REF!+#REF!+#REF!+#REF!+#REF!</f>
        <v>#REF!</v>
      </c>
    </row>
  </sheetData>
  <mergeCells count="6">
    <mergeCell ref="A99:B99"/>
    <mergeCell ref="A1:C1"/>
    <mergeCell ref="A2:C2"/>
    <mergeCell ref="A3:C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5.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10"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45">
      <c r="A5" s="1704" t="s">
        <v>1</v>
      </c>
      <c r="B5" s="1701" t="s">
        <v>12</v>
      </c>
      <c r="C5" s="56" t="s">
        <v>343</v>
      </c>
    </row>
    <row r="6" spans="1:3" s="3" customFormat="1" ht="118.5" customHeight="1">
      <c r="A6" s="1705"/>
      <c r="B6" s="1702"/>
      <c r="C6" s="56" t="s">
        <v>339</v>
      </c>
    </row>
    <row r="7" spans="1:3" s="3" customFormat="1" ht="136.5" customHeight="1">
      <c r="A7" s="1706"/>
      <c r="B7" s="1703"/>
      <c r="C7" s="252" t="s">
        <v>330</v>
      </c>
    </row>
    <row r="8" spans="1:3" s="3" customFormat="1">
      <c r="A8" s="137" t="s">
        <v>192</v>
      </c>
      <c r="B8" s="137" t="s">
        <v>193</v>
      </c>
      <c r="C8" s="77" t="s">
        <v>250</v>
      </c>
    </row>
    <row r="9" spans="1:3" ht="18" customHeight="1">
      <c r="A9" s="14">
        <v>1</v>
      </c>
      <c r="B9" s="16" t="s">
        <v>13</v>
      </c>
      <c r="C9" s="24"/>
    </row>
    <row r="10" spans="1:3" s="7" customFormat="1" ht="18" customHeight="1">
      <c r="A10" s="14">
        <v>2</v>
      </c>
      <c r="B10" s="18" t="s">
        <v>14</v>
      </c>
      <c r="C10" s="24"/>
    </row>
    <row r="11" spans="1:3" s="7" customFormat="1" ht="18" customHeight="1">
      <c r="A11" s="14">
        <v>3</v>
      </c>
      <c r="B11" s="18" t="s">
        <v>15</v>
      </c>
      <c r="C11" s="24"/>
    </row>
    <row r="12" spans="1:3" s="7" customFormat="1" ht="18" customHeight="1">
      <c r="A12" s="14">
        <v>4</v>
      </c>
      <c r="B12" s="18" t="s">
        <v>16</v>
      </c>
      <c r="C12" s="24">
        <v>400000000</v>
      </c>
    </row>
    <row r="13" spans="1:3" s="7" customFormat="1" ht="18" customHeight="1">
      <c r="A13" s="36">
        <v>5</v>
      </c>
      <c r="B13" s="18" t="s">
        <v>17</v>
      </c>
      <c r="C13" s="24">
        <v>400000000</v>
      </c>
    </row>
    <row r="14" spans="1:3" s="7" customFormat="1" ht="18" hidden="1" customHeight="1">
      <c r="A14" s="37"/>
      <c r="B14" s="18" t="s">
        <v>172</v>
      </c>
      <c r="C14" s="24"/>
    </row>
    <row r="15" spans="1:3" s="7" customFormat="1" ht="18" hidden="1" customHeight="1">
      <c r="A15" s="37"/>
      <c r="B15" s="18" t="s">
        <v>120</v>
      </c>
      <c r="C15" s="24"/>
    </row>
    <row r="16" spans="1:3" s="7" customFormat="1" ht="18" hidden="1" customHeight="1">
      <c r="A16" s="38"/>
      <c r="B16" s="18" t="s">
        <v>121</v>
      </c>
      <c r="C16" s="24"/>
    </row>
    <row r="17" spans="1:3" s="7" customFormat="1" ht="18" customHeight="1">
      <c r="A17" s="14">
        <v>6</v>
      </c>
      <c r="B17" s="18" t="s">
        <v>18</v>
      </c>
      <c r="C17" s="24"/>
    </row>
    <row r="18" spans="1:3" s="7" customFormat="1" ht="18" customHeight="1">
      <c r="A18" s="14">
        <v>7</v>
      </c>
      <c r="B18" s="18" t="s">
        <v>19</v>
      </c>
      <c r="C18" s="24"/>
    </row>
    <row r="19" spans="1:3" s="7" customFormat="1" ht="18" customHeight="1">
      <c r="A19" s="14">
        <v>8</v>
      </c>
      <c r="B19" s="18" t="s">
        <v>20</v>
      </c>
      <c r="C19" s="24"/>
    </row>
    <row r="20" spans="1:3" ht="18" customHeight="1">
      <c r="A20" s="14">
        <v>9</v>
      </c>
      <c r="B20" s="18" t="s">
        <v>21</v>
      </c>
      <c r="C20" s="24"/>
    </row>
    <row r="21" spans="1:3" ht="18" customHeight="1">
      <c r="A21" s="14">
        <v>10</v>
      </c>
      <c r="B21" s="18" t="s">
        <v>22</v>
      </c>
      <c r="C21" s="24"/>
    </row>
    <row r="22" spans="1:3" ht="18" customHeight="1">
      <c r="A22" s="14">
        <v>11</v>
      </c>
      <c r="B22" s="18" t="s">
        <v>23</v>
      </c>
      <c r="C22" s="24"/>
    </row>
    <row r="23" spans="1:3" s="7" customFormat="1" ht="18" customHeight="1">
      <c r="A23" s="14">
        <v>12</v>
      </c>
      <c r="B23" s="18" t="s">
        <v>24</v>
      </c>
      <c r="C23" s="24"/>
    </row>
    <row r="24" spans="1:3" ht="18" customHeight="1">
      <c r="A24" s="36">
        <v>13</v>
      </c>
      <c r="B24" s="18" t="s">
        <v>25</v>
      </c>
      <c r="C24" s="24"/>
    </row>
    <row r="25" spans="1:3" ht="18" hidden="1" customHeight="1">
      <c r="A25" s="37"/>
      <c r="B25" s="18" t="s">
        <v>133</v>
      </c>
      <c r="C25" s="24"/>
    </row>
    <row r="26" spans="1:3" ht="18" hidden="1" customHeight="1">
      <c r="A26" s="37"/>
      <c r="B26" s="18" t="s">
        <v>134</v>
      </c>
      <c r="C26" s="24"/>
    </row>
    <row r="27" spans="1:3" ht="18" hidden="1" customHeight="1">
      <c r="A27" s="37"/>
      <c r="B27" s="18" t="s">
        <v>135</v>
      </c>
      <c r="C27" s="24"/>
    </row>
    <row r="28" spans="1:3" ht="18" hidden="1" customHeight="1">
      <c r="A28" s="37"/>
      <c r="B28" s="18" t="s">
        <v>136</v>
      </c>
      <c r="C28" s="24"/>
    </row>
    <row r="29" spans="1:3" ht="18" hidden="1" customHeight="1">
      <c r="A29" s="37"/>
      <c r="B29" s="18" t="s">
        <v>137</v>
      </c>
      <c r="C29" s="24"/>
    </row>
    <row r="30" spans="1:3" ht="18" hidden="1" customHeight="1">
      <c r="A30" s="37"/>
      <c r="B30" s="18" t="s">
        <v>138</v>
      </c>
      <c r="C30" s="24"/>
    </row>
    <row r="31" spans="1:3" ht="18" hidden="1" customHeight="1">
      <c r="A31" s="38"/>
      <c r="B31" s="18" t="s">
        <v>139</v>
      </c>
      <c r="C31" s="24"/>
    </row>
    <row r="32" spans="1:3" s="254" customFormat="1" ht="18" customHeight="1">
      <c r="A32" s="14">
        <v>14</v>
      </c>
      <c r="B32" s="18" t="s">
        <v>26</v>
      </c>
      <c r="C32" s="24"/>
    </row>
    <row r="33" spans="1:3" s="7" customFormat="1" ht="18" customHeight="1">
      <c r="A33" s="38">
        <v>15</v>
      </c>
      <c r="B33" s="39" t="s">
        <v>27</v>
      </c>
      <c r="C33" s="44"/>
    </row>
    <row r="34" spans="1:3" s="7" customFormat="1" ht="18" customHeight="1">
      <c r="A34" s="36">
        <v>16</v>
      </c>
      <c r="B34" s="18" t="s">
        <v>28</v>
      </c>
      <c r="C34" s="24"/>
    </row>
    <row r="35" spans="1:3" s="7" customFormat="1" ht="18" hidden="1" customHeight="1">
      <c r="A35" s="37"/>
      <c r="B35" s="18" t="s">
        <v>140</v>
      </c>
      <c r="C35" s="24"/>
    </row>
    <row r="36" spans="1:3" s="7" customFormat="1" ht="18" hidden="1" customHeight="1">
      <c r="A36" s="37"/>
      <c r="B36" s="18" t="s">
        <v>141</v>
      </c>
      <c r="C36" s="24"/>
    </row>
    <row r="37" spans="1:3" s="7" customFormat="1" ht="18" hidden="1" customHeight="1">
      <c r="A37" s="37"/>
      <c r="B37" s="18" t="s">
        <v>142</v>
      </c>
      <c r="C37" s="24"/>
    </row>
    <row r="38" spans="1:3" s="7" customFormat="1" ht="18" hidden="1" customHeight="1">
      <c r="A38" s="37"/>
      <c r="B38" s="18" t="s">
        <v>143</v>
      </c>
      <c r="C38" s="24"/>
    </row>
    <row r="39" spans="1:3" s="7" customFormat="1" ht="18" hidden="1" customHeight="1">
      <c r="A39" s="38"/>
      <c r="B39" s="18" t="s">
        <v>144</v>
      </c>
      <c r="C39" s="24"/>
    </row>
    <row r="40" spans="1:3" s="7" customFormat="1" ht="18" customHeight="1">
      <c r="A40" s="14">
        <v>17</v>
      </c>
      <c r="B40" s="18" t="s">
        <v>29</v>
      </c>
      <c r="C40" s="24"/>
    </row>
    <row r="41" spans="1:3" s="7" customFormat="1" ht="18" customHeight="1">
      <c r="A41" s="36">
        <v>18</v>
      </c>
      <c r="B41" s="18" t="s">
        <v>30</v>
      </c>
      <c r="C41" s="24">
        <v>500000000</v>
      </c>
    </row>
    <row r="42" spans="1:3" s="7" customFormat="1" ht="18" hidden="1" customHeight="1">
      <c r="A42" s="37"/>
      <c r="B42" s="18" t="s">
        <v>173</v>
      </c>
      <c r="C42" s="24"/>
    </row>
    <row r="43" spans="1:3" s="7" customFormat="1" ht="18" hidden="1" customHeight="1">
      <c r="A43" s="37"/>
      <c r="B43" s="18" t="s">
        <v>122</v>
      </c>
      <c r="C43" s="24"/>
    </row>
    <row r="44" spans="1:3" s="7" customFormat="1" ht="18" hidden="1" customHeight="1">
      <c r="A44" s="37"/>
      <c r="B44" s="18" t="s">
        <v>123</v>
      </c>
      <c r="C44" s="24"/>
    </row>
    <row r="45" spans="1:3" s="7" customFormat="1" ht="18" hidden="1" customHeight="1">
      <c r="A45" s="37"/>
      <c r="B45" s="18" t="s">
        <v>124</v>
      </c>
      <c r="C45" s="24"/>
    </row>
    <row r="46" spans="1:3" s="7" customFormat="1" ht="18" hidden="1" customHeight="1">
      <c r="A46" s="37"/>
      <c r="B46" s="18" t="s">
        <v>125</v>
      </c>
      <c r="C46" s="24"/>
    </row>
    <row r="47" spans="1:3" s="7" customFormat="1" ht="18" hidden="1" customHeight="1">
      <c r="A47" s="38"/>
      <c r="B47" s="18" t="s">
        <v>126</v>
      </c>
      <c r="C47" s="24"/>
    </row>
    <row r="48" spans="1:3" s="7" customFormat="1" ht="18" customHeight="1">
      <c r="A48" s="14">
        <v>19</v>
      </c>
      <c r="B48" s="18" t="s">
        <v>31</v>
      </c>
      <c r="C48" s="24"/>
    </row>
    <row r="49" spans="1:3" s="7" customFormat="1" ht="18" customHeight="1">
      <c r="A49" s="14">
        <v>20</v>
      </c>
      <c r="B49" s="18" t="s">
        <v>32</v>
      </c>
      <c r="C49" s="24"/>
    </row>
    <row r="50" spans="1:3" s="7" customFormat="1" ht="18" customHeight="1">
      <c r="A50" s="14">
        <v>21</v>
      </c>
      <c r="B50" s="18" t="s">
        <v>33</v>
      </c>
      <c r="C50" s="24">
        <v>450000000</v>
      </c>
    </row>
    <row r="51" spans="1:3" s="7" customFormat="1" ht="18" customHeight="1">
      <c r="A51" s="36">
        <v>22</v>
      </c>
      <c r="B51" s="18" t="s">
        <v>34</v>
      </c>
      <c r="C51" s="24">
        <v>450000000</v>
      </c>
    </row>
    <row r="52" spans="1:3" s="7" customFormat="1" ht="18" hidden="1" customHeight="1">
      <c r="A52" s="37"/>
      <c r="B52" s="18" t="s">
        <v>174</v>
      </c>
      <c r="C52" s="24"/>
    </row>
    <row r="53" spans="1:3" s="7" customFormat="1" ht="18" hidden="1" customHeight="1">
      <c r="A53" s="37"/>
      <c r="B53" s="18" t="s">
        <v>160</v>
      </c>
      <c r="C53" s="24"/>
    </row>
    <row r="54" spans="1:3" s="7" customFormat="1" ht="18" hidden="1" customHeight="1">
      <c r="A54" s="37"/>
      <c r="B54" s="18" t="s">
        <v>161</v>
      </c>
      <c r="C54" s="24"/>
    </row>
    <row r="55" spans="1:3" s="7" customFormat="1" ht="18" hidden="1" customHeight="1">
      <c r="A55" s="38"/>
      <c r="B55" s="18" t="s">
        <v>127</v>
      </c>
      <c r="C55" s="24"/>
    </row>
    <row r="56" spans="1:3" s="7" customFormat="1" ht="18" customHeight="1">
      <c r="A56" s="36">
        <v>23</v>
      </c>
      <c r="B56" s="18" t="s">
        <v>35</v>
      </c>
      <c r="C56" s="24"/>
    </row>
    <row r="57" spans="1:3" s="7" customFormat="1" ht="18" hidden="1" customHeight="1">
      <c r="A57" s="37"/>
      <c r="B57" s="18" t="s">
        <v>165</v>
      </c>
      <c r="C57" s="24"/>
    </row>
    <row r="58" spans="1:3" s="46" customFormat="1" ht="18" hidden="1" customHeight="1">
      <c r="A58" s="38"/>
      <c r="B58" s="18" t="s">
        <v>166</v>
      </c>
      <c r="C58" s="24"/>
    </row>
    <row r="59" spans="1:3" s="7" customFormat="1" ht="18" hidden="1" customHeight="1">
      <c r="A59" s="37"/>
      <c r="B59" s="39" t="s">
        <v>167</v>
      </c>
      <c r="C59" s="44"/>
    </row>
    <row r="60" spans="1:3" s="7" customFormat="1" ht="18" hidden="1" customHeight="1">
      <c r="A60" s="38"/>
      <c r="B60" s="18" t="s">
        <v>168</v>
      </c>
      <c r="C60" s="24"/>
    </row>
    <row r="61" spans="1:3" s="7" customFormat="1" ht="18" customHeight="1">
      <c r="A61" s="14">
        <v>24</v>
      </c>
      <c r="B61" s="18" t="s">
        <v>36</v>
      </c>
      <c r="C61" s="24"/>
    </row>
    <row r="62" spans="1:3" s="7" customFormat="1" ht="18" customHeight="1">
      <c r="A62" s="36">
        <v>25</v>
      </c>
      <c r="B62" s="18" t="s">
        <v>37</v>
      </c>
      <c r="C62" s="24"/>
    </row>
    <row r="63" spans="1:3" s="7" customFormat="1" ht="18" hidden="1" customHeight="1">
      <c r="A63" s="37"/>
      <c r="B63" s="18" t="s">
        <v>162</v>
      </c>
      <c r="C63" s="24"/>
    </row>
    <row r="64" spans="1:3" s="7" customFormat="1" ht="18" hidden="1" customHeight="1">
      <c r="A64" s="37"/>
      <c r="B64" s="18" t="s">
        <v>163</v>
      </c>
      <c r="C64" s="24"/>
    </row>
    <row r="65" spans="1:3" s="7" customFormat="1" ht="18" hidden="1" customHeight="1">
      <c r="A65" s="38"/>
      <c r="B65" s="18" t="s">
        <v>164</v>
      </c>
      <c r="C65" s="24"/>
    </row>
    <row r="66" spans="1:3" s="7" customFormat="1" ht="18" customHeight="1">
      <c r="A66" s="14">
        <v>26</v>
      </c>
      <c r="B66" s="18" t="s">
        <v>38</v>
      </c>
      <c r="C66" s="24"/>
    </row>
    <row r="67" spans="1:3" s="7" customFormat="1" ht="18" customHeight="1">
      <c r="A67" s="14">
        <v>27</v>
      </c>
      <c r="B67" s="18" t="s">
        <v>39</v>
      </c>
      <c r="C67" s="24"/>
    </row>
    <row r="68" spans="1:3" s="7" customFormat="1" ht="18" customHeight="1">
      <c r="A68" s="36">
        <v>28</v>
      </c>
      <c r="B68" s="18" t="s">
        <v>40</v>
      </c>
      <c r="C68" s="24"/>
    </row>
    <row r="69" spans="1:3" s="7" customFormat="1" ht="18" hidden="1" customHeight="1">
      <c r="A69" s="37"/>
      <c r="B69" s="18" t="s">
        <v>145</v>
      </c>
      <c r="C69" s="24"/>
    </row>
    <row r="70" spans="1:3" s="7" customFormat="1" ht="18" hidden="1" customHeight="1">
      <c r="A70" s="37"/>
      <c r="B70" s="18" t="s">
        <v>146</v>
      </c>
      <c r="C70" s="24"/>
    </row>
    <row r="71" spans="1:3" s="7" customFormat="1" ht="18" hidden="1" customHeight="1">
      <c r="A71" s="37"/>
      <c r="B71" s="18" t="s">
        <v>147</v>
      </c>
      <c r="C71" s="24"/>
    </row>
    <row r="72" spans="1:3" s="7" customFormat="1" ht="18" hidden="1" customHeight="1">
      <c r="A72" s="37"/>
      <c r="B72" s="18" t="s">
        <v>148</v>
      </c>
      <c r="C72" s="24"/>
    </row>
    <row r="73" spans="1:3" s="7" customFormat="1" ht="18" hidden="1" customHeight="1">
      <c r="A73" s="37"/>
      <c r="B73" s="18" t="s">
        <v>150</v>
      </c>
      <c r="C73" s="24"/>
    </row>
    <row r="74" spans="1:3" s="7" customFormat="1" ht="18" hidden="1" customHeight="1">
      <c r="A74" s="37"/>
      <c r="B74" s="18" t="s">
        <v>149</v>
      </c>
      <c r="C74" s="24"/>
    </row>
    <row r="75" spans="1:3" s="7" customFormat="1" ht="18" hidden="1" customHeight="1">
      <c r="A75" s="37"/>
      <c r="B75" s="18" t="s">
        <v>151</v>
      </c>
      <c r="C75" s="24"/>
    </row>
    <row r="76" spans="1:3" s="7" customFormat="1" ht="18" hidden="1" customHeight="1">
      <c r="A76" s="38"/>
      <c r="B76" s="18" t="s">
        <v>152</v>
      </c>
      <c r="C76" s="24"/>
    </row>
    <row r="77" spans="1:3" s="7" customFormat="1" ht="18" customHeight="1">
      <c r="A77" s="36">
        <v>29</v>
      </c>
      <c r="B77" s="18" t="s">
        <v>41</v>
      </c>
      <c r="C77" s="24">
        <v>400000000</v>
      </c>
    </row>
    <row r="78" spans="1:3" s="7" customFormat="1" ht="18" hidden="1" customHeight="1">
      <c r="A78" s="37"/>
      <c r="B78" s="18" t="s">
        <v>175</v>
      </c>
      <c r="C78" s="24"/>
    </row>
    <row r="79" spans="1:3" s="7" customFormat="1" ht="18" hidden="1" customHeight="1">
      <c r="A79" s="37"/>
      <c r="B79" s="18" t="s">
        <v>153</v>
      </c>
      <c r="C79" s="24"/>
    </row>
    <row r="80" spans="1:3" s="7" customFormat="1" ht="18" hidden="1" customHeight="1">
      <c r="A80" s="37"/>
      <c r="B80" s="18" t="s">
        <v>154</v>
      </c>
      <c r="C80" s="24"/>
    </row>
    <row r="81" spans="1:3" s="7" customFormat="1" ht="18" hidden="1" customHeight="1">
      <c r="A81" s="37"/>
      <c r="B81" s="18" t="s">
        <v>155</v>
      </c>
      <c r="C81" s="24"/>
    </row>
    <row r="82" spans="1:3" s="7" customFormat="1" ht="18" hidden="1" customHeight="1">
      <c r="A82" s="37"/>
      <c r="B82" s="18" t="s">
        <v>156</v>
      </c>
      <c r="C82" s="24"/>
    </row>
    <row r="83" spans="1:3" s="7" customFormat="1" ht="18" hidden="1" customHeight="1">
      <c r="A83" s="37"/>
      <c r="B83" s="18" t="s">
        <v>157</v>
      </c>
      <c r="C83" s="24"/>
    </row>
    <row r="84" spans="1:3" s="46" customFormat="1" ht="18" hidden="1" customHeight="1">
      <c r="A84" s="38"/>
      <c r="B84" s="18" t="s">
        <v>158</v>
      </c>
      <c r="C84" s="24"/>
    </row>
    <row r="85" spans="1:3" s="7" customFormat="1" ht="18" hidden="1" customHeight="1">
      <c r="A85" s="37"/>
      <c r="B85" s="39" t="s">
        <v>128</v>
      </c>
      <c r="C85" s="44"/>
    </row>
    <row r="86" spans="1:3" s="7" customFormat="1" ht="18" hidden="1" customHeight="1">
      <c r="A86" s="37"/>
      <c r="B86" s="18" t="s">
        <v>129</v>
      </c>
      <c r="C86" s="24"/>
    </row>
    <row r="87" spans="1:3" s="7" customFormat="1" ht="18" hidden="1" customHeight="1">
      <c r="A87" s="38"/>
      <c r="B87" s="18" t="s">
        <v>159</v>
      </c>
      <c r="C87" s="24"/>
    </row>
    <row r="88" spans="1:3" s="7" customFormat="1" ht="18" customHeight="1">
      <c r="A88" s="36">
        <v>30</v>
      </c>
      <c r="B88" s="18" t="s">
        <v>42</v>
      </c>
      <c r="C88" s="24"/>
    </row>
    <row r="89" spans="1:3" s="7" customFormat="1" ht="18" hidden="1" customHeight="1">
      <c r="A89" s="37"/>
      <c r="B89" s="18" t="s">
        <v>169</v>
      </c>
      <c r="C89" s="24"/>
    </row>
    <row r="90" spans="1:3" s="7" customFormat="1" ht="18" hidden="1" customHeight="1">
      <c r="A90" s="37"/>
      <c r="B90" s="18" t="s">
        <v>170</v>
      </c>
      <c r="C90" s="24"/>
    </row>
    <row r="91" spans="1:3" s="7" customFormat="1" ht="18" hidden="1" customHeight="1">
      <c r="A91" s="38"/>
      <c r="B91" s="18" t="s">
        <v>171</v>
      </c>
      <c r="C91" s="24"/>
    </row>
    <row r="92" spans="1:3" s="7" customFormat="1" ht="18" customHeight="1">
      <c r="A92" s="14">
        <v>31</v>
      </c>
      <c r="B92" s="18" t="s">
        <v>43</v>
      </c>
      <c r="C92" s="24"/>
    </row>
    <row r="93" spans="1:3" ht="18" customHeight="1">
      <c r="A93" s="36">
        <v>32</v>
      </c>
      <c r="B93" s="18" t="s">
        <v>44</v>
      </c>
      <c r="C93" s="24">
        <v>400000000</v>
      </c>
    </row>
    <row r="94" spans="1:3" ht="18" hidden="1" customHeight="1">
      <c r="A94" s="37"/>
      <c r="B94" s="18" t="s">
        <v>176</v>
      </c>
      <c r="C94" s="24"/>
    </row>
    <row r="95" spans="1:3" ht="18" hidden="1" customHeight="1">
      <c r="A95" s="37"/>
      <c r="B95" s="18" t="s">
        <v>130</v>
      </c>
      <c r="C95" s="24"/>
    </row>
    <row r="96" spans="1:3" ht="18" hidden="1" customHeight="1">
      <c r="A96" s="38"/>
      <c r="B96" s="18" t="s">
        <v>131</v>
      </c>
      <c r="C96" s="24"/>
    </row>
    <row r="97" spans="1:4" ht="18" customHeight="1">
      <c r="A97" s="36">
        <v>33</v>
      </c>
      <c r="B97" s="18" t="s">
        <v>45</v>
      </c>
      <c r="C97" s="24"/>
    </row>
    <row r="98" spans="1:4" ht="18" hidden="1" customHeight="1">
      <c r="A98" s="38"/>
      <c r="B98" s="32" t="s">
        <v>132</v>
      </c>
      <c r="C98" s="24"/>
    </row>
    <row r="99" spans="1:4" s="257" customFormat="1" ht="18" customHeight="1">
      <c r="A99" s="1663" t="s">
        <v>2</v>
      </c>
      <c r="B99" s="1664"/>
      <c r="C99" s="15">
        <f>SUM(C9:C97)</f>
        <v>3000000000</v>
      </c>
      <c r="D99" s="256" t="e">
        <f>#REF!+#REF!+#REF!+#REF!+#REF!+#REF!+#REF!+#REF!+#REF!+#REF!+#REF!+#REF!+#REF!+#REF!+#REF!+#REF!+#REF!+#REF!+#REF!+#REF!+#REF!+#REF!+#REF!+#REF!+#REF!+#REF!+#REF!+#REF!+#REF!+#REF!+#REF!+#REF!+#REF!</f>
        <v>#REF!</v>
      </c>
    </row>
  </sheetData>
  <mergeCells count="6">
    <mergeCell ref="A99:B99"/>
    <mergeCell ref="A1:C1"/>
    <mergeCell ref="A2:C2"/>
    <mergeCell ref="A3:C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6.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57"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102" customHeight="1">
      <c r="A5" s="1704" t="s">
        <v>1</v>
      </c>
      <c r="B5" s="1701" t="s">
        <v>12</v>
      </c>
      <c r="C5" s="56" t="s">
        <v>344</v>
      </c>
    </row>
    <row r="6" spans="1:3" s="3" customFormat="1" ht="133.5" customHeight="1">
      <c r="A6" s="1705"/>
      <c r="B6" s="1702"/>
      <c r="C6" s="56" t="s">
        <v>340</v>
      </c>
    </row>
    <row r="7" spans="1:3" s="3" customFormat="1" ht="45">
      <c r="A7" s="1706"/>
      <c r="B7" s="1703"/>
      <c r="C7" s="252" t="s">
        <v>331</v>
      </c>
    </row>
    <row r="8" spans="1:3" s="3" customFormat="1">
      <c r="A8" s="137" t="s">
        <v>192</v>
      </c>
      <c r="B8" s="137" t="s">
        <v>193</v>
      </c>
      <c r="C8" s="77" t="s">
        <v>250</v>
      </c>
    </row>
    <row r="9" spans="1:3" ht="18" customHeight="1">
      <c r="A9" s="14">
        <v>1</v>
      </c>
      <c r="B9" s="16" t="s">
        <v>13</v>
      </c>
      <c r="C9" s="17">
        <v>350000000</v>
      </c>
    </row>
    <row r="10" spans="1:3" s="7" customFormat="1" ht="18" customHeight="1">
      <c r="A10" s="14">
        <v>2</v>
      </c>
      <c r="B10" s="18" t="s">
        <v>14</v>
      </c>
      <c r="C10" s="17"/>
    </row>
    <row r="11" spans="1:3" s="7" customFormat="1" ht="18" customHeight="1">
      <c r="A11" s="14">
        <v>3</v>
      </c>
      <c r="B11" s="18" t="s">
        <v>15</v>
      </c>
      <c r="C11" s="17"/>
    </row>
    <row r="12" spans="1:3" s="7" customFormat="1" ht="18" customHeight="1">
      <c r="A12" s="14">
        <v>4</v>
      </c>
      <c r="B12" s="18" t="s">
        <v>16</v>
      </c>
      <c r="C12" s="17">
        <v>350000000</v>
      </c>
    </row>
    <row r="13" spans="1:3" s="7" customFormat="1" ht="18" customHeight="1">
      <c r="A13" s="36">
        <v>5</v>
      </c>
      <c r="B13" s="18" t="s">
        <v>17</v>
      </c>
      <c r="C13" s="17">
        <v>350000000</v>
      </c>
    </row>
    <row r="14" spans="1:3" s="7" customFormat="1" ht="18" hidden="1" customHeight="1">
      <c r="A14" s="37"/>
      <c r="B14" s="18" t="s">
        <v>172</v>
      </c>
      <c r="C14" s="17"/>
    </row>
    <row r="15" spans="1:3" s="7" customFormat="1" ht="18" hidden="1" customHeight="1">
      <c r="A15" s="37"/>
      <c r="B15" s="18" t="s">
        <v>120</v>
      </c>
      <c r="C15" s="17"/>
    </row>
    <row r="16" spans="1:3" s="7" customFormat="1" ht="18" hidden="1" customHeight="1">
      <c r="A16" s="38"/>
      <c r="B16" s="18" t="s">
        <v>121</v>
      </c>
      <c r="C16" s="17"/>
    </row>
    <row r="17" spans="1:3" s="7" customFormat="1" ht="18" customHeight="1">
      <c r="A17" s="14">
        <v>6</v>
      </c>
      <c r="B17" s="18" t="s">
        <v>18</v>
      </c>
      <c r="C17" s="17"/>
    </row>
    <row r="18" spans="1:3" s="7" customFormat="1" ht="18" customHeight="1">
      <c r="A18" s="14">
        <v>7</v>
      </c>
      <c r="B18" s="18" t="s">
        <v>19</v>
      </c>
      <c r="C18" s="17"/>
    </row>
    <row r="19" spans="1:3" s="7" customFormat="1" ht="18" customHeight="1">
      <c r="A19" s="14">
        <v>8</v>
      </c>
      <c r="B19" s="18" t="s">
        <v>20</v>
      </c>
      <c r="C19" s="17"/>
    </row>
    <row r="20" spans="1:3" ht="18" customHeight="1">
      <c r="A20" s="14">
        <v>9</v>
      </c>
      <c r="B20" s="18" t="s">
        <v>21</v>
      </c>
      <c r="C20" s="17"/>
    </row>
    <row r="21" spans="1:3" ht="18" customHeight="1">
      <c r="A21" s="14">
        <v>10</v>
      </c>
      <c r="B21" s="18" t="s">
        <v>22</v>
      </c>
      <c r="C21" s="17"/>
    </row>
    <row r="22" spans="1:3" ht="18" customHeight="1">
      <c r="A22" s="14">
        <v>11</v>
      </c>
      <c r="B22" s="18" t="s">
        <v>23</v>
      </c>
      <c r="C22" s="17"/>
    </row>
    <row r="23" spans="1:3" s="7" customFormat="1" ht="18" customHeight="1">
      <c r="A23" s="14">
        <v>12</v>
      </c>
      <c r="B23" s="18" t="s">
        <v>24</v>
      </c>
      <c r="C23" s="17"/>
    </row>
    <row r="24" spans="1:3" ht="18" customHeight="1">
      <c r="A24" s="36">
        <v>13</v>
      </c>
      <c r="B24" s="18" t="s">
        <v>25</v>
      </c>
      <c r="C24" s="17"/>
    </row>
    <row r="25" spans="1:3" ht="18" hidden="1" customHeight="1">
      <c r="A25" s="37"/>
      <c r="B25" s="18" t="s">
        <v>133</v>
      </c>
      <c r="C25" s="17"/>
    </row>
    <row r="26" spans="1:3" ht="18" hidden="1" customHeight="1">
      <c r="A26" s="37"/>
      <c r="B26" s="18" t="s">
        <v>134</v>
      </c>
      <c r="C26" s="17"/>
    </row>
    <row r="27" spans="1:3" ht="18" hidden="1" customHeight="1">
      <c r="A27" s="37"/>
      <c r="B27" s="18" t="s">
        <v>135</v>
      </c>
      <c r="C27" s="17"/>
    </row>
    <row r="28" spans="1:3" ht="18" hidden="1" customHeight="1">
      <c r="A28" s="37"/>
      <c r="B28" s="18" t="s">
        <v>136</v>
      </c>
      <c r="C28" s="17"/>
    </row>
    <row r="29" spans="1:3" ht="18" hidden="1" customHeight="1">
      <c r="A29" s="37"/>
      <c r="B29" s="18" t="s">
        <v>137</v>
      </c>
      <c r="C29" s="17"/>
    </row>
    <row r="30" spans="1:3" ht="18" hidden="1" customHeight="1">
      <c r="A30" s="37"/>
      <c r="B30" s="18" t="s">
        <v>138</v>
      </c>
      <c r="C30" s="17"/>
    </row>
    <row r="31" spans="1:3" ht="18" hidden="1" customHeight="1">
      <c r="A31" s="38"/>
      <c r="B31" s="18" t="s">
        <v>139</v>
      </c>
      <c r="C31" s="17"/>
    </row>
    <row r="32" spans="1:3" s="254" customFormat="1" ht="18" customHeight="1">
      <c r="A32" s="14">
        <v>14</v>
      </c>
      <c r="B32" s="18" t="s">
        <v>26</v>
      </c>
      <c r="C32" s="17"/>
    </row>
    <row r="33" spans="1:3" s="7" customFormat="1" ht="18" customHeight="1">
      <c r="A33" s="38">
        <v>15</v>
      </c>
      <c r="B33" s="39" t="s">
        <v>27</v>
      </c>
      <c r="C33" s="45"/>
    </row>
    <row r="34" spans="1:3" s="7" customFormat="1" ht="18" customHeight="1">
      <c r="A34" s="36">
        <v>16</v>
      </c>
      <c r="B34" s="18" t="s">
        <v>28</v>
      </c>
      <c r="C34" s="17">
        <v>350000000</v>
      </c>
    </row>
    <row r="35" spans="1:3" s="7" customFormat="1" ht="18" hidden="1" customHeight="1">
      <c r="A35" s="37"/>
      <c r="B35" s="18" t="s">
        <v>140</v>
      </c>
      <c r="C35" s="17"/>
    </row>
    <row r="36" spans="1:3" s="7" customFormat="1" ht="18" hidden="1" customHeight="1">
      <c r="A36" s="37"/>
      <c r="B36" s="18" t="s">
        <v>141</v>
      </c>
      <c r="C36" s="17"/>
    </row>
    <row r="37" spans="1:3" s="7" customFormat="1" ht="18" hidden="1" customHeight="1">
      <c r="A37" s="37"/>
      <c r="B37" s="18" t="s">
        <v>142</v>
      </c>
      <c r="C37" s="17"/>
    </row>
    <row r="38" spans="1:3" s="7" customFormat="1" ht="18" hidden="1" customHeight="1">
      <c r="A38" s="37"/>
      <c r="B38" s="18" t="s">
        <v>143</v>
      </c>
      <c r="C38" s="17"/>
    </row>
    <row r="39" spans="1:3" s="7" customFormat="1" ht="18" hidden="1" customHeight="1">
      <c r="A39" s="38"/>
      <c r="B39" s="18" t="s">
        <v>144</v>
      </c>
      <c r="C39" s="17"/>
    </row>
    <row r="40" spans="1:3" s="7" customFormat="1" ht="18" customHeight="1">
      <c r="A40" s="14">
        <v>17</v>
      </c>
      <c r="B40" s="18" t="s">
        <v>29</v>
      </c>
      <c r="C40" s="17">
        <v>350000000</v>
      </c>
    </row>
    <row r="41" spans="1:3" s="7" customFormat="1" ht="18" customHeight="1">
      <c r="A41" s="36">
        <v>18</v>
      </c>
      <c r="B41" s="18" t="s">
        <v>30</v>
      </c>
      <c r="C41" s="17"/>
    </row>
    <row r="42" spans="1:3" s="7" customFormat="1" ht="18" hidden="1" customHeight="1">
      <c r="A42" s="37"/>
      <c r="B42" s="18" t="s">
        <v>173</v>
      </c>
      <c r="C42" s="17"/>
    </row>
    <row r="43" spans="1:3" s="7" customFormat="1" ht="18" hidden="1" customHeight="1">
      <c r="A43" s="37"/>
      <c r="B43" s="18" t="s">
        <v>122</v>
      </c>
      <c r="C43" s="17"/>
    </row>
    <row r="44" spans="1:3" s="7" customFormat="1" ht="18" hidden="1" customHeight="1">
      <c r="A44" s="37"/>
      <c r="B44" s="18" t="s">
        <v>123</v>
      </c>
      <c r="C44" s="17"/>
    </row>
    <row r="45" spans="1:3" s="7" customFormat="1" ht="18" hidden="1" customHeight="1">
      <c r="A45" s="37"/>
      <c r="B45" s="18" t="s">
        <v>124</v>
      </c>
      <c r="C45" s="17"/>
    </row>
    <row r="46" spans="1:3" s="7" customFormat="1" ht="18" hidden="1" customHeight="1">
      <c r="A46" s="37"/>
      <c r="B46" s="18" t="s">
        <v>125</v>
      </c>
      <c r="C46" s="17"/>
    </row>
    <row r="47" spans="1:3" s="7" customFormat="1" ht="18" hidden="1" customHeight="1">
      <c r="A47" s="38"/>
      <c r="B47" s="18" t="s">
        <v>126</v>
      </c>
      <c r="C47" s="17"/>
    </row>
    <row r="48" spans="1:3" s="7" customFormat="1" ht="18" customHeight="1">
      <c r="A48" s="14">
        <v>19</v>
      </c>
      <c r="B48" s="18" t="s">
        <v>31</v>
      </c>
      <c r="C48" s="17"/>
    </row>
    <row r="49" spans="1:3" s="7" customFormat="1" ht="18" customHeight="1">
      <c r="A49" s="14">
        <v>20</v>
      </c>
      <c r="B49" s="18" t="s">
        <v>32</v>
      </c>
      <c r="C49" s="17"/>
    </row>
    <row r="50" spans="1:3" s="7" customFormat="1" ht="18" customHeight="1">
      <c r="A50" s="14">
        <v>21</v>
      </c>
      <c r="B50" s="18" t="s">
        <v>33</v>
      </c>
      <c r="C50" s="17">
        <v>350000000</v>
      </c>
    </row>
    <row r="51" spans="1:3" s="7" customFormat="1" ht="18" customHeight="1">
      <c r="A51" s="36">
        <v>22</v>
      </c>
      <c r="B51" s="18" t="s">
        <v>34</v>
      </c>
      <c r="C51" s="17">
        <v>350000000</v>
      </c>
    </row>
    <row r="52" spans="1:3" s="7" customFormat="1" ht="18" hidden="1" customHeight="1">
      <c r="A52" s="37"/>
      <c r="B52" s="18" t="s">
        <v>174</v>
      </c>
      <c r="C52" s="17"/>
    </row>
    <row r="53" spans="1:3" s="7" customFormat="1" ht="18" hidden="1" customHeight="1">
      <c r="A53" s="37"/>
      <c r="B53" s="18" t="s">
        <v>160</v>
      </c>
      <c r="C53" s="17"/>
    </row>
    <row r="54" spans="1:3" s="7" customFormat="1" ht="18" hidden="1" customHeight="1">
      <c r="A54" s="37"/>
      <c r="B54" s="18" t="s">
        <v>161</v>
      </c>
      <c r="C54" s="17"/>
    </row>
    <row r="55" spans="1:3" s="7" customFormat="1" ht="18" hidden="1" customHeight="1">
      <c r="A55" s="38"/>
      <c r="B55" s="18" t="s">
        <v>127</v>
      </c>
      <c r="C55" s="17"/>
    </row>
    <row r="56" spans="1:3" s="7" customFormat="1" ht="18" customHeight="1">
      <c r="A56" s="36">
        <v>23</v>
      </c>
      <c r="B56" s="18" t="s">
        <v>35</v>
      </c>
      <c r="C56" s="17"/>
    </row>
    <row r="57" spans="1:3" s="7" customFormat="1" ht="18" hidden="1" customHeight="1">
      <c r="A57" s="37"/>
      <c r="B57" s="18" t="s">
        <v>165</v>
      </c>
      <c r="C57" s="17"/>
    </row>
    <row r="58" spans="1:3" s="46" customFormat="1" ht="18" hidden="1" customHeight="1">
      <c r="A58" s="38"/>
      <c r="B58" s="18" t="s">
        <v>166</v>
      </c>
      <c r="C58" s="17"/>
    </row>
    <row r="59" spans="1:3" s="7" customFormat="1" ht="18" hidden="1" customHeight="1">
      <c r="A59" s="37"/>
      <c r="B59" s="39" t="s">
        <v>167</v>
      </c>
      <c r="C59" s="45"/>
    </row>
    <row r="60" spans="1:3" s="7" customFormat="1" ht="18" hidden="1" customHeight="1">
      <c r="A60" s="38"/>
      <c r="B60" s="18" t="s">
        <v>168</v>
      </c>
      <c r="C60" s="17"/>
    </row>
    <row r="61" spans="1:3" s="7" customFormat="1" ht="18" customHeight="1">
      <c r="A61" s="14">
        <v>24</v>
      </c>
      <c r="B61" s="18" t="s">
        <v>36</v>
      </c>
      <c r="C61" s="17"/>
    </row>
    <row r="62" spans="1:3" s="7" customFormat="1" ht="18" customHeight="1">
      <c r="A62" s="36">
        <v>25</v>
      </c>
      <c r="B62" s="18" t="s">
        <v>37</v>
      </c>
      <c r="C62" s="17"/>
    </row>
    <row r="63" spans="1:3" s="7" customFormat="1" ht="18" hidden="1" customHeight="1">
      <c r="A63" s="37"/>
      <c r="B63" s="18" t="s">
        <v>162</v>
      </c>
      <c r="C63" s="17"/>
    </row>
    <row r="64" spans="1:3" s="7" customFormat="1" ht="18" hidden="1" customHeight="1">
      <c r="A64" s="37"/>
      <c r="B64" s="18" t="s">
        <v>163</v>
      </c>
      <c r="C64" s="17"/>
    </row>
    <row r="65" spans="1:3" s="7" customFormat="1" ht="18" hidden="1" customHeight="1">
      <c r="A65" s="38"/>
      <c r="B65" s="18" t="s">
        <v>164</v>
      </c>
      <c r="C65" s="17"/>
    </row>
    <row r="66" spans="1:3" s="7" customFormat="1" ht="18" customHeight="1">
      <c r="A66" s="14">
        <v>26</v>
      </c>
      <c r="B66" s="18" t="s">
        <v>38</v>
      </c>
      <c r="C66" s="17"/>
    </row>
    <row r="67" spans="1:3" s="7" customFormat="1" ht="18" customHeight="1">
      <c r="A67" s="14">
        <v>27</v>
      </c>
      <c r="B67" s="18" t="s">
        <v>39</v>
      </c>
      <c r="C67" s="17"/>
    </row>
    <row r="68" spans="1:3" s="7" customFormat="1" ht="18" customHeight="1">
      <c r="A68" s="36">
        <v>28</v>
      </c>
      <c r="B68" s="18" t="s">
        <v>40</v>
      </c>
      <c r="C68" s="17"/>
    </row>
    <row r="69" spans="1:3" s="7" customFormat="1" ht="18" hidden="1" customHeight="1">
      <c r="A69" s="37"/>
      <c r="B69" s="18" t="s">
        <v>145</v>
      </c>
      <c r="C69" s="17"/>
    </row>
    <row r="70" spans="1:3" s="7" customFormat="1" ht="18" hidden="1" customHeight="1">
      <c r="A70" s="37"/>
      <c r="B70" s="18" t="s">
        <v>146</v>
      </c>
      <c r="C70" s="17"/>
    </row>
    <row r="71" spans="1:3" s="7" customFormat="1" ht="18" hidden="1" customHeight="1">
      <c r="A71" s="37"/>
      <c r="B71" s="18" t="s">
        <v>147</v>
      </c>
      <c r="C71" s="17"/>
    </row>
    <row r="72" spans="1:3" s="7" customFormat="1" ht="18" hidden="1" customHeight="1">
      <c r="A72" s="37"/>
      <c r="B72" s="18" t="s">
        <v>148</v>
      </c>
      <c r="C72" s="17"/>
    </row>
    <row r="73" spans="1:3" s="7" customFormat="1" ht="18" hidden="1" customHeight="1">
      <c r="A73" s="37"/>
      <c r="B73" s="18" t="s">
        <v>150</v>
      </c>
      <c r="C73" s="17"/>
    </row>
    <row r="74" spans="1:3" s="7" customFormat="1" ht="18" hidden="1" customHeight="1">
      <c r="A74" s="37"/>
      <c r="B74" s="18" t="s">
        <v>149</v>
      </c>
      <c r="C74" s="17"/>
    </row>
    <row r="75" spans="1:3" s="7" customFormat="1" ht="18" hidden="1" customHeight="1">
      <c r="A75" s="37"/>
      <c r="B75" s="18" t="s">
        <v>151</v>
      </c>
      <c r="C75" s="17"/>
    </row>
    <row r="76" spans="1:3" s="7" customFormat="1" ht="18" hidden="1" customHeight="1">
      <c r="A76" s="38"/>
      <c r="B76" s="18" t="s">
        <v>152</v>
      </c>
      <c r="C76" s="17"/>
    </row>
    <row r="77" spans="1:3" s="7" customFormat="1" ht="18" customHeight="1">
      <c r="A77" s="36">
        <v>29</v>
      </c>
      <c r="B77" s="18" t="s">
        <v>41</v>
      </c>
      <c r="C77" s="17"/>
    </row>
    <row r="78" spans="1:3" s="7" customFormat="1" ht="18" hidden="1" customHeight="1">
      <c r="A78" s="37"/>
      <c r="B78" s="18" t="s">
        <v>175</v>
      </c>
      <c r="C78" s="17"/>
    </row>
    <row r="79" spans="1:3" s="7" customFormat="1" ht="18" hidden="1" customHeight="1">
      <c r="A79" s="37"/>
      <c r="B79" s="18" t="s">
        <v>153</v>
      </c>
      <c r="C79" s="17"/>
    </row>
    <row r="80" spans="1:3" s="7" customFormat="1" ht="18" hidden="1" customHeight="1">
      <c r="A80" s="37"/>
      <c r="B80" s="18" t="s">
        <v>154</v>
      </c>
      <c r="C80" s="17"/>
    </row>
    <row r="81" spans="1:3" s="7" customFormat="1" ht="18" hidden="1" customHeight="1">
      <c r="A81" s="37"/>
      <c r="B81" s="18" t="s">
        <v>155</v>
      </c>
      <c r="C81" s="17"/>
    </row>
    <row r="82" spans="1:3" s="7" customFormat="1" ht="18" hidden="1" customHeight="1">
      <c r="A82" s="37"/>
      <c r="B82" s="18" t="s">
        <v>156</v>
      </c>
      <c r="C82" s="17"/>
    </row>
    <row r="83" spans="1:3" s="7" customFormat="1" ht="18" hidden="1" customHeight="1">
      <c r="A83" s="37"/>
      <c r="B83" s="18" t="s">
        <v>157</v>
      </c>
      <c r="C83" s="17"/>
    </row>
    <row r="84" spans="1:3" s="46" customFormat="1" ht="18" hidden="1" customHeight="1">
      <c r="A84" s="38"/>
      <c r="B84" s="18" t="s">
        <v>158</v>
      </c>
      <c r="C84" s="17"/>
    </row>
    <row r="85" spans="1:3" s="7" customFormat="1" ht="18" hidden="1" customHeight="1">
      <c r="A85" s="37"/>
      <c r="B85" s="39" t="s">
        <v>128</v>
      </c>
      <c r="C85" s="45"/>
    </row>
    <row r="86" spans="1:3" s="7" customFormat="1" ht="18" hidden="1" customHeight="1">
      <c r="A86" s="37"/>
      <c r="B86" s="18" t="s">
        <v>129</v>
      </c>
      <c r="C86" s="17"/>
    </row>
    <row r="87" spans="1:3" s="7" customFormat="1" ht="18" hidden="1" customHeight="1">
      <c r="A87" s="38"/>
      <c r="B87" s="18" t="s">
        <v>159</v>
      </c>
      <c r="C87" s="17"/>
    </row>
    <row r="88" spans="1:3" s="7" customFormat="1" ht="18" customHeight="1">
      <c r="A88" s="36">
        <v>30</v>
      </c>
      <c r="B88" s="18" t="s">
        <v>42</v>
      </c>
      <c r="C88" s="17"/>
    </row>
    <row r="89" spans="1:3" s="7" customFormat="1" ht="18" hidden="1" customHeight="1">
      <c r="A89" s="37"/>
      <c r="B89" s="18" t="s">
        <v>169</v>
      </c>
      <c r="C89" s="17"/>
    </row>
    <row r="90" spans="1:3" s="7" customFormat="1" ht="18" hidden="1" customHeight="1">
      <c r="A90" s="37"/>
      <c r="B90" s="18" t="s">
        <v>170</v>
      </c>
      <c r="C90" s="17"/>
    </row>
    <row r="91" spans="1:3" s="7" customFormat="1" ht="18" hidden="1" customHeight="1">
      <c r="A91" s="38"/>
      <c r="B91" s="18" t="s">
        <v>171</v>
      </c>
      <c r="C91" s="17"/>
    </row>
    <row r="92" spans="1:3" s="7" customFormat="1" ht="18" customHeight="1">
      <c r="A92" s="14">
        <v>31</v>
      </c>
      <c r="B92" s="18" t="s">
        <v>43</v>
      </c>
      <c r="C92" s="17"/>
    </row>
    <row r="93" spans="1:3" ht="18" customHeight="1">
      <c r="A93" s="36">
        <v>32</v>
      </c>
      <c r="B93" s="18" t="s">
        <v>44</v>
      </c>
      <c r="C93" s="17"/>
    </row>
    <row r="94" spans="1:3" ht="18" hidden="1" customHeight="1">
      <c r="A94" s="37"/>
      <c r="B94" s="18" t="s">
        <v>176</v>
      </c>
      <c r="C94" s="17"/>
    </row>
    <row r="95" spans="1:3" ht="18" hidden="1" customHeight="1">
      <c r="A95" s="37"/>
      <c r="B95" s="18" t="s">
        <v>130</v>
      </c>
      <c r="C95" s="17"/>
    </row>
    <row r="96" spans="1:3" ht="18" hidden="1" customHeight="1">
      <c r="A96" s="38"/>
      <c r="B96" s="18" t="s">
        <v>131</v>
      </c>
      <c r="C96" s="17"/>
    </row>
    <row r="97" spans="1:4" ht="18" customHeight="1">
      <c r="A97" s="36">
        <v>33</v>
      </c>
      <c r="B97" s="18" t="s">
        <v>45</v>
      </c>
      <c r="C97" s="17">
        <v>350000000</v>
      </c>
    </row>
    <row r="98" spans="1:4" ht="18" hidden="1" customHeight="1">
      <c r="A98" s="38"/>
      <c r="B98" s="32" t="s">
        <v>132</v>
      </c>
      <c r="C98" s="17"/>
    </row>
    <row r="99" spans="1:4" s="257" customFormat="1" ht="18" customHeight="1">
      <c r="A99" s="1663" t="s">
        <v>2</v>
      </c>
      <c r="B99" s="1664"/>
      <c r="C99" s="15">
        <f>SUM(C9:C97)</f>
        <v>2800000000</v>
      </c>
      <c r="D99" s="256" t="e">
        <f>#REF!+#REF!+#REF!+#REF!+#REF!+#REF!+#REF!+#REF!+#REF!+#REF!+#REF!+#REF!+#REF!+#REF!+#REF!+#REF!+#REF!+#REF!+#REF!+#REF!+#REF!+#REF!+#REF!+#REF!+#REF!+#REF!+#REF!+#REF!+#REF!+#REF!+#REF!+#REF!+#REF!</f>
        <v>#REF!</v>
      </c>
    </row>
  </sheetData>
  <mergeCells count="6">
    <mergeCell ref="A99:B99"/>
    <mergeCell ref="A1:C1"/>
    <mergeCell ref="A2:C2"/>
    <mergeCell ref="A3:C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7.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10"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102" customHeight="1">
      <c r="A5" s="1704" t="s">
        <v>1</v>
      </c>
      <c r="B5" s="1701" t="s">
        <v>12</v>
      </c>
      <c r="C5" s="56" t="s">
        <v>344</v>
      </c>
    </row>
    <row r="6" spans="1:3" s="3" customFormat="1" ht="112.5" customHeight="1">
      <c r="A6" s="1705"/>
      <c r="B6" s="1702"/>
      <c r="C6" s="56" t="s">
        <v>340</v>
      </c>
    </row>
    <row r="7" spans="1:3" s="3" customFormat="1" ht="114" customHeight="1">
      <c r="A7" s="1706"/>
      <c r="B7" s="1703"/>
      <c r="C7" s="252" t="s">
        <v>332</v>
      </c>
    </row>
    <row r="8" spans="1:3" s="3" customFormat="1">
      <c r="A8" s="137" t="s">
        <v>205</v>
      </c>
      <c r="B8" s="137" t="s">
        <v>222</v>
      </c>
      <c r="C8" s="77" t="s">
        <v>223</v>
      </c>
    </row>
    <row r="9" spans="1:3" ht="18" customHeight="1">
      <c r="A9" s="14">
        <v>1</v>
      </c>
      <c r="B9" s="16" t="s">
        <v>13</v>
      </c>
      <c r="C9" s="17"/>
    </row>
    <row r="10" spans="1:3" s="7" customFormat="1" ht="18" customHeight="1">
      <c r="A10" s="14">
        <v>2</v>
      </c>
      <c r="B10" s="18" t="s">
        <v>14</v>
      </c>
      <c r="C10" s="17">
        <v>800000000</v>
      </c>
    </row>
    <row r="11" spans="1:3" s="7" customFormat="1" ht="18" customHeight="1">
      <c r="A11" s="14">
        <v>3</v>
      </c>
      <c r="B11" s="18" t="s">
        <v>15</v>
      </c>
      <c r="C11" s="17">
        <v>800000000</v>
      </c>
    </row>
    <row r="12" spans="1:3" s="7" customFormat="1" ht="18" customHeight="1">
      <c r="A12" s="14">
        <v>4</v>
      </c>
      <c r="B12" s="18" t="s">
        <v>16</v>
      </c>
      <c r="C12" s="17"/>
    </row>
    <row r="13" spans="1:3" s="7" customFormat="1" ht="18" customHeight="1">
      <c r="A13" s="36">
        <v>5</v>
      </c>
      <c r="B13" s="18" t="s">
        <v>17</v>
      </c>
      <c r="C13" s="17"/>
    </row>
    <row r="14" spans="1:3" s="7" customFormat="1" ht="18" hidden="1" customHeight="1">
      <c r="A14" s="37"/>
      <c r="B14" s="18" t="s">
        <v>172</v>
      </c>
      <c r="C14" s="17"/>
    </row>
    <row r="15" spans="1:3" s="7" customFormat="1" ht="18" hidden="1" customHeight="1">
      <c r="A15" s="37"/>
      <c r="B15" s="18" t="s">
        <v>120</v>
      </c>
      <c r="C15" s="17"/>
    </row>
    <row r="16" spans="1:3" s="7" customFormat="1" ht="18" hidden="1" customHeight="1">
      <c r="A16" s="38"/>
      <c r="B16" s="18" t="s">
        <v>121</v>
      </c>
      <c r="C16" s="17"/>
    </row>
    <row r="17" spans="1:3" s="7" customFormat="1" ht="18" customHeight="1">
      <c r="A17" s="14">
        <v>6</v>
      </c>
      <c r="B17" s="18" t="s">
        <v>18</v>
      </c>
      <c r="C17" s="17"/>
    </row>
    <row r="18" spans="1:3" s="7" customFormat="1" ht="18" customHeight="1">
      <c r="A18" s="14">
        <v>7</v>
      </c>
      <c r="B18" s="18" t="s">
        <v>19</v>
      </c>
      <c r="C18" s="17"/>
    </row>
    <row r="19" spans="1:3" s="7" customFormat="1" ht="18" customHeight="1">
      <c r="A19" s="14">
        <v>8</v>
      </c>
      <c r="B19" s="18" t="s">
        <v>20</v>
      </c>
      <c r="C19" s="17"/>
    </row>
    <row r="20" spans="1:3" ht="18" customHeight="1">
      <c r="A20" s="14">
        <v>9</v>
      </c>
      <c r="B20" s="18" t="s">
        <v>21</v>
      </c>
      <c r="C20" s="17">
        <v>800000000</v>
      </c>
    </row>
    <row r="21" spans="1:3" ht="18" customHeight="1">
      <c r="A21" s="14">
        <v>10</v>
      </c>
      <c r="B21" s="18" t="s">
        <v>22</v>
      </c>
      <c r="C21" s="17"/>
    </row>
    <row r="22" spans="1:3" ht="18" customHeight="1">
      <c r="A22" s="14">
        <v>11</v>
      </c>
      <c r="B22" s="18" t="s">
        <v>23</v>
      </c>
      <c r="C22" s="17"/>
    </row>
    <row r="23" spans="1:3" s="7" customFormat="1" ht="18" customHeight="1">
      <c r="A23" s="14">
        <v>12</v>
      </c>
      <c r="B23" s="18" t="s">
        <v>24</v>
      </c>
      <c r="C23" s="17"/>
    </row>
    <row r="24" spans="1:3" ht="18" customHeight="1">
      <c r="A24" s="36">
        <v>13</v>
      </c>
      <c r="B24" s="18" t="s">
        <v>25</v>
      </c>
      <c r="C24" s="17">
        <v>800000000</v>
      </c>
    </row>
    <row r="25" spans="1:3" ht="18" hidden="1" customHeight="1">
      <c r="A25" s="37"/>
      <c r="B25" s="18" t="s">
        <v>133</v>
      </c>
      <c r="C25" s="17"/>
    </row>
    <row r="26" spans="1:3" ht="18" hidden="1" customHeight="1">
      <c r="A26" s="37"/>
      <c r="B26" s="18" t="s">
        <v>134</v>
      </c>
      <c r="C26" s="17"/>
    </row>
    <row r="27" spans="1:3" ht="18" hidden="1" customHeight="1">
      <c r="A27" s="37"/>
      <c r="B27" s="18" t="s">
        <v>135</v>
      </c>
      <c r="C27" s="17"/>
    </row>
    <row r="28" spans="1:3" ht="18" hidden="1" customHeight="1">
      <c r="A28" s="37"/>
      <c r="B28" s="18" t="s">
        <v>136</v>
      </c>
      <c r="C28" s="17"/>
    </row>
    <row r="29" spans="1:3" ht="18" hidden="1" customHeight="1">
      <c r="A29" s="37"/>
      <c r="B29" s="18" t="s">
        <v>137</v>
      </c>
      <c r="C29" s="17"/>
    </row>
    <row r="30" spans="1:3" ht="18" hidden="1" customHeight="1">
      <c r="A30" s="37"/>
      <c r="B30" s="18" t="s">
        <v>138</v>
      </c>
      <c r="C30" s="17"/>
    </row>
    <row r="31" spans="1:3" ht="18" hidden="1" customHeight="1">
      <c r="A31" s="38"/>
      <c r="B31" s="18" t="s">
        <v>139</v>
      </c>
      <c r="C31" s="17"/>
    </row>
    <row r="32" spans="1:3" s="254" customFormat="1" ht="18" customHeight="1">
      <c r="A32" s="14">
        <v>14</v>
      </c>
      <c r="B32" s="18" t="s">
        <v>26</v>
      </c>
      <c r="C32" s="17">
        <v>800000000</v>
      </c>
    </row>
    <row r="33" spans="1:3" s="7" customFormat="1" ht="18" customHeight="1">
      <c r="A33" s="38">
        <v>15</v>
      </c>
      <c r="B33" s="39" t="s">
        <v>27</v>
      </c>
      <c r="C33" s="45">
        <v>800000000</v>
      </c>
    </row>
    <row r="34" spans="1:3" s="7" customFormat="1" ht="18" customHeight="1">
      <c r="A34" s="36">
        <v>16</v>
      </c>
      <c r="B34" s="18" t="s">
        <v>28</v>
      </c>
      <c r="C34" s="17"/>
    </row>
    <row r="35" spans="1:3" s="7" customFormat="1" ht="18" hidden="1" customHeight="1">
      <c r="A35" s="37"/>
      <c r="B35" s="18" t="s">
        <v>140</v>
      </c>
      <c r="C35" s="17"/>
    </row>
    <row r="36" spans="1:3" s="7" customFormat="1" ht="18" hidden="1" customHeight="1">
      <c r="A36" s="37"/>
      <c r="B36" s="18" t="s">
        <v>141</v>
      </c>
      <c r="C36" s="17"/>
    </row>
    <row r="37" spans="1:3" s="7" customFormat="1" ht="18" hidden="1" customHeight="1">
      <c r="A37" s="37"/>
      <c r="B37" s="18" t="s">
        <v>142</v>
      </c>
      <c r="C37" s="17"/>
    </row>
    <row r="38" spans="1:3" s="7" customFormat="1" ht="18" hidden="1" customHeight="1">
      <c r="A38" s="37"/>
      <c r="B38" s="18" t="s">
        <v>143</v>
      </c>
      <c r="C38" s="17"/>
    </row>
    <row r="39" spans="1:3" s="7" customFormat="1" ht="18" hidden="1" customHeight="1">
      <c r="A39" s="38"/>
      <c r="B39" s="18" t="s">
        <v>144</v>
      </c>
      <c r="C39" s="17"/>
    </row>
    <row r="40" spans="1:3" s="7" customFormat="1" ht="18" customHeight="1">
      <c r="A40" s="14">
        <v>17</v>
      </c>
      <c r="B40" s="18" t="s">
        <v>29</v>
      </c>
      <c r="C40" s="17"/>
    </row>
    <row r="41" spans="1:3" s="7" customFormat="1" ht="18" customHeight="1">
      <c r="A41" s="36">
        <v>18</v>
      </c>
      <c r="B41" s="18" t="s">
        <v>30</v>
      </c>
      <c r="C41" s="17">
        <v>800000000</v>
      </c>
    </row>
    <row r="42" spans="1:3" s="7" customFormat="1" ht="18" hidden="1" customHeight="1">
      <c r="A42" s="37"/>
      <c r="B42" s="18" t="s">
        <v>173</v>
      </c>
      <c r="C42" s="17"/>
    </row>
    <row r="43" spans="1:3" s="7" customFormat="1" ht="18" hidden="1" customHeight="1">
      <c r="A43" s="37"/>
      <c r="B43" s="18" t="s">
        <v>122</v>
      </c>
      <c r="C43" s="17"/>
    </row>
    <row r="44" spans="1:3" s="7" customFormat="1" ht="18" hidden="1" customHeight="1">
      <c r="A44" s="37"/>
      <c r="B44" s="18" t="s">
        <v>123</v>
      </c>
      <c r="C44" s="17"/>
    </row>
    <row r="45" spans="1:3" s="7" customFormat="1" ht="18" hidden="1" customHeight="1">
      <c r="A45" s="37"/>
      <c r="B45" s="18" t="s">
        <v>124</v>
      </c>
      <c r="C45" s="17"/>
    </row>
    <row r="46" spans="1:3" s="7" customFormat="1" ht="18" hidden="1" customHeight="1">
      <c r="A46" s="37"/>
      <c r="B46" s="18" t="s">
        <v>125</v>
      </c>
      <c r="C46" s="17"/>
    </row>
    <row r="47" spans="1:3" s="7" customFormat="1" ht="18" hidden="1" customHeight="1">
      <c r="A47" s="38"/>
      <c r="B47" s="18" t="s">
        <v>126</v>
      </c>
      <c r="C47" s="17"/>
    </row>
    <row r="48" spans="1:3" s="7" customFormat="1" ht="18" customHeight="1">
      <c r="A48" s="14">
        <v>19</v>
      </c>
      <c r="B48" s="18" t="s">
        <v>31</v>
      </c>
      <c r="C48" s="17">
        <v>800000000</v>
      </c>
    </row>
    <row r="49" spans="1:3" s="7" customFormat="1" ht="18" customHeight="1">
      <c r="A49" s="14">
        <v>20</v>
      </c>
      <c r="B49" s="18" t="s">
        <v>32</v>
      </c>
      <c r="C49" s="17"/>
    </row>
    <row r="50" spans="1:3" s="7" customFormat="1" ht="18" customHeight="1">
      <c r="A50" s="14">
        <v>21</v>
      </c>
      <c r="B50" s="18" t="s">
        <v>33</v>
      </c>
      <c r="C50" s="17"/>
    </row>
    <row r="51" spans="1:3" s="7" customFormat="1" ht="18" customHeight="1">
      <c r="A51" s="36">
        <v>22</v>
      </c>
      <c r="B51" s="18" t="s">
        <v>34</v>
      </c>
      <c r="C51" s="17"/>
    </row>
    <row r="52" spans="1:3" s="7" customFormat="1" ht="18" hidden="1" customHeight="1">
      <c r="A52" s="37"/>
      <c r="B52" s="18" t="s">
        <v>174</v>
      </c>
      <c r="C52" s="17"/>
    </row>
    <row r="53" spans="1:3" s="7" customFormat="1" ht="18" hidden="1" customHeight="1">
      <c r="A53" s="37"/>
      <c r="B53" s="18" t="s">
        <v>160</v>
      </c>
      <c r="C53" s="17"/>
    </row>
    <row r="54" spans="1:3" s="7" customFormat="1" ht="18" hidden="1" customHeight="1">
      <c r="A54" s="37"/>
      <c r="B54" s="18" t="s">
        <v>161</v>
      </c>
      <c r="C54" s="17"/>
    </row>
    <row r="55" spans="1:3" s="7" customFormat="1" ht="18" hidden="1" customHeight="1">
      <c r="A55" s="38"/>
      <c r="B55" s="18" t="s">
        <v>127</v>
      </c>
      <c r="C55" s="17"/>
    </row>
    <row r="56" spans="1:3" s="7" customFormat="1" ht="18" customHeight="1">
      <c r="A56" s="36">
        <v>23</v>
      </c>
      <c r="B56" s="18" t="s">
        <v>35</v>
      </c>
      <c r="C56" s="17"/>
    </row>
    <row r="57" spans="1:3" s="7" customFormat="1" ht="18" hidden="1" customHeight="1">
      <c r="A57" s="37"/>
      <c r="B57" s="18" t="s">
        <v>165</v>
      </c>
      <c r="C57" s="17"/>
    </row>
    <row r="58" spans="1:3" s="46" customFormat="1" ht="18" hidden="1" customHeight="1">
      <c r="A58" s="38"/>
      <c r="B58" s="18" t="s">
        <v>166</v>
      </c>
      <c r="C58" s="17"/>
    </row>
    <row r="59" spans="1:3" s="7" customFormat="1" ht="18" hidden="1" customHeight="1">
      <c r="A59" s="37"/>
      <c r="B59" s="39" t="s">
        <v>167</v>
      </c>
      <c r="C59" s="45"/>
    </row>
    <row r="60" spans="1:3" s="7" customFormat="1" ht="18" hidden="1" customHeight="1">
      <c r="A60" s="38"/>
      <c r="B60" s="18" t="s">
        <v>168</v>
      </c>
      <c r="C60" s="17"/>
    </row>
    <row r="61" spans="1:3" s="7" customFormat="1" ht="18" customHeight="1">
      <c r="A61" s="14">
        <v>24</v>
      </c>
      <c r="B61" s="18" t="s">
        <v>36</v>
      </c>
      <c r="C61" s="17">
        <v>800000000</v>
      </c>
    </row>
    <row r="62" spans="1:3" s="7" customFormat="1" ht="18" customHeight="1">
      <c r="A62" s="36">
        <v>25</v>
      </c>
      <c r="B62" s="18" t="s">
        <v>37</v>
      </c>
      <c r="C62" s="17"/>
    </row>
    <row r="63" spans="1:3" s="7" customFormat="1" ht="18" hidden="1" customHeight="1">
      <c r="A63" s="37"/>
      <c r="B63" s="18" t="s">
        <v>162</v>
      </c>
      <c r="C63" s="17"/>
    </row>
    <row r="64" spans="1:3" s="7" customFormat="1" ht="18" hidden="1" customHeight="1">
      <c r="A64" s="37"/>
      <c r="B64" s="18" t="s">
        <v>163</v>
      </c>
      <c r="C64" s="17"/>
    </row>
    <row r="65" spans="1:3" s="7" customFormat="1" ht="18" hidden="1" customHeight="1">
      <c r="A65" s="38"/>
      <c r="B65" s="18" t="s">
        <v>164</v>
      </c>
      <c r="C65" s="17"/>
    </row>
    <row r="66" spans="1:3" s="7" customFormat="1" ht="18" customHeight="1">
      <c r="A66" s="14">
        <v>26</v>
      </c>
      <c r="B66" s="18" t="s">
        <v>38</v>
      </c>
      <c r="C66" s="17">
        <v>800000000</v>
      </c>
    </row>
    <row r="67" spans="1:3" s="7" customFormat="1" ht="18" customHeight="1">
      <c r="A67" s="14">
        <v>27</v>
      </c>
      <c r="B67" s="18" t="s">
        <v>39</v>
      </c>
      <c r="C67" s="17"/>
    </row>
    <row r="68" spans="1:3" s="7" customFormat="1" ht="18" customHeight="1">
      <c r="A68" s="36">
        <v>28</v>
      </c>
      <c r="B68" s="18" t="s">
        <v>40</v>
      </c>
      <c r="C68" s="17">
        <v>800000000</v>
      </c>
    </row>
    <row r="69" spans="1:3" s="7" customFormat="1" ht="18" hidden="1" customHeight="1">
      <c r="A69" s="37"/>
      <c r="B69" s="18" t="s">
        <v>145</v>
      </c>
      <c r="C69" s="17"/>
    </row>
    <row r="70" spans="1:3" s="7" customFormat="1" ht="18" hidden="1" customHeight="1">
      <c r="A70" s="37"/>
      <c r="B70" s="18" t="s">
        <v>146</v>
      </c>
      <c r="C70" s="17"/>
    </row>
    <row r="71" spans="1:3" s="7" customFormat="1" ht="18" hidden="1" customHeight="1">
      <c r="A71" s="37"/>
      <c r="B71" s="18" t="s">
        <v>147</v>
      </c>
      <c r="C71" s="17"/>
    </row>
    <row r="72" spans="1:3" s="7" customFormat="1" ht="18" hidden="1" customHeight="1">
      <c r="A72" s="37"/>
      <c r="B72" s="18" t="s">
        <v>148</v>
      </c>
      <c r="C72" s="17"/>
    </row>
    <row r="73" spans="1:3" s="7" customFormat="1" ht="18" hidden="1" customHeight="1">
      <c r="A73" s="37"/>
      <c r="B73" s="18" t="s">
        <v>150</v>
      </c>
      <c r="C73" s="17"/>
    </row>
    <row r="74" spans="1:3" s="7" customFormat="1" ht="18" hidden="1" customHeight="1">
      <c r="A74" s="37"/>
      <c r="B74" s="18" t="s">
        <v>149</v>
      </c>
      <c r="C74" s="17"/>
    </row>
    <row r="75" spans="1:3" s="7" customFormat="1" ht="18" hidden="1" customHeight="1">
      <c r="A75" s="37"/>
      <c r="B75" s="18" t="s">
        <v>151</v>
      </c>
      <c r="C75" s="17"/>
    </row>
    <row r="76" spans="1:3" s="7" customFormat="1" ht="18" hidden="1" customHeight="1">
      <c r="A76" s="38"/>
      <c r="B76" s="18" t="s">
        <v>152</v>
      </c>
      <c r="C76" s="17"/>
    </row>
    <row r="77" spans="1:3" s="7" customFormat="1" ht="18" customHeight="1">
      <c r="A77" s="36">
        <v>29</v>
      </c>
      <c r="B77" s="18" t="s">
        <v>41</v>
      </c>
      <c r="C77" s="17">
        <v>800000000</v>
      </c>
    </row>
    <row r="78" spans="1:3" s="7" customFormat="1" ht="18" hidden="1" customHeight="1">
      <c r="A78" s="37"/>
      <c r="B78" s="18" t="s">
        <v>175</v>
      </c>
      <c r="C78" s="17"/>
    </row>
    <row r="79" spans="1:3" s="7" customFormat="1" ht="18" hidden="1" customHeight="1">
      <c r="A79" s="37"/>
      <c r="B79" s="18" t="s">
        <v>153</v>
      </c>
      <c r="C79" s="17"/>
    </row>
    <row r="80" spans="1:3" s="7" customFormat="1" ht="18" hidden="1" customHeight="1">
      <c r="A80" s="37"/>
      <c r="B80" s="18" t="s">
        <v>154</v>
      </c>
      <c r="C80" s="17"/>
    </row>
    <row r="81" spans="1:3" s="7" customFormat="1" ht="18" hidden="1" customHeight="1">
      <c r="A81" s="37"/>
      <c r="B81" s="18" t="s">
        <v>155</v>
      </c>
      <c r="C81" s="17"/>
    </row>
    <row r="82" spans="1:3" s="7" customFormat="1" ht="18" hidden="1" customHeight="1">
      <c r="A82" s="37"/>
      <c r="B82" s="18" t="s">
        <v>156</v>
      </c>
      <c r="C82" s="17"/>
    </row>
    <row r="83" spans="1:3" s="7" customFormat="1" ht="18" hidden="1" customHeight="1">
      <c r="A83" s="37"/>
      <c r="B83" s="18" t="s">
        <v>157</v>
      </c>
      <c r="C83" s="17"/>
    </row>
    <row r="84" spans="1:3" s="46" customFormat="1" ht="18" hidden="1" customHeight="1">
      <c r="A84" s="38"/>
      <c r="B84" s="18" t="s">
        <v>158</v>
      </c>
      <c r="C84" s="17"/>
    </row>
    <row r="85" spans="1:3" s="7" customFormat="1" ht="18" hidden="1" customHeight="1">
      <c r="A85" s="37"/>
      <c r="B85" s="39" t="s">
        <v>128</v>
      </c>
      <c r="C85" s="45"/>
    </row>
    <row r="86" spans="1:3" s="7" customFormat="1" ht="18" hidden="1" customHeight="1">
      <c r="A86" s="37"/>
      <c r="B86" s="18" t="s">
        <v>129</v>
      </c>
      <c r="C86" s="17"/>
    </row>
    <row r="87" spans="1:3" s="7" customFormat="1" ht="18" hidden="1" customHeight="1">
      <c r="A87" s="38"/>
      <c r="B87" s="18" t="s">
        <v>159</v>
      </c>
      <c r="C87" s="17"/>
    </row>
    <row r="88" spans="1:3" s="7" customFormat="1" ht="18" customHeight="1">
      <c r="A88" s="36">
        <v>30</v>
      </c>
      <c r="B88" s="18" t="s">
        <v>42</v>
      </c>
      <c r="C88" s="17">
        <v>800000000</v>
      </c>
    </row>
    <row r="89" spans="1:3" s="7" customFormat="1" ht="18" hidden="1" customHeight="1">
      <c r="A89" s="37"/>
      <c r="B89" s="18" t="s">
        <v>169</v>
      </c>
      <c r="C89" s="17"/>
    </row>
    <row r="90" spans="1:3" s="7" customFormat="1" ht="18" hidden="1" customHeight="1">
      <c r="A90" s="37"/>
      <c r="B90" s="18" t="s">
        <v>170</v>
      </c>
      <c r="C90" s="17"/>
    </row>
    <row r="91" spans="1:3" s="7" customFormat="1" ht="18" hidden="1" customHeight="1">
      <c r="A91" s="38"/>
      <c r="B91" s="18" t="s">
        <v>171</v>
      </c>
      <c r="C91" s="17"/>
    </row>
    <row r="92" spans="1:3" s="7" customFormat="1" ht="18" customHeight="1">
      <c r="A92" s="14">
        <v>31</v>
      </c>
      <c r="B92" s="18" t="s">
        <v>43</v>
      </c>
      <c r="C92" s="17">
        <v>800000000</v>
      </c>
    </row>
    <row r="93" spans="1:3" ht="18" customHeight="1">
      <c r="A93" s="36">
        <v>32</v>
      </c>
      <c r="B93" s="18" t="s">
        <v>44</v>
      </c>
      <c r="C93" s="17">
        <v>800000000</v>
      </c>
    </row>
    <row r="94" spans="1:3" ht="18" hidden="1" customHeight="1">
      <c r="A94" s="37"/>
      <c r="B94" s="18" t="s">
        <v>176</v>
      </c>
      <c r="C94" s="17"/>
    </row>
    <row r="95" spans="1:3" ht="18" hidden="1" customHeight="1">
      <c r="A95" s="37"/>
      <c r="B95" s="18" t="s">
        <v>130</v>
      </c>
      <c r="C95" s="17"/>
    </row>
    <row r="96" spans="1:3" ht="18" hidden="1" customHeight="1">
      <c r="A96" s="38"/>
      <c r="B96" s="18" t="s">
        <v>131</v>
      </c>
      <c r="C96" s="17"/>
    </row>
    <row r="97" spans="1:4" ht="18" customHeight="1">
      <c r="A97" s="36">
        <v>33</v>
      </c>
      <c r="B97" s="18" t="s">
        <v>45</v>
      </c>
      <c r="C97" s="17"/>
    </row>
    <row r="98" spans="1:4" ht="18" hidden="1" customHeight="1">
      <c r="A98" s="38"/>
      <c r="B98" s="32" t="s">
        <v>132</v>
      </c>
      <c r="C98" s="17"/>
    </row>
    <row r="99" spans="1:4" s="257" customFormat="1" ht="18" customHeight="1">
      <c r="A99" s="1663" t="s">
        <v>2</v>
      </c>
      <c r="B99" s="1664"/>
      <c r="C99" s="15">
        <f>SUM(C9:C97)</f>
        <v>12000000000</v>
      </c>
      <c r="D99" s="256" t="e">
        <f>#REF!+#REF!+#REF!+#REF!+#REF!+#REF!+#REF!+#REF!+#REF!+#REF!+#REF!+#REF!+#REF!+#REF!+#REF!+#REF!+#REF!+#REF!+#REF!+#REF!+#REF!+#REF!+#REF!+#REF!+#REF!+#REF!+#REF!+#REF!+#REF!+#REF!+#REF!+#REF!+#REF!</f>
        <v>#REF!</v>
      </c>
    </row>
  </sheetData>
  <mergeCells count="6">
    <mergeCell ref="A99:B99"/>
    <mergeCell ref="A1:C1"/>
    <mergeCell ref="A2:C2"/>
    <mergeCell ref="A3:C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8.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58"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88.5" customHeight="1">
      <c r="A5" s="1704" t="s">
        <v>1</v>
      </c>
      <c r="B5" s="1701" t="s">
        <v>12</v>
      </c>
      <c r="C5" s="56" t="s">
        <v>345</v>
      </c>
    </row>
    <row r="6" spans="1:3" s="3" customFormat="1" ht="108" customHeight="1">
      <c r="A6" s="1705"/>
      <c r="B6" s="1702"/>
      <c r="C6" s="56" t="s">
        <v>341</v>
      </c>
    </row>
    <row r="7" spans="1:3" s="3" customFormat="1" ht="126" customHeight="1">
      <c r="A7" s="1706"/>
      <c r="B7" s="1703"/>
      <c r="C7" s="250" t="s">
        <v>333</v>
      </c>
    </row>
    <row r="8" spans="1:3" s="3" customFormat="1">
      <c r="A8" s="137" t="s">
        <v>192</v>
      </c>
      <c r="B8" s="137" t="s">
        <v>193</v>
      </c>
      <c r="C8" s="77" t="s">
        <v>250</v>
      </c>
    </row>
    <row r="9" spans="1:3" ht="18" customHeight="1">
      <c r="A9" s="14">
        <v>1</v>
      </c>
      <c r="B9" s="16" t="s">
        <v>13</v>
      </c>
      <c r="C9" s="17">
        <v>400000000</v>
      </c>
    </row>
    <row r="10" spans="1:3" s="7" customFormat="1" ht="18" customHeight="1">
      <c r="A10" s="14">
        <v>2</v>
      </c>
      <c r="B10" s="18" t="s">
        <v>14</v>
      </c>
      <c r="C10" s="17"/>
    </row>
    <row r="11" spans="1:3" s="7" customFormat="1" ht="18" customHeight="1">
      <c r="A11" s="14">
        <v>3</v>
      </c>
      <c r="B11" s="18" t="s">
        <v>15</v>
      </c>
      <c r="C11" s="17"/>
    </row>
    <row r="12" spans="1:3" s="7" customFormat="1" ht="18" customHeight="1">
      <c r="A12" s="14">
        <v>4</v>
      </c>
      <c r="B12" s="18" t="s">
        <v>16</v>
      </c>
      <c r="C12" s="17">
        <v>400000000</v>
      </c>
    </row>
    <row r="13" spans="1:3" s="7" customFormat="1" ht="18" customHeight="1">
      <c r="A13" s="36">
        <v>5</v>
      </c>
      <c r="B13" s="18" t="s">
        <v>17</v>
      </c>
      <c r="C13" s="17"/>
    </row>
    <row r="14" spans="1:3" s="7" customFormat="1" ht="18" hidden="1" customHeight="1">
      <c r="A14" s="37"/>
      <c r="B14" s="18" t="s">
        <v>172</v>
      </c>
      <c r="C14" s="17"/>
    </row>
    <row r="15" spans="1:3" s="7" customFormat="1" ht="18" hidden="1" customHeight="1">
      <c r="A15" s="37"/>
      <c r="B15" s="18" t="s">
        <v>120</v>
      </c>
      <c r="C15" s="17"/>
    </row>
    <row r="16" spans="1:3" s="7" customFormat="1" ht="18" hidden="1" customHeight="1">
      <c r="A16" s="38"/>
      <c r="B16" s="18" t="s">
        <v>121</v>
      </c>
      <c r="C16" s="17"/>
    </row>
    <row r="17" spans="1:3" s="7" customFormat="1" ht="18" customHeight="1">
      <c r="A17" s="14">
        <v>6</v>
      </c>
      <c r="B17" s="18" t="s">
        <v>18</v>
      </c>
      <c r="C17" s="17"/>
    </row>
    <row r="18" spans="1:3" s="7" customFormat="1" ht="18" customHeight="1">
      <c r="A18" s="14">
        <v>7</v>
      </c>
      <c r="B18" s="18" t="s">
        <v>19</v>
      </c>
      <c r="C18" s="17">
        <v>400000000</v>
      </c>
    </row>
    <row r="19" spans="1:3" s="7" customFormat="1" ht="18" customHeight="1">
      <c r="A19" s="14">
        <v>8</v>
      </c>
      <c r="B19" s="18" t="s">
        <v>20</v>
      </c>
      <c r="C19" s="17">
        <v>400000000</v>
      </c>
    </row>
    <row r="20" spans="1:3" ht="18" customHeight="1">
      <c r="A20" s="14">
        <v>9</v>
      </c>
      <c r="B20" s="18" t="s">
        <v>21</v>
      </c>
      <c r="C20" s="17">
        <v>400000000</v>
      </c>
    </row>
    <row r="21" spans="1:3" ht="18" customHeight="1">
      <c r="A21" s="14">
        <v>10</v>
      </c>
      <c r="B21" s="18" t="s">
        <v>22</v>
      </c>
      <c r="C21" s="17">
        <v>400000000</v>
      </c>
    </row>
    <row r="22" spans="1:3" ht="18" customHeight="1">
      <c r="A22" s="14">
        <v>11</v>
      </c>
      <c r="B22" s="18" t="s">
        <v>23</v>
      </c>
      <c r="C22" s="17"/>
    </row>
    <row r="23" spans="1:3" s="7" customFormat="1" ht="18" customHeight="1">
      <c r="A23" s="14">
        <v>12</v>
      </c>
      <c r="B23" s="18" t="s">
        <v>24</v>
      </c>
      <c r="C23" s="17"/>
    </row>
    <row r="24" spans="1:3" ht="18" customHeight="1">
      <c r="A24" s="36">
        <v>13</v>
      </c>
      <c r="B24" s="18" t="s">
        <v>25</v>
      </c>
      <c r="C24" s="17"/>
    </row>
    <row r="25" spans="1:3" ht="18" hidden="1" customHeight="1">
      <c r="A25" s="37"/>
      <c r="B25" s="18" t="s">
        <v>133</v>
      </c>
      <c r="C25" s="17"/>
    </row>
    <row r="26" spans="1:3" ht="18" hidden="1" customHeight="1">
      <c r="A26" s="37"/>
      <c r="B26" s="18" t="s">
        <v>134</v>
      </c>
      <c r="C26" s="17"/>
    </row>
    <row r="27" spans="1:3" ht="18" hidden="1" customHeight="1">
      <c r="A27" s="37"/>
      <c r="B27" s="18" t="s">
        <v>135</v>
      </c>
      <c r="C27" s="17"/>
    </row>
    <row r="28" spans="1:3" ht="18" hidden="1" customHeight="1">
      <c r="A28" s="37"/>
      <c r="B28" s="18" t="s">
        <v>136</v>
      </c>
      <c r="C28" s="17"/>
    </row>
    <row r="29" spans="1:3" ht="18" hidden="1" customHeight="1">
      <c r="A29" s="37"/>
      <c r="B29" s="18" t="s">
        <v>137</v>
      </c>
      <c r="C29" s="17"/>
    </row>
    <row r="30" spans="1:3" ht="18" hidden="1" customHeight="1">
      <c r="A30" s="37"/>
      <c r="B30" s="18" t="s">
        <v>138</v>
      </c>
      <c r="C30" s="17"/>
    </row>
    <row r="31" spans="1:3" ht="18" hidden="1" customHeight="1">
      <c r="A31" s="38"/>
      <c r="B31" s="18" t="s">
        <v>139</v>
      </c>
      <c r="C31" s="17"/>
    </row>
    <row r="32" spans="1:3" s="254" customFormat="1" ht="18" customHeight="1">
      <c r="A32" s="36">
        <v>14</v>
      </c>
      <c r="B32" s="253" t="s">
        <v>26</v>
      </c>
      <c r="C32" s="255">
        <v>400000000</v>
      </c>
    </row>
    <row r="33" spans="1:3" s="7" customFormat="1" ht="18" customHeight="1">
      <c r="A33" s="14">
        <v>15</v>
      </c>
      <c r="B33" s="18" t="s">
        <v>27</v>
      </c>
      <c r="C33" s="17">
        <v>400000000</v>
      </c>
    </row>
    <row r="34" spans="1:3" s="7" customFormat="1" ht="18" customHeight="1">
      <c r="A34" s="36">
        <v>16</v>
      </c>
      <c r="B34" s="18" t="s">
        <v>28</v>
      </c>
      <c r="C34" s="17"/>
    </row>
    <row r="35" spans="1:3" s="7" customFormat="1" ht="18" hidden="1" customHeight="1">
      <c r="A35" s="37"/>
      <c r="B35" s="18" t="s">
        <v>140</v>
      </c>
      <c r="C35" s="17"/>
    </row>
    <row r="36" spans="1:3" s="7" customFormat="1" ht="18" hidden="1" customHeight="1">
      <c r="A36" s="37"/>
      <c r="B36" s="18" t="s">
        <v>141</v>
      </c>
      <c r="C36" s="17"/>
    </row>
    <row r="37" spans="1:3" s="7" customFormat="1" ht="18" hidden="1" customHeight="1">
      <c r="A37" s="37"/>
      <c r="B37" s="18" t="s">
        <v>142</v>
      </c>
      <c r="C37" s="17"/>
    </row>
    <row r="38" spans="1:3" s="7" customFormat="1" ht="18" hidden="1" customHeight="1">
      <c r="A38" s="37"/>
      <c r="B38" s="18" t="s">
        <v>143</v>
      </c>
      <c r="C38" s="17"/>
    </row>
    <row r="39" spans="1:3" s="7" customFormat="1" ht="18" hidden="1" customHeight="1">
      <c r="A39" s="38"/>
      <c r="B39" s="18" t="s">
        <v>144</v>
      </c>
      <c r="C39" s="17"/>
    </row>
    <row r="40" spans="1:3" s="7" customFormat="1" ht="18" customHeight="1">
      <c r="A40" s="14">
        <v>17</v>
      </c>
      <c r="B40" s="18" t="s">
        <v>29</v>
      </c>
      <c r="C40" s="17"/>
    </row>
    <row r="41" spans="1:3" s="7" customFormat="1" ht="18" customHeight="1">
      <c r="A41" s="36">
        <v>18</v>
      </c>
      <c r="B41" s="18" t="s">
        <v>30</v>
      </c>
      <c r="C41" s="17"/>
    </row>
    <row r="42" spans="1:3" s="7" customFormat="1" ht="18" hidden="1" customHeight="1">
      <c r="A42" s="37"/>
      <c r="B42" s="18" t="s">
        <v>173</v>
      </c>
      <c r="C42" s="17"/>
    </row>
    <row r="43" spans="1:3" s="7" customFormat="1" ht="18" hidden="1" customHeight="1">
      <c r="A43" s="37"/>
      <c r="B43" s="18" t="s">
        <v>122</v>
      </c>
      <c r="C43" s="17"/>
    </row>
    <row r="44" spans="1:3" s="7" customFormat="1" ht="18" hidden="1" customHeight="1">
      <c r="A44" s="37"/>
      <c r="B44" s="18" t="s">
        <v>123</v>
      </c>
      <c r="C44" s="17"/>
    </row>
    <row r="45" spans="1:3" s="7" customFormat="1" ht="18" hidden="1" customHeight="1">
      <c r="A45" s="37"/>
      <c r="B45" s="18" t="s">
        <v>124</v>
      </c>
      <c r="C45" s="17"/>
    </row>
    <row r="46" spans="1:3" s="7" customFormat="1" ht="18" hidden="1" customHeight="1">
      <c r="A46" s="37"/>
      <c r="B46" s="18" t="s">
        <v>125</v>
      </c>
      <c r="C46" s="17"/>
    </row>
    <row r="47" spans="1:3" s="7" customFormat="1" ht="18" hidden="1" customHeight="1">
      <c r="A47" s="38"/>
      <c r="B47" s="18" t="s">
        <v>126</v>
      </c>
      <c r="C47" s="17"/>
    </row>
    <row r="48" spans="1:3" s="7" customFormat="1" ht="18" customHeight="1">
      <c r="A48" s="14">
        <v>19</v>
      </c>
      <c r="B48" s="18" t="s">
        <v>31</v>
      </c>
      <c r="C48" s="17">
        <v>400000000</v>
      </c>
    </row>
    <row r="49" spans="1:3" s="7" customFormat="1" ht="18" customHeight="1">
      <c r="A49" s="14">
        <v>20</v>
      </c>
      <c r="B49" s="18" t="s">
        <v>32</v>
      </c>
      <c r="C49" s="17">
        <v>400000000</v>
      </c>
    </row>
    <row r="50" spans="1:3" s="7" customFormat="1" ht="18" customHeight="1">
      <c r="A50" s="14">
        <v>21</v>
      </c>
      <c r="B50" s="18" t="s">
        <v>33</v>
      </c>
      <c r="C50" s="17">
        <v>400000000</v>
      </c>
    </row>
    <row r="51" spans="1:3" s="7" customFormat="1" ht="18" customHeight="1">
      <c r="A51" s="36">
        <v>22</v>
      </c>
      <c r="B51" s="18" t="s">
        <v>34</v>
      </c>
      <c r="C51" s="17"/>
    </row>
    <row r="52" spans="1:3" s="7" customFormat="1" ht="18" hidden="1" customHeight="1">
      <c r="A52" s="37"/>
      <c r="B52" s="18" t="s">
        <v>174</v>
      </c>
      <c r="C52" s="17"/>
    </row>
    <row r="53" spans="1:3" s="7" customFormat="1" ht="18" hidden="1" customHeight="1">
      <c r="A53" s="37"/>
      <c r="B53" s="18" t="s">
        <v>160</v>
      </c>
      <c r="C53" s="17"/>
    </row>
    <row r="54" spans="1:3" s="7" customFormat="1" ht="18" hidden="1" customHeight="1">
      <c r="A54" s="37"/>
      <c r="B54" s="18" t="s">
        <v>161</v>
      </c>
      <c r="C54" s="17"/>
    </row>
    <row r="55" spans="1:3" s="7" customFormat="1" ht="18" hidden="1" customHeight="1">
      <c r="A55" s="38"/>
      <c r="B55" s="18" t="s">
        <v>127</v>
      </c>
      <c r="C55" s="17"/>
    </row>
    <row r="56" spans="1:3" s="7" customFormat="1" ht="18" customHeight="1">
      <c r="A56" s="36">
        <v>23</v>
      </c>
      <c r="B56" s="18" t="s">
        <v>35</v>
      </c>
      <c r="C56" s="17">
        <v>400000000</v>
      </c>
    </row>
    <row r="57" spans="1:3" s="7" customFormat="1" ht="18" hidden="1" customHeight="1">
      <c r="A57" s="37"/>
      <c r="B57" s="18" t="s">
        <v>165</v>
      </c>
      <c r="C57" s="17"/>
    </row>
    <row r="58" spans="1:3" s="46" customFormat="1" ht="18" hidden="1" customHeight="1">
      <c r="A58" s="38"/>
      <c r="B58" s="18" t="s">
        <v>166</v>
      </c>
      <c r="C58" s="17"/>
    </row>
    <row r="59" spans="1:3" s="7" customFormat="1" ht="18" hidden="1" customHeight="1">
      <c r="A59" s="37"/>
      <c r="B59" s="39" t="s">
        <v>167</v>
      </c>
      <c r="C59" s="45"/>
    </row>
    <row r="60" spans="1:3" s="7" customFormat="1" ht="18" hidden="1" customHeight="1">
      <c r="A60" s="38"/>
      <c r="B60" s="18" t="s">
        <v>168</v>
      </c>
      <c r="C60" s="17"/>
    </row>
    <row r="61" spans="1:3" s="7" customFormat="1" ht="18" customHeight="1">
      <c r="A61" s="14">
        <v>24</v>
      </c>
      <c r="B61" s="18" t="s">
        <v>36</v>
      </c>
      <c r="C61" s="17">
        <v>400000000</v>
      </c>
    </row>
    <row r="62" spans="1:3" s="7" customFormat="1" ht="18" customHeight="1">
      <c r="A62" s="36">
        <v>25</v>
      </c>
      <c r="B62" s="18" t="s">
        <v>37</v>
      </c>
      <c r="C62" s="17"/>
    </row>
    <row r="63" spans="1:3" s="7" customFormat="1" ht="18" hidden="1" customHeight="1">
      <c r="A63" s="37"/>
      <c r="B63" s="18" t="s">
        <v>162</v>
      </c>
      <c r="C63" s="17"/>
    </row>
    <row r="64" spans="1:3" s="7" customFormat="1" ht="18" hidden="1" customHeight="1">
      <c r="A64" s="37"/>
      <c r="B64" s="18" t="s">
        <v>163</v>
      </c>
      <c r="C64" s="17"/>
    </row>
    <row r="65" spans="1:3" s="7" customFormat="1" ht="18" hidden="1" customHeight="1">
      <c r="A65" s="38"/>
      <c r="B65" s="18" t="s">
        <v>164</v>
      </c>
      <c r="C65" s="17"/>
    </row>
    <row r="66" spans="1:3" s="7" customFormat="1" ht="18" customHeight="1">
      <c r="A66" s="14">
        <v>26</v>
      </c>
      <c r="B66" s="18" t="s">
        <v>38</v>
      </c>
      <c r="C66" s="17">
        <v>400000000</v>
      </c>
    </row>
    <row r="67" spans="1:3" s="7" customFormat="1" ht="18" customHeight="1">
      <c r="A67" s="14">
        <v>27</v>
      </c>
      <c r="B67" s="18" t="s">
        <v>39</v>
      </c>
      <c r="C67" s="17"/>
    </row>
    <row r="68" spans="1:3" s="7" customFormat="1" ht="18" customHeight="1">
      <c r="A68" s="36">
        <v>28</v>
      </c>
      <c r="B68" s="18" t="s">
        <v>40</v>
      </c>
      <c r="C68" s="17"/>
    </row>
    <row r="69" spans="1:3" s="7" customFormat="1" ht="18" hidden="1" customHeight="1">
      <c r="A69" s="37"/>
      <c r="B69" s="18" t="s">
        <v>145</v>
      </c>
      <c r="C69" s="17"/>
    </row>
    <row r="70" spans="1:3" s="7" customFormat="1" ht="18" hidden="1" customHeight="1">
      <c r="A70" s="37"/>
      <c r="B70" s="18" t="s">
        <v>146</v>
      </c>
      <c r="C70" s="17"/>
    </row>
    <row r="71" spans="1:3" s="7" customFormat="1" ht="18" hidden="1" customHeight="1">
      <c r="A71" s="37"/>
      <c r="B71" s="18" t="s">
        <v>147</v>
      </c>
      <c r="C71" s="17"/>
    </row>
    <row r="72" spans="1:3" s="7" customFormat="1" ht="18" hidden="1" customHeight="1">
      <c r="A72" s="37"/>
      <c r="B72" s="18" t="s">
        <v>148</v>
      </c>
      <c r="C72" s="17"/>
    </row>
    <row r="73" spans="1:3" s="7" customFormat="1" ht="18" hidden="1" customHeight="1">
      <c r="A73" s="37"/>
      <c r="B73" s="18" t="s">
        <v>150</v>
      </c>
      <c r="C73" s="17"/>
    </row>
    <row r="74" spans="1:3" s="7" customFormat="1" ht="18" hidden="1" customHeight="1">
      <c r="A74" s="37"/>
      <c r="B74" s="18" t="s">
        <v>149</v>
      </c>
      <c r="C74" s="17"/>
    </row>
    <row r="75" spans="1:3" s="7" customFormat="1" ht="18" hidden="1" customHeight="1">
      <c r="A75" s="37"/>
      <c r="B75" s="18" t="s">
        <v>151</v>
      </c>
      <c r="C75" s="17"/>
    </row>
    <row r="76" spans="1:3" s="7" customFormat="1" ht="18" hidden="1" customHeight="1">
      <c r="A76" s="38"/>
      <c r="B76" s="18" t="s">
        <v>152</v>
      </c>
      <c r="C76" s="17"/>
    </row>
    <row r="77" spans="1:3" s="7" customFormat="1" ht="18" customHeight="1">
      <c r="A77" s="36">
        <v>29</v>
      </c>
      <c r="B77" s="18" t="s">
        <v>41</v>
      </c>
      <c r="C77" s="17">
        <v>400000000</v>
      </c>
    </row>
    <row r="78" spans="1:3" s="7" customFormat="1" ht="18" hidden="1" customHeight="1">
      <c r="A78" s="37"/>
      <c r="B78" s="18" t="s">
        <v>175</v>
      </c>
      <c r="C78" s="17"/>
    </row>
    <row r="79" spans="1:3" s="7" customFormat="1" ht="18" hidden="1" customHeight="1">
      <c r="A79" s="37"/>
      <c r="B79" s="18" t="s">
        <v>153</v>
      </c>
      <c r="C79" s="17"/>
    </row>
    <row r="80" spans="1:3" s="7" customFormat="1" ht="18" hidden="1" customHeight="1">
      <c r="A80" s="37"/>
      <c r="B80" s="18" t="s">
        <v>154</v>
      </c>
      <c r="C80" s="17"/>
    </row>
    <row r="81" spans="1:3" s="7" customFormat="1" ht="18" hidden="1" customHeight="1">
      <c r="A81" s="37"/>
      <c r="B81" s="18" t="s">
        <v>155</v>
      </c>
      <c r="C81" s="17"/>
    </row>
    <row r="82" spans="1:3" s="7" customFormat="1" ht="18" hidden="1" customHeight="1">
      <c r="A82" s="37"/>
      <c r="B82" s="18" t="s">
        <v>156</v>
      </c>
      <c r="C82" s="17"/>
    </row>
    <row r="83" spans="1:3" s="7" customFormat="1" ht="18" hidden="1" customHeight="1">
      <c r="A83" s="37"/>
      <c r="B83" s="18" t="s">
        <v>157</v>
      </c>
      <c r="C83" s="17"/>
    </row>
    <row r="84" spans="1:3" s="46" customFormat="1" ht="18" hidden="1" customHeight="1">
      <c r="A84" s="38"/>
      <c r="B84" s="18" t="s">
        <v>158</v>
      </c>
      <c r="C84" s="17"/>
    </row>
    <row r="85" spans="1:3" s="7" customFormat="1" ht="18" hidden="1" customHeight="1">
      <c r="A85" s="37"/>
      <c r="B85" s="39" t="s">
        <v>128</v>
      </c>
      <c r="C85" s="45"/>
    </row>
    <row r="86" spans="1:3" s="7" customFormat="1" ht="18" hidden="1" customHeight="1">
      <c r="A86" s="37"/>
      <c r="B86" s="18" t="s">
        <v>129</v>
      </c>
      <c r="C86" s="17"/>
    </row>
    <row r="87" spans="1:3" s="7" customFormat="1" ht="18" hidden="1" customHeight="1">
      <c r="A87" s="38"/>
      <c r="B87" s="18" t="s">
        <v>159</v>
      </c>
      <c r="C87" s="17"/>
    </row>
    <row r="88" spans="1:3" s="7" customFormat="1" ht="18" customHeight="1">
      <c r="A88" s="36">
        <v>30</v>
      </c>
      <c r="B88" s="18" t="s">
        <v>42</v>
      </c>
      <c r="C88" s="17"/>
    </row>
    <row r="89" spans="1:3" s="7" customFormat="1" ht="18" hidden="1" customHeight="1">
      <c r="A89" s="37"/>
      <c r="B89" s="18" t="s">
        <v>169</v>
      </c>
      <c r="C89" s="17"/>
    </row>
    <row r="90" spans="1:3" s="7" customFormat="1" ht="18" hidden="1" customHeight="1">
      <c r="A90" s="37"/>
      <c r="B90" s="18" t="s">
        <v>170</v>
      </c>
      <c r="C90" s="17"/>
    </row>
    <row r="91" spans="1:3" s="7" customFormat="1" ht="18" hidden="1" customHeight="1">
      <c r="A91" s="38"/>
      <c r="B91" s="18" t="s">
        <v>171</v>
      </c>
      <c r="C91" s="17"/>
    </row>
    <row r="92" spans="1:3" s="7" customFormat="1" ht="18" customHeight="1">
      <c r="A92" s="14">
        <v>31</v>
      </c>
      <c r="B92" s="18" t="s">
        <v>43</v>
      </c>
      <c r="C92" s="17"/>
    </row>
    <row r="93" spans="1:3" ht="18" customHeight="1">
      <c r="A93" s="36">
        <v>32</v>
      </c>
      <c r="B93" s="18" t="s">
        <v>44</v>
      </c>
      <c r="C93" s="17"/>
    </row>
    <row r="94" spans="1:3" ht="18" hidden="1" customHeight="1">
      <c r="A94" s="37"/>
      <c r="B94" s="18" t="s">
        <v>176</v>
      </c>
      <c r="C94" s="17"/>
    </row>
    <row r="95" spans="1:3" ht="18" hidden="1" customHeight="1">
      <c r="A95" s="37"/>
      <c r="B95" s="18" t="s">
        <v>130</v>
      </c>
      <c r="C95" s="17"/>
    </row>
    <row r="96" spans="1:3" ht="18" hidden="1" customHeight="1">
      <c r="A96" s="38"/>
      <c r="B96" s="18" t="s">
        <v>131</v>
      </c>
      <c r="C96" s="17"/>
    </row>
    <row r="97" spans="1:4" ht="18" customHeight="1">
      <c r="A97" s="36">
        <v>33</v>
      </c>
      <c r="B97" s="18" t="s">
        <v>45</v>
      </c>
      <c r="C97" s="17"/>
    </row>
    <row r="98" spans="1:4" ht="18" hidden="1" customHeight="1">
      <c r="A98" s="38"/>
      <c r="B98" s="32" t="s">
        <v>132</v>
      </c>
      <c r="C98" s="17"/>
    </row>
    <row r="99" spans="1:4" s="257" customFormat="1" ht="18" customHeight="1">
      <c r="A99" s="1663" t="s">
        <v>2</v>
      </c>
      <c r="B99" s="1664"/>
      <c r="C99" s="15">
        <f>SUM(C9:C97)</f>
        <v>6000000000</v>
      </c>
      <c r="D99" s="256" t="e">
        <f>#REF!+#REF!+#REF!+#REF!+#REF!+#REF!+#REF!+#REF!+#REF!+#REF!+#REF!+#REF!+#REF!+#REF!+#REF!+#REF!+#REF!+#REF!+#REF!+#REF!+#REF!+#REF!+#REF!+#REF!+#REF!+#REF!+#REF!+#REF!+#REF!+#REF!+#REF!+#REF!+#REF!</f>
        <v>#REF!</v>
      </c>
    </row>
  </sheetData>
  <mergeCells count="6">
    <mergeCell ref="A99:B99"/>
    <mergeCell ref="A1:C1"/>
    <mergeCell ref="A2:C2"/>
    <mergeCell ref="A3:C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39.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57"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105" customHeight="1">
      <c r="A5" s="1704" t="s">
        <v>1</v>
      </c>
      <c r="B5" s="1701" t="s">
        <v>12</v>
      </c>
      <c r="C5" s="56" t="s">
        <v>345</v>
      </c>
    </row>
    <row r="6" spans="1:3" s="3" customFormat="1" ht="129" customHeight="1">
      <c r="A6" s="1705"/>
      <c r="B6" s="1702"/>
      <c r="C6" s="56" t="s">
        <v>341</v>
      </c>
    </row>
    <row r="7" spans="1:3" s="3" customFormat="1" ht="60">
      <c r="A7" s="1706"/>
      <c r="B7" s="1703"/>
      <c r="C7" s="250" t="s">
        <v>334</v>
      </c>
    </row>
    <row r="8" spans="1:3" s="3" customFormat="1">
      <c r="A8" s="137" t="s">
        <v>205</v>
      </c>
      <c r="B8" s="137" t="s">
        <v>222</v>
      </c>
      <c r="C8" s="77" t="s">
        <v>224</v>
      </c>
    </row>
    <row r="9" spans="1:3" ht="18" customHeight="1">
      <c r="A9" s="14">
        <v>1</v>
      </c>
      <c r="B9" s="16" t="s">
        <v>13</v>
      </c>
      <c r="C9" s="17">
        <v>400000000</v>
      </c>
    </row>
    <row r="10" spans="1:3" s="7" customFormat="1" ht="18" customHeight="1">
      <c r="A10" s="14">
        <v>2</v>
      </c>
      <c r="B10" s="18" t="s">
        <v>14</v>
      </c>
      <c r="C10" s="17">
        <v>400000000</v>
      </c>
    </row>
    <row r="11" spans="1:3" s="7" customFormat="1" ht="18" customHeight="1">
      <c r="A11" s="14">
        <v>3</v>
      </c>
      <c r="B11" s="18" t="s">
        <v>15</v>
      </c>
      <c r="C11" s="17"/>
    </row>
    <row r="12" spans="1:3" s="7" customFormat="1" ht="18" customHeight="1">
      <c r="A12" s="14">
        <v>4</v>
      </c>
      <c r="B12" s="18" t="s">
        <v>16</v>
      </c>
      <c r="C12" s="17"/>
    </row>
    <row r="13" spans="1:3" s="7" customFormat="1" ht="18" customHeight="1">
      <c r="A13" s="36">
        <v>5</v>
      </c>
      <c r="B13" s="18" t="s">
        <v>17</v>
      </c>
      <c r="C13" s="17"/>
    </row>
    <row r="14" spans="1:3" s="7" customFormat="1" ht="18" hidden="1" customHeight="1">
      <c r="A14" s="37"/>
      <c r="B14" s="18" t="s">
        <v>172</v>
      </c>
      <c r="C14" s="17"/>
    </row>
    <row r="15" spans="1:3" s="7" customFormat="1" ht="18" hidden="1" customHeight="1">
      <c r="A15" s="37"/>
      <c r="B15" s="18" t="s">
        <v>120</v>
      </c>
      <c r="C15" s="17"/>
    </row>
    <row r="16" spans="1:3" s="7" customFormat="1" ht="18" hidden="1" customHeight="1">
      <c r="A16" s="38"/>
      <c r="B16" s="18" t="s">
        <v>121</v>
      </c>
      <c r="C16" s="17"/>
    </row>
    <row r="17" spans="1:3" s="7" customFormat="1" ht="18" customHeight="1">
      <c r="A17" s="14">
        <v>6</v>
      </c>
      <c r="B17" s="18" t="s">
        <v>18</v>
      </c>
      <c r="C17" s="17"/>
    </row>
    <row r="18" spans="1:3" s="7" customFormat="1" ht="18" customHeight="1">
      <c r="A18" s="14">
        <v>7</v>
      </c>
      <c r="B18" s="18" t="s">
        <v>19</v>
      </c>
      <c r="C18" s="17"/>
    </row>
    <row r="19" spans="1:3" s="7" customFormat="1" ht="18" customHeight="1">
      <c r="A19" s="14">
        <v>8</v>
      </c>
      <c r="B19" s="18" t="s">
        <v>20</v>
      </c>
      <c r="C19" s="17"/>
    </row>
    <row r="20" spans="1:3" ht="18" customHeight="1">
      <c r="A20" s="14">
        <v>9</v>
      </c>
      <c r="B20" s="18" t="s">
        <v>21</v>
      </c>
      <c r="C20" s="17"/>
    </row>
    <row r="21" spans="1:3" ht="18" customHeight="1">
      <c r="A21" s="14">
        <v>10</v>
      </c>
      <c r="B21" s="18" t="s">
        <v>22</v>
      </c>
      <c r="C21" s="17"/>
    </row>
    <row r="22" spans="1:3" ht="18" customHeight="1">
      <c r="A22" s="14">
        <v>11</v>
      </c>
      <c r="B22" s="18" t="s">
        <v>23</v>
      </c>
      <c r="C22" s="17"/>
    </row>
    <row r="23" spans="1:3" s="7" customFormat="1" ht="18" customHeight="1">
      <c r="A23" s="14">
        <v>12</v>
      </c>
      <c r="B23" s="18" t="s">
        <v>24</v>
      </c>
      <c r="C23" s="17"/>
    </row>
    <row r="24" spans="1:3" ht="18" customHeight="1">
      <c r="A24" s="36">
        <v>13</v>
      </c>
      <c r="B24" s="18" t="s">
        <v>25</v>
      </c>
      <c r="C24" s="17"/>
    </row>
    <row r="25" spans="1:3" ht="18" hidden="1" customHeight="1">
      <c r="A25" s="37"/>
      <c r="B25" s="18" t="s">
        <v>133</v>
      </c>
      <c r="C25" s="17"/>
    </row>
    <row r="26" spans="1:3" ht="18" hidden="1" customHeight="1">
      <c r="A26" s="37"/>
      <c r="B26" s="18" t="s">
        <v>134</v>
      </c>
      <c r="C26" s="17"/>
    </row>
    <row r="27" spans="1:3" ht="18" hidden="1" customHeight="1">
      <c r="A27" s="37"/>
      <c r="B27" s="18" t="s">
        <v>135</v>
      </c>
      <c r="C27" s="17"/>
    </row>
    <row r="28" spans="1:3" ht="18" hidden="1" customHeight="1">
      <c r="A28" s="37"/>
      <c r="B28" s="18" t="s">
        <v>136</v>
      </c>
      <c r="C28" s="17"/>
    </row>
    <row r="29" spans="1:3" ht="18" hidden="1" customHeight="1">
      <c r="A29" s="37"/>
      <c r="B29" s="18" t="s">
        <v>137</v>
      </c>
      <c r="C29" s="17"/>
    </row>
    <row r="30" spans="1:3" ht="18" hidden="1" customHeight="1">
      <c r="A30" s="37"/>
      <c r="B30" s="18" t="s">
        <v>138</v>
      </c>
      <c r="C30" s="17"/>
    </row>
    <row r="31" spans="1:3" ht="18" hidden="1" customHeight="1">
      <c r="A31" s="38"/>
      <c r="B31" s="18" t="s">
        <v>139</v>
      </c>
      <c r="C31" s="17"/>
    </row>
    <row r="32" spans="1:3" s="254" customFormat="1" ht="18" customHeight="1">
      <c r="A32" s="14">
        <v>14</v>
      </c>
      <c r="B32" s="18" t="s">
        <v>26</v>
      </c>
      <c r="C32" s="17"/>
    </row>
    <row r="33" spans="1:3" s="7" customFormat="1" ht="18" customHeight="1">
      <c r="A33" s="38">
        <v>15</v>
      </c>
      <c r="B33" s="39" t="s">
        <v>27</v>
      </c>
      <c r="C33" s="45"/>
    </row>
    <row r="34" spans="1:3" s="7" customFormat="1" ht="18" customHeight="1">
      <c r="A34" s="36">
        <v>16</v>
      </c>
      <c r="B34" s="18" t="s">
        <v>28</v>
      </c>
      <c r="C34" s="17"/>
    </row>
    <row r="35" spans="1:3" s="7" customFormat="1" ht="18" hidden="1" customHeight="1">
      <c r="A35" s="37"/>
      <c r="B35" s="18" t="s">
        <v>140</v>
      </c>
      <c r="C35" s="17"/>
    </row>
    <row r="36" spans="1:3" s="7" customFormat="1" ht="18" hidden="1" customHeight="1">
      <c r="A36" s="37"/>
      <c r="B36" s="18" t="s">
        <v>141</v>
      </c>
      <c r="C36" s="17"/>
    </row>
    <row r="37" spans="1:3" s="7" customFormat="1" ht="18" hidden="1" customHeight="1">
      <c r="A37" s="37"/>
      <c r="B37" s="18" t="s">
        <v>142</v>
      </c>
      <c r="C37" s="17"/>
    </row>
    <row r="38" spans="1:3" s="7" customFormat="1" ht="18" hidden="1" customHeight="1">
      <c r="A38" s="37"/>
      <c r="B38" s="18" t="s">
        <v>143</v>
      </c>
      <c r="C38" s="17"/>
    </row>
    <row r="39" spans="1:3" s="7" customFormat="1" ht="18" hidden="1" customHeight="1">
      <c r="A39" s="38"/>
      <c r="B39" s="18" t="s">
        <v>144</v>
      </c>
      <c r="C39" s="17"/>
    </row>
    <row r="40" spans="1:3" s="7" customFormat="1" ht="18" customHeight="1">
      <c r="A40" s="14">
        <v>17</v>
      </c>
      <c r="B40" s="18" t="s">
        <v>29</v>
      </c>
      <c r="C40" s="17"/>
    </row>
    <row r="41" spans="1:3" s="7" customFormat="1" ht="18" customHeight="1">
      <c r="A41" s="36">
        <v>18</v>
      </c>
      <c r="B41" s="18" t="s">
        <v>30</v>
      </c>
      <c r="C41" s="17">
        <v>400000000</v>
      </c>
    </row>
    <row r="42" spans="1:3" s="7" customFormat="1" ht="18" hidden="1" customHeight="1">
      <c r="A42" s="37"/>
      <c r="B42" s="18" t="s">
        <v>173</v>
      </c>
      <c r="C42" s="17"/>
    </row>
    <row r="43" spans="1:3" s="7" customFormat="1" ht="18" hidden="1" customHeight="1">
      <c r="A43" s="37"/>
      <c r="B43" s="18" t="s">
        <v>122</v>
      </c>
      <c r="C43" s="17"/>
    </row>
    <row r="44" spans="1:3" s="7" customFormat="1" ht="18" hidden="1" customHeight="1">
      <c r="A44" s="37"/>
      <c r="B44" s="18" t="s">
        <v>123</v>
      </c>
      <c r="C44" s="17"/>
    </row>
    <row r="45" spans="1:3" s="7" customFormat="1" ht="18" hidden="1" customHeight="1">
      <c r="A45" s="37"/>
      <c r="B45" s="18" t="s">
        <v>124</v>
      </c>
      <c r="C45" s="17"/>
    </row>
    <row r="46" spans="1:3" s="7" customFormat="1" ht="18" hidden="1" customHeight="1">
      <c r="A46" s="37"/>
      <c r="B46" s="18" t="s">
        <v>125</v>
      </c>
      <c r="C46" s="17"/>
    </row>
    <row r="47" spans="1:3" s="7" customFormat="1" ht="18" hidden="1" customHeight="1">
      <c r="A47" s="38"/>
      <c r="B47" s="18" t="s">
        <v>126</v>
      </c>
      <c r="C47" s="17"/>
    </row>
    <row r="48" spans="1:3" s="7" customFormat="1" ht="18" customHeight="1">
      <c r="A48" s="14">
        <v>19</v>
      </c>
      <c r="B48" s="18" t="s">
        <v>31</v>
      </c>
      <c r="C48" s="17">
        <v>400000000</v>
      </c>
    </row>
    <row r="49" spans="1:3" s="7" customFormat="1" ht="18" customHeight="1">
      <c r="A49" s="14">
        <v>20</v>
      </c>
      <c r="B49" s="18" t="s">
        <v>32</v>
      </c>
      <c r="C49" s="17">
        <v>400000000</v>
      </c>
    </row>
    <row r="50" spans="1:3" s="7" customFormat="1" ht="18" customHeight="1">
      <c r="A50" s="14">
        <v>21</v>
      </c>
      <c r="B50" s="18" t="s">
        <v>33</v>
      </c>
      <c r="C50" s="17">
        <v>400000000</v>
      </c>
    </row>
    <row r="51" spans="1:3" s="7" customFormat="1" ht="18" customHeight="1">
      <c r="A51" s="36">
        <v>22</v>
      </c>
      <c r="B51" s="18" t="s">
        <v>34</v>
      </c>
      <c r="C51" s="17"/>
    </row>
    <row r="52" spans="1:3" s="7" customFormat="1" ht="18" hidden="1" customHeight="1">
      <c r="A52" s="37"/>
      <c r="B52" s="18" t="s">
        <v>174</v>
      </c>
      <c r="C52" s="17"/>
    </row>
    <row r="53" spans="1:3" s="7" customFormat="1" ht="18" hidden="1" customHeight="1">
      <c r="A53" s="37"/>
      <c r="B53" s="18" t="s">
        <v>160</v>
      </c>
      <c r="C53" s="17"/>
    </row>
    <row r="54" spans="1:3" s="7" customFormat="1" ht="18" hidden="1" customHeight="1">
      <c r="A54" s="37"/>
      <c r="B54" s="18" t="s">
        <v>161</v>
      </c>
      <c r="C54" s="17"/>
    </row>
    <row r="55" spans="1:3" s="7" customFormat="1" ht="18" hidden="1" customHeight="1">
      <c r="A55" s="38"/>
      <c r="B55" s="18" t="s">
        <v>127</v>
      </c>
      <c r="C55" s="17"/>
    </row>
    <row r="56" spans="1:3" s="7" customFormat="1" ht="18" customHeight="1">
      <c r="A56" s="36">
        <v>23</v>
      </c>
      <c r="B56" s="18" t="s">
        <v>35</v>
      </c>
      <c r="C56" s="17"/>
    </row>
    <row r="57" spans="1:3" s="7" customFormat="1" ht="18" hidden="1" customHeight="1">
      <c r="A57" s="37"/>
      <c r="B57" s="18" t="s">
        <v>165</v>
      </c>
      <c r="C57" s="17"/>
    </row>
    <row r="58" spans="1:3" s="46" customFormat="1" ht="18" hidden="1" customHeight="1">
      <c r="A58" s="38"/>
      <c r="B58" s="18" t="s">
        <v>166</v>
      </c>
      <c r="C58" s="17"/>
    </row>
    <row r="59" spans="1:3" s="7" customFormat="1" ht="18" hidden="1" customHeight="1">
      <c r="A59" s="37"/>
      <c r="B59" s="39" t="s">
        <v>167</v>
      </c>
      <c r="C59" s="45"/>
    </row>
    <row r="60" spans="1:3" s="7" customFormat="1" ht="18" hidden="1" customHeight="1">
      <c r="A60" s="38"/>
      <c r="B60" s="18" t="s">
        <v>168</v>
      </c>
      <c r="C60" s="17"/>
    </row>
    <row r="61" spans="1:3" s="7" customFormat="1" ht="18" customHeight="1">
      <c r="A61" s="14">
        <v>24</v>
      </c>
      <c r="B61" s="18" t="s">
        <v>36</v>
      </c>
      <c r="C61" s="17">
        <v>400000000</v>
      </c>
    </row>
    <row r="62" spans="1:3" s="7" customFormat="1" ht="18" customHeight="1">
      <c r="A62" s="36">
        <v>25</v>
      </c>
      <c r="B62" s="18" t="s">
        <v>37</v>
      </c>
      <c r="C62" s="17"/>
    </row>
    <row r="63" spans="1:3" s="7" customFormat="1" ht="18" hidden="1" customHeight="1">
      <c r="A63" s="37"/>
      <c r="B63" s="18" t="s">
        <v>162</v>
      </c>
      <c r="C63" s="17"/>
    </row>
    <row r="64" spans="1:3" s="7" customFormat="1" ht="18" hidden="1" customHeight="1">
      <c r="A64" s="37"/>
      <c r="B64" s="18" t="s">
        <v>163</v>
      </c>
      <c r="C64" s="17"/>
    </row>
    <row r="65" spans="1:3" s="7" customFormat="1" ht="18" hidden="1" customHeight="1">
      <c r="A65" s="38"/>
      <c r="B65" s="18" t="s">
        <v>164</v>
      </c>
      <c r="C65" s="17"/>
    </row>
    <row r="66" spans="1:3" s="7" customFormat="1" ht="18" customHeight="1">
      <c r="A66" s="14">
        <v>26</v>
      </c>
      <c r="B66" s="18" t="s">
        <v>38</v>
      </c>
      <c r="C66" s="17">
        <v>400000000</v>
      </c>
    </row>
    <row r="67" spans="1:3" s="7" customFormat="1" ht="18" customHeight="1">
      <c r="A67" s="14">
        <v>27</v>
      </c>
      <c r="B67" s="18" t="s">
        <v>39</v>
      </c>
      <c r="C67" s="17">
        <v>400000000</v>
      </c>
    </row>
    <row r="68" spans="1:3" s="7" customFormat="1" ht="18" customHeight="1">
      <c r="A68" s="36">
        <v>28</v>
      </c>
      <c r="B68" s="18" t="s">
        <v>40</v>
      </c>
      <c r="C68" s="17">
        <v>400000000</v>
      </c>
    </row>
    <row r="69" spans="1:3" s="7" customFormat="1" ht="18" hidden="1" customHeight="1">
      <c r="A69" s="37"/>
      <c r="B69" s="18" t="s">
        <v>145</v>
      </c>
      <c r="C69" s="17"/>
    </row>
    <row r="70" spans="1:3" s="7" customFormat="1" ht="18" hidden="1" customHeight="1">
      <c r="A70" s="37"/>
      <c r="B70" s="18" t="s">
        <v>146</v>
      </c>
      <c r="C70" s="17"/>
    </row>
    <row r="71" spans="1:3" s="7" customFormat="1" ht="18" hidden="1" customHeight="1">
      <c r="A71" s="37"/>
      <c r="B71" s="18" t="s">
        <v>147</v>
      </c>
      <c r="C71" s="17"/>
    </row>
    <row r="72" spans="1:3" s="7" customFormat="1" ht="18" hidden="1" customHeight="1">
      <c r="A72" s="37"/>
      <c r="B72" s="18" t="s">
        <v>148</v>
      </c>
      <c r="C72" s="17"/>
    </row>
    <row r="73" spans="1:3" s="7" customFormat="1" ht="18" hidden="1" customHeight="1">
      <c r="A73" s="37"/>
      <c r="B73" s="18" t="s">
        <v>150</v>
      </c>
      <c r="C73" s="17"/>
    </row>
    <row r="74" spans="1:3" s="7" customFormat="1" ht="18" hidden="1" customHeight="1">
      <c r="A74" s="37"/>
      <c r="B74" s="18" t="s">
        <v>149</v>
      </c>
      <c r="C74" s="17"/>
    </row>
    <row r="75" spans="1:3" s="7" customFormat="1" ht="18" hidden="1" customHeight="1">
      <c r="A75" s="37"/>
      <c r="B75" s="18" t="s">
        <v>151</v>
      </c>
      <c r="C75" s="17"/>
    </row>
    <row r="76" spans="1:3" s="7" customFormat="1" ht="18" hidden="1" customHeight="1">
      <c r="A76" s="38"/>
      <c r="B76" s="18" t="s">
        <v>152</v>
      </c>
      <c r="C76" s="17"/>
    </row>
    <row r="77" spans="1:3" s="7" customFormat="1" ht="18" customHeight="1">
      <c r="A77" s="36">
        <v>29</v>
      </c>
      <c r="B77" s="18" t="s">
        <v>41</v>
      </c>
      <c r="C77" s="17">
        <v>400000000</v>
      </c>
    </row>
    <row r="78" spans="1:3" s="7" customFormat="1" ht="18" hidden="1" customHeight="1">
      <c r="A78" s="37"/>
      <c r="B78" s="18" t="s">
        <v>175</v>
      </c>
      <c r="C78" s="17"/>
    </row>
    <row r="79" spans="1:3" s="7" customFormat="1" ht="18" hidden="1" customHeight="1">
      <c r="A79" s="37"/>
      <c r="B79" s="18" t="s">
        <v>153</v>
      </c>
      <c r="C79" s="17"/>
    </row>
    <row r="80" spans="1:3" s="7" customFormat="1" ht="18" hidden="1" customHeight="1">
      <c r="A80" s="37"/>
      <c r="B80" s="18" t="s">
        <v>154</v>
      </c>
      <c r="C80" s="17"/>
    </row>
    <row r="81" spans="1:3" s="7" customFormat="1" ht="18" hidden="1" customHeight="1">
      <c r="A81" s="37"/>
      <c r="B81" s="18" t="s">
        <v>155</v>
      </c>
      <c r="C81" s="17"/>
    </row>
    <row r="82" spans="1:3" s="7" customFormat="1" ht="18" hidden="1" customHeight="1">
      <c r="A82" s="37"/>
      <c r="B82" s="18" t="s">
        <v>156</v>
      </c>
      <c r="C82" s="17"/>
    </row>
    <row r="83" spans="1:3" s="7" customFormat="1" ht="18" hidden="1" customHeight="1">
      <c r="A83" s="37"/>
      <c r="B83" s="18" t="s">
        <v>157</v>
      </c>
      <c r="C83" s="17"/>
    </row>
    <row r="84" spans="1:3" s="46" customFormat="1" ht="18" hidden="1" customHeight="1">
      <c r="A84" s="38"/>
      <c r="B84" s="18" t="s">
        <v>158</v>
      </c>
      <c r="C84" s="17"/>
    </row>
    <row r="85" spans="1:3" s="7" customFormat="1" ht="18" hidden="1" customHeight="1">
      <c r="A85" s="37"/>
      <c r="B85" s="39" t="s">
        <v>128</v>
      </c>
      <c r="C85" s="45"/>
    </row>
    <row r="86" spans="1:3" s="7" customFormat="1" ht="18" hidden="1" customHeight="1">
      <c r="A86" s="37"/>
      <c r="B86" s="18" t="s">
        <v>129</v>
      </c>
      <c r="C86" s="17"/>
    </row>
    <row r="87" spans="1:3" s="7" customFormat="1" ht="18" hidden="1" customHeight="1">
      <c r="A87" s="38"/>
      <c r="B87" s="18" t="s">
        <v>159</v>
      </c>
      <c r="C87" s="17"/>
    </row>
    <row r="88" spans="1:3" s="7" customFormat="1" ht="18" customHeight="1">
      <c r="A88" s="36">
        <v>30</v>
      </c>
      <c r="B88" s="18" t="s">
        <v>42</v>
      </c>
      <c r="C88" s="17">
        <v>400000000</v>
      </c>
    </row>
    <row r="89" spans="1:3" s="7" customFormat="1" ht="18" hidden="1" customHeight="1">
      <c r="A89" s="37"/>
      <c r="B89" s="18" t="s">
        <v>169</v>
      </c>
      <c r="C89" s="17"/>
    </row>
    <row r="90" spans="1:3" s="7" customFormat="1" ht="18" hidden="1" customHeight="1">
      <c r="A90" s="37"/>
      <c r="B90" s="18" t="s">
        <v>170</v>
      </c>
      <c r="C90" s="17"/>
    </row>
    <row r="91" spans="1:3" s="7" customFormat="1" ht="18" hidden="1" customHeight="1">
      <c r="A91" s="38"/>
      <c r="B91" s="18" t="s">
        <v>171</v>
      </c>
      <c r="C91" s="17"/>
    </row>
    <row r="92" spans="1:3" s="7" customFormat="1" ht="18" customHeight="1">
      <c r="A92" s="14">
        <v>31</v>
      </c>
      <c r="B92" s="18" t="s">
        <v>43</v>
      </c>
      <c r="C92" s="17"/>
    </row>
    <row r="93" spans="1:3" ht="18" customHeight="1">
      <c r="A93" s="36">
        <v>32</v>
      </c>
      <c r="B93" s="18" t="s">
        <v>44</v>
      </c>
      <c r="C93" s="17">
        <v>400000000</v>
      </c>
    </row>
    <row r="94" spans="1:3" ht="18" hidden="1" customHeight="1">
      <c r="A94" s="37"/>
      <c r="B94" s="18" t="s">
        <v>176</v>
      </c>
      <c r="C94" s="17"/>
    </row>
    <row r="95" spans="1:3" ht="18" hidden="1" customHeight="1">
      <c r="A95" s="37"/>
      <c r="B95" s="18" t="s">
        <v>130</v>
      </c>
      <c r="C95" s="17"/>
    </row>
    <row r="96" spans="1:3" ht="18" hidden="1" customHeight="1">
      <c r="A96" s="38"/>
      <c r="B96" s="18" t="s">
        <v>131</v>
      </c>
      <c r="C96" s="17"/>
    </row>
    <row r="97" spans="1:4" ht="18" customHeight="1">
      <c r="A97" s="36">
        <v>33</v>
      </c>
      <c r="B97" s="18" t="s">
        <v>45</v>
      </c>
      <c r="C97" s="17"/>
    </row>
    <row r="98" spans="1:4" ht="18" hidden="1" customHeight="1">
      <c r="A98" s="38"/>
      <c r="B98" s="32" t="s">
        <v>132</v>
      </c>
      <c r="C98" s="17"/>
    </row>
    <row r="99" spans="1:4" s="257" customFormat="1" ht="18" customHeight="1">
      <c r="A99" s="1663" t="s">
        <v>2</v>
      </c>
      <c r="B99" s="1664"/>
      <c r="C99" s="15">
        <f>SUM(C9:C97)</f>
        <v>5200000000</v>
      </c>
      <c r="D99" s="256" t="e">
        <f>#REF!+#REF!+#REF!+#REF!+#REF!+#REF!+#REF!+#REF!+#REF!+#REF!+#REF!+#REF!+#REF!+#REF!+#REF!+#REF!+#REF!+#REF!+#REF!+#REF!+#REF!+#REF!+#REF!+#REF!+#REF!+#REF!+#REF!+#REF!+#REF!+#REF!+#REF!+#REF!+#REF!</f>
        <v>#REF!</v>
      </c>
    </row>
  </sheetData>
  <mergeCells count="6">
    <mergeCell ref="A99:B99"/>
    <mergeCell ref="A1:C1"/>
    <mergeCell ref="A2:C2"/>
    <mergeCell ref="A3:C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xl/worksheets/sheet40.xml><?xml version="1.0" encoding="utf-8"?>
<worksheet xmlns="http://schemas.openxmlformats.org/spreadsheetml/2006/main" xmlns:r="http://schemas.openxmlformats.org/officeDocument/2006/relationships">
  <sheetPr>
    <tabColor theme="6" tint="-0.249977111117893"/>
  </sheetPr>
  <dimension ref="A1:D100"/>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10"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ht="1.5" customHeight="1"/>
    <row r="6" spans="1:3" s="3" customFormat="1" ht="82.5" customHeight="1">
      <c r="A6" s="1704" t="s">
        <v>1</v>
      </c>
      <c r="B6" s="1701" t="s">
        <v>12</v>
      </c>
      <c r="C6" s="56" t="s">
        <v>346</v>
      </c>
    </row>
    <row r="7" spans="1:3" s="3" customFormat="1" ht="106.5" customHeight="1">
      <c r="A7" s="1705"/>
      <c r="B7" s="1702"/>
      <c r="C7" s="56" t="s">
        <v>342</v>
      </c>
    </row>
    <row r="8" spans="1:3" s="3" customFormat="1" ht="75">
      <c r="A8" s="1706"/>
      <c r="B8" s="1703"/>
      <c r="C8" s="251" t="s">
        <v>335</v>
      </c>
    </row>
    <row r="9" spans="1:3" s="3" customFormat="1">
      <c r="A9" s="137" t="s">
        <v>192</v>
      </c>
      <c r="B9" s="137" t="s">
        <v>193</v>
      </c>
      <c r="C9" s="78" t="s">
        <v>349</v>
      </c>
    </row>
    <row r="10" spans="1:3" ht="18" customHeight="1">
      <c r="A10" s="14">
        <v>1</v>
      </c>
      <c r="B10" s="16" t="s">
        <v>13</v>
      </c>
      <c r="C10" s="17">
        <v>350000000</v>
      </c>
    </row>
    <row r="11" spans="1:3" s="7" customFormat="1" ht="18" customHeight="1">
      <c r="A11" s="14">
        <v>2</v>
      </c>
      <c r="B11" s="18" t="s">
        <v>14</v>
      </c>
      <c r="C11" s="17">
        <v>350000000</v>
      </c>
    </row>
    <row r="12" spans="1:3" s="7" customFormat="1" ht="18" customHeight="1">
      <c r="A12" s="14">
        <v>3</v>
      </c>
      <c r="B12" s="18" t="s">
        <v>15</v>
      </c>
      <c r="C12" s="17"/>
    </row>
    <row r="13" spans="1:3" s="7" customFormat="1" ht="18" customHeight="1">
      <c r="A13" s="14">
        <v>4</v>
      </c>
      <c r="B13" s="18" t="s">
        <v>16</v>
      </c>
      <c r="C13" s="17">
        <v>350000000</v>
      </c>
    </row>
    <row r="14" spans="1:3" s="7" customFormat="1" ht="18" customHeight="1">
      <c r="A14" s="36">
        <v>5</v>
      </c>
      <c r="B14" s="18" t="s">
        <v>17</v>
      </c>
      <c r="C14" s="17"/>
    </row>
    <row r="15" spans="1:3" s="7" customFormat="1" ht="39.950000000000003" hidden="1" customHeight="1">
      <c r="A15" s="37"/>
      <c r="B15" s="18" t="s">
        <v>172</v>
      </c>
      <c r="C15" s="17"/>
    </row>
    <row r="16" spans="1:3" s="7" customFormat="1" ht="39.950000000000003" hidden="1" customHeight="1">
      <c r="A16" s="37"/>
      <c r="B16" s="18" t="s">
        <v>120</v>
      </c>
      <c r="C16" s="17"/>
    </row>
    <row r="17" spans="1:3" s="7" customFormat="1" ht="39.950000000000003" hidden="1" customHeight="1">
      <c r="A17" s="38"/>
      <c r="B17" s="18" t="s">
        <v>121</v>
      </c>
      <c r="C17" s="17"/>
    </row>
    <row r="18" spans="1:3" s="7" customFormat="1" ht="18" customHeight="1">
      <c r="A18" s="14">
        <v>6</v>
      </c>
      <c r="B18" s="18" t="s">
        <v>18</v>
      </c>
      <c r="C18" s="17"/>
    </row>
    <row r="19" spans="1:3" s="7" customFormat="1" ht="18" customHeight="1">
      <c r="A19" s="14">
        <v>7</v>
      </c>
      <c r="B19" s="18" t="s">
        <v>19</v>
      </c>
      <c r="C19" s="17">
        <v>350000000</v>
      </c>
    </row>
    <row r="20" spans="1:3" s="7" customFormat="1" ht="18" customHeight="1">
      <c r="A20" s="14">
        <v>8</v>
      </c>
      <c r="B20" s="18" t="s">
        <v>20</v>
      </c>
      <c r="C20" s="17"/>
    </row>
    <row r="21" spans="1:3" ht="18" customHeight="1">
      <c r="A21" s="14">
        <v>9</v>
      </c>
      <c r="B21" s="18" t="s">
        <v>21</v>
      </c>
      <c r="C21" s="17"/>
    </row>
    <row r="22" spans="1:3" ht="18" customHeight="1">
      <c r="A22" s="14">
        <v>10</v>
      </c>
      <c r="B22" s="18" t="s">
        <v>22</v>
      </c>
      <c r="C22" s="17"/>
    </row>
    <row r="23" spans="1:3" ht="18" customHeight="1">
      <c r="A23" s="14">
        <v>11</v>
      </c>
      <c r="B23" s="18" t="s">
        <v>23</v>
      </c>
      <c r="C23" s="17"/>
    </row>
    <row r="24" spans="1:3" s="7" customFormat="1" ht="18" customHeight="1">
      <c r="A24" s="14">
        <v>12</v>
      </c>
      <c r="B24" s="18" t="s">
        <v>24</v>
      </c>
      <c r="C24" s="17"/>
    </row>
    <row r="25" spans="1:3" ht="18" customHeight="1">
      <c r="A25" s="36">
        <v>13</v>
      </c>
      <c r="B25" s="18" t="s">
        <v>25</v>
      </c>
      <c r="C25" s="17">
        <v>300000000</v>
      </c>
    </row>
    <row r="26" spans="1:3" ht="39.950000000000003" hidden="1" customHeight="1">
      <c r="A26" s="37"/>
      <c r="B26" s="18" t="s">
        <v>133</v>
      </c>
      <c r="C26" s="17"/>
    </row>
    <row r="27" spans="1:3" ht="39.950000000000003" hidden="1" customHeight="1">
      <c r="A27" s="37"/>
      <c r="B27" s="18" t="s">
        <v>134</v>
      </c>
      <c r="C27" s="17"/>
    </row>
    <row r="28" spans="1:3" ht="39.950000000000003" hidden="1" customHeight="1">
      <c r="A28" s="37"/>
      <c r="B28" s="18" t="s">
        <v>135</v>
      </c>
      <c r="C28" s="17"/>
    </row>
    <row r="29" spans="1:3" ht="39.950000000000003" hidden="1" customHeight="1">
      <c r="A29" s="37"/>
      <c r="B29" s="18" t="s">
        <v>136</v>
      </c>
      <c r="C29" s="17"/>
    </row>
    <row r="30" spans="1:3" ht="39.950000000000003" hidden="1" customHeight="1">
      <c r="A30" s="37"/>
      <c r="B30" s="18" t="s">
        <v>137</v>
      </c>
      <c r="C30" s="17"/>
    </row>
    <row r="31" spans="1:3" ht="39.950000000000003" hidden="1" customHeight="1">
      <c r="A31" s="37"/>
      <c r="B31" s="18" t="s">
        <v>138</v>
      </c>
      <c r="C31" s="17"/>
    </row>
    <row r="32" spans="1:3" ht="39.950000000000003" hidden="1" customHeight="1">
      <c r="A32" s="38"/>
      <c r="B32" s="18" t="s">
        <v>139</v>
      </c>
      <c r="C32" s="17"/>
    </row>
    <row r="33" spans="1:3" s="254" customFormat="1" ht="18" customHeight="1">
      <c r="A33" s="14">
        <v>14</v>
      </c>
      <c r="B33" s="18" t="s">
        <v>26</v>
      </c>
      <c r="C33" s="17">
        <v>300000000</v>
      </c>
    </row>
    <row r="34" spans="1:3" s="7" customFormat="1" ht="18" customHeight="1">
      <c r="A34" s="38">
        <v>15</v>
      </c>
      <c r="B34" s="39" t="s">
        <v>27</v>
      </c>
      <c r="C34" s="45">
        <v>250000000</v>
      </c>
    </row>
    <row r="35" spans="1:3" s="7" customFormat="1" ht="18" customHeight="1">
      <c r="A35" s="36">
        <v>16</v>
      </c>
      <c r="B35" s="18" t="s">
        <v>28</v>
      </c>
      <c r="C35" s="17">
        <v>300000000</v>
      </c>
    </row>
    <row r="36" spans="1:3" s="7" customFormat="1" ht="39.950000000000003" hidden="1" customHeight="1">
      <c r="A36" s="37"/>
      <c r="B36" s="18" t="s">
        <v>140</v>
      </c>
      <c r="C36" s="17"/>
    </row>
    <row r="37" spans="1:3" s="7" customFormat="1" ht="39.950000000000003" hidden="1" customHeight="1">
      <c r="A37" s="37"/>
      <c r="B37" s="18" t="s">
        <v>141</v>
      </c>
      <c r="C37" s="17"/>
    </row>
    <row r="38" spans="1:3" s="7" customFormat="1" ht="39.950000000000003" hidden="1" customHeight="1">
      <c r="A38" s="37"/>
      <c r="B38" s="18" t="s">
        <v>142</v>
      </c>
      <c r="C38" s="17"/>
    </row>
    <row r="39" spans="1:3" s="7" customFormat="1" ht="39.950000000000003" hidden="1" customHeight="1">
      <c r="A39" s="37"/>
      <c r="B39" s="18" t="s">
        <v>143</v>
      </c>
      <c r="C39" s="17"/>
    </row>
    <row r="40" spans="1:3" s="7" customFormat="1" ht="39.950000000000003" hidden="1" customHeight="1">
      <c r="A40" s="38"/>
      <c r="B40" s="18" t="s">
        <v>144</v>
      </c>
      <c r="C40" s="17"/>
    </row>
    <row r="41" spans="1:3" s="7" customFormat="1" ht="18" customHeight="1">
      <c r="A41" s="14">
        <v>17</v>
      </c>
      <c r="B41" s="18" t="s">
        <v>29</v>
      </c>
      <c r="C41" s="17">
        <v>350000000</v>
      </c>
    </row>
    <row r="42" spans="1:3" s="7" customFormat="1" ht="18" customHeight="1">
      <c r="A42" s="36">
        <v>18</v>
      </c>
      <c r="B42" s="18" t="s">
        <v>30</v>
      </c>
      <c r="C42" s="17">
        <v>300000000</v>
      </c>
    </row>
    <row r="43" spans="1:3" s="7" customFormat="1" ht="39.950000000000003" hidden="1" customHeight="1">
      <c r="A43" s="37"/>
      <c r="B43" s="18" t="s">
        <v>173</v>
      </c>
      <c r="C43" s="17"/>
    </row>
    <row r="44" spans="1:3" s="7" customFormat="1" ht="39.950000000000003" hidden="1" customHeight="1">
      <c r="A44" s="37"/>
      <c r="B44" s="18" t="s">
        <v>122</v>
      </c>
      <c r="C44" s="17"/>
    </row>
    <row r="45" spans="1:3" s="7" customFormat="1" ht="39.950000000000003" hidden="1" customHeight="1">
      <c r="A45" s="37"/>
      <c r="B45" s="18" t="s">
        <v>123</v>
      </c>
      <c r="C45" s="17"/>
    </row>
    <row r="46" spans="1:3" s="7" customFormat="1" ht="39.950000000000003" hidden="1" customHeight="1">
      <c r="A46" s="37"/>
      <c r="B46" s="18" t="s">
        <v>124</v>
      </c>
      <c r="C46" s="17"/>
    </row>
    <row r="47" spans="1:3" s="7" customFormat="1" ht="39.950000000000003" hidden="1" customHeight="1">
      <c r="A47" s="37"/>
      <c r="B47" s="18" t="s">
        <v>125</v>
      </c>
      <c r="C47" s="17"/>
    </row>
    <row r="48" spans="1:3" s="7" customFormat="1" ht="39.950000000000003" hidden="1" customHeight="1">
      <c r="A48" s="38"/>
      <c r="B48" s="18" t="s">
        <v>126</v>
      </c>
      <c r="C48" s="17"/>
    </row>
    <row r="49" spans="1:3" s="7" customFormat="1" ht="18" customHeight="1">
      <c r="A49" s="14">
        <v>19</v>
      </c>
      <c r="B49" s="18" t="s">
        <v>31</v>
      </c>
      <c r="C49" s="17"/>
    </row>
    <row r="50" spans="1:3" s="7" customFormat="1" ht="18" customHeight="1">
      <c r="A50" s="14">
        <v>20</v>
      </c>
      <c r="B50" s="18" t="s">
        <v>32</v>
      </c>
      <c r="C50" s="17">
        <v>300000000</v>
      </c>
    </row>
    <row r="51" spans="1:3" s="7" customFormat="1" ht="18" customHeight="1">
      <c r="A51" s="14">
        <v>21</v>
      </c>
      <c r="B51" s="18" t="s">
        <v>33</v>
      </c>
      <c r="C51" s="17">
        <v>350000000</v>
      </c>
    </row>
    <row r="52" spans="1:3" s="7" customFormat="1" ht="18" customHeight="1">
      <c r="A52" s="36">
        <v>22</v>
      </c>
      <c r="B52" s="18" t="s">
        <v>34</v>
      </c>
      <c r="C52" s="17"/>
    </row>
    <row r="53" spans="1:3" s="7" customFormat="1" ht="39.950000000000003" hidden="1" customHeight="1">
      <c r="A53" s="37"/>
      <c r="B53" s="18" t="s">
        <v>174</v>
      </c>
      <c r="C53" s="17"/>
    </row>
    <row r="54" spans="1:3" s="7" customFormat="1" ht="39.950000000000003" hidden="1" customHeight="1">
      <c r="A54" s="37"/>
      <c r="B54" s="18" t="s">
        <v>160</v>
      </c>
      <c r="C54" s="17"/>
    </row>
    <row r="55" spans="1:3" s="7" customFormat="1" ht="39.950000000000003" hidden="1" customHeight="1">
      <c r="A55" s="37"/>
      <c r="B55" s="18" t="s">
        <v>161</v>
      </c>
      <c r="C55" s="17"/>
    </row>
    <row r="56" spans="1:3" s="7" customFormat="1" ht="39.950000000000003" hidden="1" customHeight="1">
      <c r="A56" s="38"/>
      <c r="B56" s="18" t="s">
        <v>127</v>
      </c>
      <c r="C56" s="17"/>
    </row>
    <row r="57" spans="1:3" s="7" customFormat="1" ht="18" customHeight="1">
      <c r="A57" s="36">
        <v>23</v>
      </c>
      <c r="B57" s="18" t="s">
        <v>35</v>
      </c>
      <c r="C57" s="17"/>
    </row>
    <row r="58" spans="1:3" s="7" customFormat="1" ht="39.950000000000003" hidden="1" customHeight="1">
      <c r="A58" s="37"/>
      <c r="B58" s="18" t="s">
        <v>165</v>
      </c>
      <c r="C58" s="17"/>
    </row>
    <row r="59" spans="1:3" s="46" customFormat="1" ht="39.950000000000003" hidden="1" customHeight="1">
      <c r="A59" s="38"/>
      <c r="B59" s="18" t="s">
        <v>166</v>
      </c>
      <c r="C59" s="17"/>
    </row>
    <row r="60" spans="1:3" s="7" customFormat="1" ht="39.950000000000003" hidden="1" customHeight="1">
      <c r="A60" s="37"/>
      <c r="B60" s="39" t="s">
        <v>167</v>
      </c>
      <c r="C60" s="45"/>
    </row>
    <row r="61" spans="1:3" s="7" customFormat="1" ht="39.950000000000003" hidden="1" customHeight="1">
      <c r="A61" s="38"/>
      <c r="B61" s="18" t="s">
        <v>168</v>
      </c>
      <c r="C61" s="17"/>
    </row>
    <row r="62" spans="1:3" s="7" customFormat="1" ht="18" customHeight="1">
      <c r="A62" s="14">
        <v>24</v>
      </c>
      <c r="B62" s="18" t="s">
        <v>36</v>
      </c>
      <c r="C62" s="17"/>
    </row>
    <row r="63" spans="1:3" s="7" customFormat="1" ht="18" customHeight="1">
      <c r="A63" s="36">
        <v>25</v>
      </c>
      <c r="B63" s="18" t="s">
        <v>37</v>
      </c>
      <c r="C63" s="17"/>
    </row>
    <row r="64" spans="1:3" s="7" customFormat="1" ht="39.950000000000003" hidden="1" customHeight="1">
      <c r="A64" s="37"/>
      <c r="B64" s="18" t="s">
        <v>162</v>
      </c>
      <c r="C64" s="17"/>
    </row>
    <row r="65" spans="1:3" s="7" customFormat="1" ht="39.950000000000003" hidden="1" customHeight="1">
      <c r="A65" s="37"/>
      <c r="B65" s="18" t="s">
        <v>163</v>
      </c>
      <c r="C65" s="17"/>
    </row>
    <row r="66" spans="1:3" s="7" customFormat="1" ht="39.950000000000003" hidden="1" customHeight="1">
      <c r="A66" s="38"/>
      <c r="B66" s="18" t="s">
        <v>164</v>
      </c>
      <c r="C66" s="17"/>
    </row>
    <row r="67" spans="1:3" s="7" customFormat="1" ht="18" customHeight="1">
      <c r="A67" s="14">
        <v>26</v>
      </c>
      <c r="B67" s="18" t="s">
        <v>38</v>
      </c>
      <c r="C67" s="19"/>
    </row>
    <row r="68" spans="1:3" s="7" customFormat="1" ht="18" customHeight="1">
      <c r="A68" s="14">
        <v>27</v>
      </c>
      <c r="B68" s="18" t="s">
        <v>39</v>
      </c>
      <c r="C68" s="17">
        <v>350000000</v>
      </c>
    </row>
    <row r="69" spans="1:3" s="7" customFormat="1" ht="18" customHeight="1">
      <c r="A69" s="36">
        <v>28</v>
      </c>
      <c r="B69" s="18" t="s">
        <v>40</v>
      </c>
      <c r="C69" s="17"/>
    </row>
    <row r="70" spans="1:3" s="7" customFormat="1" ht="39.950000000000003" hidden="1" customHeight="1">
      <c r="A70" s="37"/>
      <c r="B70" s="18" t="s">
        <v>145</v>
      </c>
      <c r="C70" s="17"/>
    </row>
    <row r="71" spans="1:3" s="7" customFormat="1" ht="39.950000000000003" hidden="1" customHeight="1">
      <c r="A71" s="37"/>
      <c r="B71" s="18" t="s">
        <v>146</v>
      </c>
      <c r="C71" s="17"/>
    </row>
    <row r="72" spans="1:3" s="7" customFormat="1" ht="39.950000000000003" hidden="1" customHeight="1">
      <c r="A72" s="37"/>
      <c r="B72" s="18" t="s">
        <v>147</v>
      </c>
      <c r="C72" s="17"/>
    </row>
    <row r="73" spans="1:3" s="7" customFormat="1" ht="39.950000000000003" hidden="1" customHeight="1">
      <c r="A73" s="37"/>
      <c r="B73" s="18" t="s">
        <v>148</v>
      </c>
      <c r="C73" s="17"/>
    </row>
    <row r="74" spans="1:3" s="7" customFormat="1" ht="39.950000000000003" hidden="1" customHeight="1">
      <c r="A74" s="37"/>
      <c r="B74" s="18" t="s">
        <v>150</v>
      </c>
      <c r="C74" s="17"/>
    </row>
    <row r="75" spans="1:3" s="7" customFormat="1" ht="39.950000000000003" hidden="1" customHeight="1">
      <c r="A75" s="37"/>
      <c r="B75" s="18" t="s">
        <v>149</v>
      </c>
      <c r="C75" s="17"/>
    </row>
    <row r="76" spans="1:3" s="7" customFormat="1" ht="39.950000000000003" hidden="1" customHeight="1">
      <c r="A76" s="37"/>
      <c r="B76" s="18" t="s">
        <v>151</v>
      </c>
      <c r="C76" s="17"/>
    </row>
    <row r="77" spans="1:3" s="7" customFormat="1" ht="39.950000000000003" hidden="1" customHeight="1">
      <c r="A77" s="38"/>
      <c r="B77" s="18" t="s">
        <v>152</v>
      </c>
      <c r="C77" s="17"/>
    </row>
    <row r="78" spans="1:3" s="7" customFormat="1" ht="18" customHeight="1">
      <c r="A78" s="36">
        <v>29</v>
      </c>
      <c r="B78" s="18" t="s">
        <v>41</v>
      </c>
      <c r="C78" s="17">
        <v>350000000</v>
      </c>
    </row>
    <row r="79" spans="1:3" s="7" customFormat="1" ht="39.950000000000003" hidden="1" customHeight="1">
      <c r="A79" s="37"/>
      <c r="B79" s="18" t="s">
        <v>175</v>
      </c>
      <c r="C79" s="17"/>
    </row>
    <row r="80" spans="1:3" s="7" customFormat="1" ht="39.950000000000003" hidden="1" customHeight="1">
      <c r="A80" s="37"/>
      <c r="B80" s="18" t="s">
        <v>153</v>
      </c>
      <c r="C80" s="17"/>
    </row>
    <row r="81" spans="1:3" s="7" customFormat="1" ht="39.950000000000003" hidden="1" customHeight="1">
      <c r="A81" s="37"/>
      <c r="B81" s="18" t="s">
        <v>154</v>
      </c>
      <c r="C81" s="17"/>
    </row>
    <row r="82" spans="1:3" s="7" customFormat="1" ht="39.950000000000003" hidden="1" customHeight="1">
      <c r="A82" s="37"/>
      <c r="B82" s="18" t="s">
        <v>155</v>
      </c>
      <c r="C82" s="17"/>
    </row>
    <row r="83" spans="1:3" s="7" customFormat="1" ht="39.950000000000003" hidden="1" customHeight="1">
      <c r="A83" s="37"/>
      <c r="B83" s="18" t="s">
        <v>156</v>
      </c>
      <c r="C83" s="17"/>
    </row>
    <row r="84" spans="1:3" s="7" customFormat="1" ht="39.950000000000003" hidden="1" customHeight="1">
      <c r="A84" s="37"/>
      <c r="B84" s="18" t="s">
        <v>157</v>
      </c>
      <c r="C84" s="17"/>
    </row>
    <row r="85" spans="1:3" s="46" customFormat="1" ht="39.950000000000003" hidden="1" customHeight="1">
      <c r="A85" s="38"/>
      <c r="B85" s="18" t="s">
        <v>158</v>
      </c>
      <c r="C85" s="17"/>
    </row>
    <row r="86" spans="1:3" s="7" customFormat="1" ht="39.950000000000003" hidden="1" customHeight="1">
      <c r="A86" s="37"/>
      <c r="B86" s="39" t="s">
        <v>128</v>
      </c>
      <c r="C86" s="45"/>
    </row>
    <row r="87" spans="1:3" s="7" customFormat="1" ht="39.950000000000003" hidden="1" customHeight="1">
      <c r="A87" s="37"/>
      <c r="B87" s="18" t="s">
        <v>129</v>
      </c>
      <c r="C87" s="17"/>
    </row>
    <row r="88" spans="1:3" s="7" customFormat="1" ht="39.950000000000003" hidden="1" customHeight="1">
      <c r="A88" s="38"/>
      <c r="B88" s="18" t="s">
        <v>159</v>
      </c>
      <c r="C88" s="17"/>
    </row>
    <row r="89" spans="1:3" s="7" customFormat="1" ht="18" customHeight="1">
      <c r="A89" s="36">
        <v>30</v>
      </c>
      <c r="B89" s="18" t="s">
        <v>42</v>
      </c>
      <c r="C89" s="17"/>
    </row>
    <row r="90" spans="1:3" s="7" customFormat="1" ht="39.950000000000003" hidden="1" customHeight="1">
      <c r="A90" s="37"/>
      <c r="B90" s="18" t="s">
        <v>169</v>
      </c>
      <c r="C90" s="17"/>
    </row>
    <row r="91" spans="1:3" s="7" customFormat="1" ht="39.950000000000003" hidden="1" customHeight="1">
      <c r="A91" s="37"/>
      <c r="B91" s="18" t="s">
        <v>170</v>
      </c>
      <c r="C91" s="17"/>
    </row>
    <row r="92" spans="1:3" s="7" customFormat="1" ht="39.950000000000003" hidden="1" customHeight="1">
      <c r="A92" s="38"/>
      <c r="B92" s="18" t="s">
        <v>171</v>
      </c>
      <c r="C92" s="17"/>
    </row>
    <row r="93" spans="1:3" s="7" customFormat="1" ht="18" customHeight="1">
      <c r="A93" s="14">
        <v>31</v>
      </c>
      <c r="B93" s="18" t="s">
        <v>43</v>
      </c>
      <c r="C93" s="17"/>
    </row>
    <row r="94" spans="1:3" ht="18" customHeight="1">
      <c r="A94" s="36">
        <v>32</v>
      </c>
      <c r="B94" s="18" t="s">
        <v>44</v>
      </c>
      <c r="C94" s="17">
        <v>450000000</v>
      </c>
    </row>
    <row r="95" spans="1:3" ht="39.950000000000003" hidden="1" customHeight="1">
      <c r="A95" s="37"/>
      <c r="B95" s="18" t="s">
        <v>176</v>
      </c>
      <c r="C95" s="17"/>
    </row>
    <row r="96" spans="1:3" ht="39.950000000000003" hidden="1" customHeight="1">
      <c r="A96" s="37"/>
      <c r="B96" s="18" t="s">
        <v>130</v>
      </c>
      <c r="C96" s="17"/>
    </row>
    <row r="97" spans="1:4" ht="39.950000000000003" hidden="1" customHeight="1">
      <c r="A97" s="38"/>
      <c r="B97" s="18" t="s">
        <v>131</v>
      </c>
      <c r="C97" s="17"/>
    </row>
    <row r="98" spans="1:4" ht="18" customHeight="1">
      <c r="A98" s="36">
        <v>33</v>
      </c>
      <c r="B98" s="18" t="s">
        <v>45</v>
      </c>
      <c r="C98" s="17"/>
    </row>
    <row r="99" spans="1:4" ht="39.950000000000003" hidden="1" customHeight="1">
      <c r="A99" s="38"/>
      <c r="B99" s="32" t="s">
        <v>132</v>
      </c>
      <c r="C99" s="17"/>
    </row>
    <row r="100" spans="1:4" s="257" customFormat="1" ht="18" customHeight="1">
      <c r="A100" s="1663" t="s">
        <v>2</v>
      </c>
      <c r="B100" s="1664"/>
      <c r="C100" s="15">
        <f>SUM(C10:C98)</f>
        <v>5000000000</v>
      </c>
      <c r="D100" s="256" t="e">
        <f>#REF!+#REF!+#REF!+#REF!+#REF!+#REF!+#REF!+#REF!+#REF!+#REF!+#REF!+#REF!+#REF!+#REF!+#REF!+#REF!+#REF!+#REF!+#REF!+#REF!+#REF!+#REF!+#REF!+#REF!+#REF!+#REF!+#REF!+#REF!+#REF!+#REF!+#REF!+#REF!+#REF!</f>
        <v>#REF!</v>
      </c>
    </row>
  </sheetData>
  <mergeCells count="6">
    <mergeCell ref="A100:B100"/>
    <mergeCell ref="A1:C1"/>
    <mergeCell ref="A2:C2"/>
    <mergeCell ref="A3:C3"/>
    <mergeCell ref="A6:A8"/>
    <mergeCell ref="B6:B8"/>
  </mergeCells>
  <printOptions horizontalCentered="1"/>
  <pageMargins left="0" right="0" top="0.19685039370078741" bottom="0.19685039370078741" header="0.31496062992125984" footer="0.31496062992125984"/>
  <pageSetup paperSize="122" scale="90" orientation="portrait" r:id="rId1"/>
  <rowBreaks count="1" manualBreakCount="1">
    <brk id="100" max="16383" man="1"/>
  </rowBreaks>
</worksheet>
</file>

<file path=xl/worksheets/sheet41.xml><?xml version="1.0" encoding="utf-8"?>
<worksheet xmlns="http://schemas.openxmlformats.org/spreadsheetml/2006/main" xmlns:r="http://schemas.openxmlformats.org/officeDocument/2006/relationships">
  <sheetPr>
    <tabColor theme="6" tint="-0.249977111117893"/>
  </sheetPr>
  <dimension ref="A1:D99"/>
  <sheetViews>
    <sheetView view="pageBreakPreview" zoomScale="50" zoomScaleNormal="50" zoomScaleSheetLayoutView="50" workbookViewId="0">
      <selection sqref="A1:C1"/>
    </sheetView>
  </sheetViews>
  <sheetFormatPr defaultRowHeight="15"/>
  <cols>
    <col min="1" max="1" width="8.7109375" style="61" customWidth="1"/>
    <col min="2" max="2" width="35.7109375" style="7" customWidth="1"/>
    <col min="3" max="3" width="40.7109375" style="10" customWidth="1"/>
    <col min="4" max="4" width="20.5703125" style="2" bestFit="1" customWidth="1"/>
    <col min="5" max="16384" width="9.140625" style="2"/>
  </cols>
  <sheetData>
    <row r="1" spans="1:3" s="75" customFormat="1" ht="21">
      <c r="A1" s="1950" t="s">
        <v>46</v>
      </c>
      <c r="B1" s="1950"/>
      <c r="C1" s="1950"/>
    </row>
    <row r="2" spans="1:3" s="75" customFormat="1" ht="21">
      <c r="A2" s="1950" t="s">
        <v>0</v>
      </c>
      <c r="B2" s="1950"/>
      <c r="C2" s="1950"/>
    </row>
    <row r="3" spans="1:3" s="75" customFormat="1" ht="21">
      <c r="A3" s="1953" t="s">
        <v>348</v>
      </c>
      <c r="B3" s="1953"/>
      <c r="C3" s="1953"/>
    </row>
    <row r="4" spans="1:3" ht="15.75">
      <c r="A4" s="249"/>
      <c r="B4" s="249"/>
      <c r="C4" s="249"/>
    </row>
    <row r="5" spans="1:3" s="3" customFormat="1" ht="45">
      <c r="A5" s="1704" t="s">
        <v>1</v>
      </c>
      <c r="B5" s="1701" t="s">
        <v>12</v>
      </c>
      <c r="C5" s="56" t="s">
        <v>346</v>
      </c>
    </row>
    <row r="6" spans="1:3" s="3" customFormat="1" ht="112.5" customHeight="1">
      <c r="A6" s="1705"/>
      <c r="B6" s="1702"/>
      <c r="C6" s="56" t="s">
        <v>342</v>
      </c>
    </row>
    <row r="7" spans="1:3" s="3" customFormat="1" ht="60">
      <c r="A7" s="1706"/>
      <c r="B7" s="1703"/>
      <c r="C7" s="251" t="s">
        <v>336</v>
      </c>
    </row>
    <row r="8" spans="1:3" s="3" customFormat="1">
      <c r="A8" s="137" t="s">
        <v>192</v>
      </c>
      <c r="B8" s="137" t="s">
        <v>193</v>
      </c>
      <c r="C8" s="78" t="s">
        <v>250</v>
      </c>
    </row>
    <row r="9" spans="1:3" ht="18" customHeight="1">
      <c r="A9" s="14">
        <v>1</v>
      </c>
      <c r="B9" s="16" t="s">
        <v>13</v>
      </c>
      <c r="C9" s="17">
        <v>500000000</v>
      </c>
    </row>
    <row r="10" spans="1:3" s="7" customFormat="1" ht="18" customHeight="1">
      <c r="A10" s="14">
        <v>2</v>
      </c>
      <c r="B10" s="18" t="s">
        <v>14</v>
      </c>
      <c r="C10" s="17"/>
    </row>
    <row r="11" spans="1:3" s="7" customFormat="1" ht="18" customHeight="1">
      <c r="A11" s="14">
        <v>3</v>
      </c>
      <c r="B11" s="18" t="s">
        <v>15</v>
      </c>
      <c r="C11" s="17">
        <v>500000000</v>
      </c>
    </row>
    <row r="12" spans="1:3" s="7" customFormat="1" ht="18" customHeight="1">
      <c r="A12" s="14">
        <v>4</v>
      </c>
      <c r="B12" s="18" t="s">
        <v>16</v>
      </c>
      <c r="C12" s="17"/>
    </row>
    <row r="13" spans="1:3" s="7" customFormat="1" ht="18" customHeight="1">
      <c r="A13" s="36">
        <v>5</v>
      </c>
      <c r="B13" s="18" t="s">
        <v>17</v>
      </c>
      <c r="C13" s="17"/>
    </row>
    <row r="14" spans="1:3" s="7" customFormat="1" ht="18" hidden="1" customHeight="1">
      <c r="A14" s="37"/>
      <c r="B14" s="18" t="s">
        <v>172</v>
      </c>
      <c r="C14" s="17"/>
    </row>
    <row r="15" spans="1:3" s="7" customFormat="1" ht="18" hidden="1" customHeight="1">
      <c r="A15" s="37"/>
      <c r="B15" s="18" t="s">
        <v>120</v>
      </c>
      <c r="C15" s="17"/>
    </row>
    <row r="16" spans="1:3" s="7" customFormat="1" ht="18" hidden="1" customHeight="1">
      <c r="A16" s="38"/>
      <c r="B16" s="18" t="s">
        <v>121</v>
      </c>
      <c r="C16" s="17"/>
    </row>
    <row r="17" spans="1:3" s="7" customFormat="1" ht="18" customHeight="1">
      <c r="A17" s="14">
        <v>6</v>
      </c>
      <c r="B17" s="18" t="s">
        <v>18</v>
      </c>
      <c r="C17" s="17">
        <v>500000000</v>
      </c>
    </row>
    <row r="18" spans="1:3" s="7" customFormat="1" ht="18" customHeight="1">
      <c r="A18" s="14">
        <v>7</v>
      </c>
      <c r="B18" s="18" t="s">
        <v>19</v>
      </c>
      <c r="C18" s="17">
        <v>500000000</v>
      </c>
    </row>
    <row r="19" spans="1:3" s="7" customFormat="1" ht="18" customHeight="1">
      <c r="A19" s="14">
        <v>8</v>
      </c>
      <c r="B19" s="18" t="s">
        <v>20</v>
      </c>
      <c r="C19" s="17"/>
    </row>
    <row r="20" spans="1:3" ht="18" customHeight="1">
      <c r="A20" s="14">
        <v>9</v>
      </c>
      <c r="B20" s="18" t="s">
        <v>21</v>
      </c>
      <c r="C20" s="17"/>
    </row>
    <row r="21" spans="1:3" ht="18" customHeight="1">
      <c r="A21" s="14">
        <v>10</v>
      </c>
      <c r="B21" s="18" t="s">
        <v>22</v>
      </c>
      <c r="C21" s="17">
        <v>500000000</v>
      </c>
    </row>
    <row r="22" spans="1:3" ht="18" customHeight="1">
      <c r="A22" s="14">
        <v>11</v>
      </c>
      <c r="B22" s="18" t="s">
        <v>23</v>
      </c>
      <c r="C22" s="17">
        <v>500000000</v>
      </c>
    </row>
    <row r="23" spans="1:3" s="7" customFormat="1" ht="18" customHeight="1">
      <c r="A23" s="14">
        <v>12</v>
      </c>
      <c r="B23" s="18" t="s">
        <v>24</v>
      </c>
      <c r="C23" s="17"/>
    </row>
    <row r="24" spans="1:3" ht="18" customHeight="1">
      <c r="A24" s="36">
        <v>13</v>
      </c>
      <c r="B24" s="18" t="s">
        <v>25</v>
      </c>
      <c r="C24" s="17"/>
    </row>
    <row r="25" spans="1:3" ht="18" hidden="1" customHeight="1">
      <c r="A25" s="37"/>
      <c r="B25" s="18" t="s">
        <v>133</v>
      </c>
      <c r="C25" s="17"/>
    </row>
    <row r="26" spans="1:3" ht="18" hidden="1" customHeight="1">
      <c r="A26" s="37"/>
      <c r="B26" s="18" t="s">
        <v>134</v>
      </c>
      <c r="C26" s="17"/>
    </row>
    <row r="27" spans="1:3" ht="18" hidden="1" customHeight="1">
      <c r="A27" s="37"/>
      <c r="B27" s="18" t="s">
        <v>135</v>
      </c>
      <c r="C27" s="17"/>
    </row>
    <row r="28" spans="1:3" ht="18" hidden="1" customHeight="1">
      <c r="A28" s="37"/>
      <c r="B28" s="18" t="s">
        <v>136</v>
      </c>
      <c r="C28" s="17"/>
    </row>
    <row r="29" spans="1:3" ht="18" hidden="1" customHeight="1">
      <c r="A29" s="37"/>
      <c r="B29" s="18" t="s">
        <v>137</v>
      </c>
      <c r="C29" s="17"/>
    </row>
    <row r="30" spans="1:3" ht="18" hidden="1" customHeight="1">
      <c r="A30" s="37"/>
      <c r="B30" s="18" t="s">
        <v>138</v>
      </c>
      <c r="C30" s="17"/>
    </row>
    <row r="31" spans="1:3" ht="18" hidden="1" customHeight="1">
      <c r="A31" s="38"/>
      <c r="B31" s="18" t="s">
        <v>139</v>
      </c>
      <c r="C31" s="17"/>
    </row>
    <row r="32" spans="1:3" s="254" customFormat="1" ht="18" customHeight="1">
      <c r="A32" s="14">
        <v>14</v>
      </c>
      <c r="B32" s="18" t="s">
        <v>26</v>
      </c>
      <c r="C32" s="17"/>
    </row>
    <row r="33" spans="1:3" s="7" customFormat="1" ht="18" customHeight="1">
      <c r="A33" s="38">
        <v>15</v>
      </c>
      <c r="B33" s="39" t="s">
        <v>27</v>
      </c>
      <c r="C33" s="45"/>
    </row>
    <row r="34" spans="1:3" s="7" customFormat="1" ht="18" customHeight="1">
      <c r="A34" s="36">
        <v>16</v>
      </c>
      <c r="B34" s="18" t="s">
        <v>28</v>
      </c>
      <c r="C34" s="17"/>
    </row>
    <row r="35" spans="1:3" s="7" customFormat="1" ht="18" hidden="1" customHeight="1">
      <c r="A35" s="37"/>
      <c r="B35" s="18" t="s">
        <v>140</v>
      </c>
      <c r="C35" s="17"/>
    </row>
    <row r="36" spans="1:3" s="7" customFormat="1" ht="18" hidden="1" customHeight="1">
      <c r="A36" s="37"/>
      <c r="B36" s="18" t="s">
        <v>141</v>
      </c>
      <c r="C36" s="17"/>
    </row>
    <row r="37" spans="1:3" s="7" customFormat="1" ht="18" hidden="1" customHeight="1">
      <c r="A37" s="37"/>
      <c r="B37" s="18" t="s">
        <v>142</v>
      </c>
      <c r="C37" s="17"/>
    </row>
    <row r="38" spans="1:3" s="7" customFormat="1" ht="18" hidden="1" customHeight="1">
      <c r="A38" s="37"/>
      <c r="B38" s="18" t="s">
        <v>143</v>
      </c>
      <c r="C38" s="17"/>
    </row>
    <row r="39" spans="1:3" s="7" customFormat="1" ht="18" hidden="1" customHeight="1">
      <c r="A39" s="38"/>
      <c r="B39" s="18" t="s">
        <v>144</v>
      </c>
      <c r="C39" s="17"/>
    </row>
    <row r="40" spans="1:3" s="7" customFormat="1" ht="18" customHeight="1">
      <c r="A40" s="14">
        <v>17</v>
      </c>
      <c r="B40" s="18" t="s">
        <v>29</v>
      </c>
      <c r="C40" s="17"/>
    </row>
    <row r="41" spans="1:3" s="7" customFormat="1" ht="18" customHeight="1">
      <c r="A41" s="36">
        <v>18</v>
      </c>
      <c r="B41" s="18" t="s">
        <v>30</v>
      </c>
      <c r="C41" s="17"/>
    </row>
    <row r="42" spans="1:3" s="7" customFormat="1" ht="18" hidden="1" customHeight="1">
      <c r="A42" s="37"/>
      <c r="B42" s="18" t="s">
        <v>173</v>
      </c>
      <c r="C42" s="17"/>
    </row>
    <row r="43" spans="1:3" s="7" customFormat="1" ht="18" hidden="1" customHeight="1">
      <c r="A43" s="37"/>
      <c r="B43" s="18" t="s">
        <v>122</v>
      </c>
      <c r="C43" s="17"/>
    </row>
    <row r="44" spans="1:3" s="7" customFormat="1" ht="18" hidden="1" customHeight="1">
      <c r="A44" s="37"/>
      <c r="B44" s="18" t="s">
        <v>123</v>
      </c>
      <c r="C44" s="17"/>
    </row>
    <row r="45" spans="1:3" s="7" customFormat="1" ht="18" hidden="1" customHeight="1">
      <c r="A45" s="37"/>
      <c r="B45" s="18" t="s">
        <v>124</v>
      </c>
      <c r="C45" s="17"/>
    </row>
    <row r="46" spans="1:3" s="7" customFormat="1" ht="18" hidden="1" customHeight="1">
      <c r="A46" s="37"/>
      <c r="B46" s="18" t="s">
        <v>125</v>
      </c>
      <c r="C46" s="17"/>
    </row>
    <row r="47" spans="1:3" s="7" customFormat="1" ht="18" hidden="1" customHeight="1">
      <c r="A47" s="38"/>
      <c r="B47" s="18" t="s">
        <v>126</v>
      </c>
      <c r="C47" s="17"/>
    </row>
    <row r="48" spans="1:3" s="7" customFormat="1" ht="18" customHeight="1">
      <c r="A48" s="14">
        <v>19</v>
      </c>
      <c r="B48" s="18" t="s">
        <v>31</v>
      </c>
      <c r="C48" s="17">
        <v>500000000</v>
      </c>
    </row>
    <row r="49" spans="1:3" s="7" customFormat="1" ht="18" customHeight="1">
      <c r="A49" s="14">
        <v>20</v>
      </c>
      <c r="B49" s="18" t="s">
        <v>32</v>
      </c>
      <c r="C49" s="17"/>
    </row>
    <row r="50" spans="1:3" s="7" customFormat="1" ht="18" customHeight="1">
      <c r="A50" s="14">
        <v>21</v>
      </c>
      <c r="B50" s="18" t="s">
        <v>33</v>
      </c>
      <c r="C50" s="17">
        <v>500000000</v>
      </c>
    </row>
    <row r="51" spans="1:3" s="7" customFormat="1" ht="18" customHeight="1">
      <c r="A51" s="36">
        <v>22</v>
      </c>
      <c r="B51" s="18" t="s">
        <v>34</v>
      </c>
      <c r="C51" s="17"/>
    </row>
    <row r="52" spans="1:3" s="7" customFormat="1" ht="18" hidden="1" customHeight="1">
      <c r="A52" s="37"/>
      <c r="B52" s="18" t="s">
        <v>174</v>
      </c>
      <c r="C52" s="17"/>
    </row>
    <row r="53" spans="1:3" s="7" customFormat="1" ht="18" hidden="1" customHeight="1">
      <c r="A53" s="37"/>
      <c r="B53" s="18" t="s">
        <v>160</v>
      </c>
      <c r="C53" s="17"/>
    </row>
    <row r="54" spans="1:3" s="7" customFormat="1" ht="18" hidden="1" customHeight="1">
      <c r="A54" s="37"/>
      <c r="B54" s="18" t="s">
        <v>161</v>
      </c>
      <c r="C54" s="17"/>
    </row>
    <row r="55" spans="1:3" s="7" customFormat="1" ht="18" hidden="1" customHeight="1">
      <c r="A55" s="38"/>
      <c r="B55" s="18" t="s">
        <v>127</v>
      </c>
      <c r="C55" s="17"/>
    </row>
    <row r="56" spans="1:3" s="7" customFormat="1" ht="18" customHeight="1">
      <c r="A56" s="36">
        <v>23</v>
      </c>
      <c r="B56" s="18" t="s">
        <v>35</v>
      </c>
      <c r="C56" s="17"/>
    </row>
    <row r="57" spans="1:3" s="7" customFormat="1" ht="18" hidden="1" customHeight="1">
      <c r="A57" s="37"/>
      <c r="B57" s="18" t="s">
        <v>165</v>
      </c>
      <c r="C57" s="17"/>
    </row>
    <row r="58" spans="1:3" s="46" customFormat="1" ht="18" hidden="1" customHeight="1">
      <c r="A58" s="38"/>
      <c r="B58" s="18" t="s">
        <v>166</v>
      </c>
      <c r="C58" s="17"/>
    </row>
    <row r="59" spans="1:3" s="7" customFormat="1" ht="18" hidden="1" customHeight="1">
      <c r="A59" s="37"/>
      <c r="B59" s="39" t="s">
        <v>167</v>
      </c>
      <c r="C59" s="45"/>
    </row>
    <row r="60" spans="1:3" s="7" customFormat="1" ht="18" hidden="1" customHeight="1">
      <c r="A60" s="38"/>
      <c r="B60" s="18" t="s">
        <v>168</v>
      </c>
      <c r="C60" s="17"/>
    </row>
    <row r="61" spans="1:3" s="7" customFormat="1" ht="18" customHeight="1">
      <c r="A61" s="14">
        <v>24</v>
      </c>
      <c r="B61" s="18" t="s">
        <v>36</v>
      </c>
      <c r="C61" s="17">
        <v>500000000</v>
      </c>
    </row>
    <row r="62" spans="1:3" s="7" customFormat="1" ht="18" customHeight="1">
      <c r="A62" s="36">
        <v>25</v>
      </c>
      <c r="B62" s="18" t="s">
        <v>37</v>
      </c>
      <c r="C62" s="17"/>
    </row>
    <row r="63" spans="1:3" s="7" customFormat="1" ht="18" hidden="1" customHeight="1">
      <c r="A63" s="37"/>
      <c r="B63" s="18" t="s">
        <v>162</v>
      </c>
      <c r="C63" s="17"/>
    </row>
    <row r="64" spans="1:3" s="7" customFormat="1" ht="18" hidden="1" customHeight="1">
      <c r="A64" s="37"/>
      <c r="B64" s="18" t="s">
        <v>163</v>
      </c>
      <c r="C64" s="17"/>
    </row>
    <row r="65" spans="1:3" s="7" customFormat="1" ht="18" hidden="1" customHeight="1">
      <c r="A65" s="38"/>
      <c r="B65" s="18" t="s">
        <v>164</v>
      </c>
      <c r="C65" s="17"/>
    </row>
    <row r="66" spans="1:3" s="7" customFormat="1" ht="18" customHeight="1">
      <c r="A66" s="14">
        <v>26</v>
      </c>
      <c r="B66" s="18" t="s">
        <v>38</v>
      </c>
      <c r="C66" s="17"/>
    </row>
    <row r="67" spans="1:3" s="7" customFormat="1" ht="18" customHeight="1">
      <c r="A67" s="14">
        <v>27</v>
      </c>
      <c r="B67" s="18" t="s">
        <v>39</v>
      </c>
      <c r="C67" s="17"/>
    </row>
    <row r="68" spans="1:3" s="7" customFormat="1" ht="18" customHeight="1">
      <c r="A68" s="36">
        <v>28</v>
      </c>
      <c r="B68" s="18" t="s">
        <v>40</v>
      </c>
      <c r="C68" s="17"/>
    </row>
    <row r="69" spans="1:3" s="7" customFormat="1" ht="18" hidden="1" customHeight="1">
      <c r="A69" s="37"/>
      <c r="B69" s="18" t="s">
        <v>145</v>
      </c>
      <c r="C69" s="17"/>
    </row>
    <row r="70" spans="1:3" s="7" customFormat="1" ht="18" hidden="1" customHeight="1">
      <c r="A70" s="37"/>
      <c r="B70" s="18" t="s">
        <v>146</v>
      </c>
      <c r="C70" s="17"/>
    </row>
    <row r="71" spans="1:3" s="7" customFormat="1" ht="18" hidden="1" customHeight="1">
      <c r="A71" s="37"/>
      <c r="B71" s="18" t="s">
        <v>147</v>
      </c>
      <c r="C71" s="17"/>
    </row>
    <row r="72" spans="1:3" s="7" customFormat="1" ht="18" hidden="1" customHeight="1">
      <c r="A72" s="37"/>
      <c r="B72" s="18" t="s">
        <v>148</v>
      </c>
      <c r="C72" s="17"/>
    </row>
    <row r="73" spans="1:3" s="7" customFormat="1" ht="18" hidden="1" customHeight="1">
      <c r="A73" s="37"/>
      <c r="B73" s="18" t="s">
        <v>150</v>
      </c>
      <c r="C73" s="17"/>
    </row>
    <row r="74" spans="1:3" s="7" customFormat="1" ht="18" hidden="1" customHeight="1">
      <c r="A74" s="37"/>
      <c r="B74" s="18" t="s">
        <v>149</v>
      </c>
      <c r="C74" s="17"/>
    </row>
    <row r="75" spans="1:3" s="7" customFormat="1" ht="18" hidden="1" customHeight="1">
      <c r="A75" s="37"/>
      <c r="B75" s="18" t="s">
        <v>151</v>
      </c>
      <c r="C75" s="17"/>
    </row>
    <row r="76" spans="1:3" s="7" customFormat="1" ht="18" hidden="1" customHeight="1">
      <c r="A76" s="38"/>
      <c r="B76" s="18" t="s">
        <v>152</v>
      </c>
      <c r="C76" s="17"/>
    </row>
    <row r="77" spans="1:3" s="7" customFormat="1" ht="18" customHeight="1">
      <c r="A77" s="36">
        <v>29</v>
      </c>
      <c r="B77" s="18" t="s">
        <v>41</v>
      </c>
      <c r="C77" s="17">
        <v>500000000</v>
      </c>
    </row>
    <row r="78" spans="1:3" s="7" customFormat="1" ht="18" hidden="1" customHeight="1">
      <c r="A78" s="37"/>
      <c r="B78" s="18" t="s">
        <v>175</v>
      </c>
      <c r="C78" s="17"/>
    </row>
    <row r="79" spans="1:3" s="7" customFormat="1" ht="18" hidden="1" customHeight="1">
      <c r="A79" s="37"/>
      <c r="B79" s="18" t="s">
        <v>153</v>
      </c>
      <c r="C79" s="17"/>
    </row>
    <row r="80" spans="1:3" s="7" customFormat="1" ht="18" hidden="1" customHeight="1">
      <c r="A80" s="37"/>
      <c r="B80" s="18" t="s">
        <v>154</v>
      </c>
      <c r="C80" s="17"/>
    </row>
    <row r="81" spans="1:3" s="7" customFormat="1" ht="18" hidden="1" customHeight="1">
      <c r="A81" s="37"/>
      <c r="B81" s="18" t="s">
        <v>155</v>
      </c>
      <c r="C81" s="17"/>
    </row>
    <row r="82" spans="1:3" s="7" customFormat="1" ht="18" hidden="1" customHeight="1">
      <c r="A82" s="37"/>
      <c r="B82" s="18" t="s">
        <v>156</v>
      </c>
      <c r="C82" s="17"/>
    </row>
    <row r="83" spans="1:3" s="7" customFormat="1" ht="18" hidden="1" customHeight="1">
      <c r="A83" s="37"/>
      <c r="B83" s="18" t="s">
        <v>157</v>
      </c>
      <c r="C83" s="17"/>
    </row>
    <row r="84" spans="1:3" s="46" customFormat="1" ht="18" hidden="1" customHeight="1">
      <c r="A84" s="38"/>
      <c r="B84" s="18" t="s">
        <v>158</v>
      </c>
      <c r="C84" s="17"/>
    </row>
    <row r="85" spans="1:3" s="7" customFormat="1" ht="18" hidden="1" customHeight="1">
      <c r="A85" s="37"/>
      <c r="B85" s="39" t="s">
        <v>128</v>
      </c>
      <c r="C85" s="45"/>
    </row>
    <row r="86" spans="1:3" s="7" customFormat="1" ht="18" hidden="1" customHeight="1">
      <c r="A86" s="37"/>
      <c r="B86" s="18" t="s">
        <v>129</v>
      </c>
      <c r="C86" s="17"/>
    </row>
    <row r="87" spans="1:3" s="7" customFormat="1" ht="18" hidden="1" customHeight="1">
      <c r="A87" s="38"/>
      <c r="B87" s="18" t="s">
        <v>159</v>
      </c>
      <c r="C87" s="17"/>
    </row>
    <row r="88" spans="1:3" s="7" customFormat="1" ht="18" customHeight="1">
      <c r="A88" s="36">
        <v>30</v>
      </c>
      <c r="B88" s="18" t="s">
        <v>42</v>
      </c>
      <c r="C88" s="17"/>
    </row>
    <row r="89" spans="1:3" s="7" customFormat="1" ht="18" hidden="1" customHeight="1">
      <c r="A89" s="37"/>
      <c r="B89" s="18" t="s">
        <v>169</v>
      </c>
      <c r="C89" s="17"/>
    </row>
    <row r="90" spans="1:3" s="7" customFormat="1" ht="18" hidden="1" customHeight="1">
      <c r="A90" s="37"/>
      <c r="B90" s="18" t="s">
        <v>170</v>
      </c>
      <c r="C90" s="17"/>
    </row>
    <row r="91" spans="1:3" s="7" customFormat="1" ht="18" hidden="1" customHeight="1">
      <c r="A91" s="38"/>
      <c r="B91" s="18" t="s">
        <v>171</v>
      </c>
      <c r="C91" s="17"/>
    </row>
    <row r="92" spans="1:3" s="7" customFormat="1" ht="18" customHeight="1">
      <c r="A92" s="14">
        <v>31</v>
      </c>
      <c r="B92" s="18" t="s">
        <v>43</v>
      </c>
      <c r="C92" s="17"/>
    </row>
    <row r="93" spans="1:3" ht="18" customHeight="1">
      <c r="A93" s="36">
        <v>32</v>
      </c>
      <c r="B93" s="18" t="s">
        <v>44</v>
      </c>
      <c r="C93" s="17"/>
    </row>
    <row r="94" spans="1:3" ht="18" hidden="1" customHeight="1">
      <c r="A94" s="37"/>
      <c r="B94" s="18" t="s">
        <v>176</v>
      </c>
      <c r="C94" s="17"/>
    </row>
    <row r="95" spans="1:3" ht="18" hidden="1" customHeight="1">
      <c r="A95" s="37"/>
      <c r="B95" s="18" t="s">
        <v>130</v>
      </c>
      <c r="C95" s="17"/>
    </row>
    <row r="96" spans="1:3" ht="18" hidden="1" customHeight="1">
      <c r="A96" s="38"/>
      <c r="B96" s="18" t="s">
        <v>131</v>
      </c>
      <c r="C96" s="17"/>
    </row>
    <row r="97" spans="1:4" ht="18" customHeight="1">
      <c r="A97" s="36">
        <v>33</v>
      </c>
      <c r="B97" s="18" t="s">
        <v>45</v>
      </c>
      <c r="C97" s="17"/>
    </row>
    <row r="98" spans="1:4" ht="18" hidden="1" customHeight="1">
      <c r="A98" s="38"/>
      <c r="B98" s="32" t="s">
        <v>132</v>
      </c>
      <c r="C98" s="17"/>
    </row>
    <row r="99" spans="1:4" s="257" customFormat="1" ht="18" customHeight="1">
      <c r="A99" s="1663" t="s">
        <v>2</v>
      </c>
      <c r="B99" s="1664"/>
      <c r="C99" s="15">
        <f>SUM(C9:C97)</f>
        <v>5000000000</v>
      </c>
      <c r="D99" s="256" t="e">
        <f>#REF!+#REF!+#REF!+#REF!+#REF!+#REF!+#REF!+#REF!+#REF!+#REF!+#REF!+#REF!+#REF!+#REF!+#REF!+#REF!+#REF!+#REF!+#REF!+#REF!+#REF!+#REF!+#REF!+#REF!+#REF!+#REF!+#REF!+#REF!+#REF!+#REF!+#REF!+#REF!+#REF!</f>
        <v>#REF!</v>
      </c>
    </row>
  </sheetData>
  <mergeCells count="6">
    <mergeCell ref="A99:B99"/>
    <mergeCell ref="A1:C1"/>
    <mergeCell ref="A2:C2"/>
    <mergeCell ref="A3:C3"/>
    <mergeCell ref="A5:A7"/>
    <mergeCell ref="B5:B7"/>
  </mergeCells>
  <printOptions horizontalCentered="1"/>
  <pageMargins left="0" right="0" top="0.19685039370078741" bottom="0.19685039370078741" header="0.31496062992125984" footer="0.31496062992125984"/>
  <pageSetup paperSize="122" scale="90" orientation="portrait" r:id="rId1"/>
  <rowBreaks count="1" manualBreakCount="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64</vt:i4>
      </vt:variant>
    </vt:vector>
  </HeadingPairs>
  <TitlesOfParts>
    <vt:vector size="105" baseType="lpstr">
      <vt:lpstr>Rekap Panjang Per Program</vt:lpstr>
      <vt:lpstr>Setjen</vt:lpstr>
      <vt:lpstr>Itjen</vt:lpstr>
      <vt:lpstr>Dukcapil</vt:lpstr>
      <vt:lpstr>Kesbangpol</vt:lpstr>
      <vt:lpstr>Diklat</vt:lpstr>
      <vt:lpstr>Otda</vt:lpstr>
      <vt:lpstr>Bangda</vt:lpstr>
      <vt:lpstr>Bangda TP</vt:lpstr>
      <vt:lpstr>PMD </vt:lpstr>
      <vt:lpstr>PMD TP</vt:lpstr>
      <vt:lpstr>PUM DK 2</vt:lpstr>
      <vt:lpstr>PUM TP 2</vt:lpstr>
      <vt:lpstr>Rekap Provinsi Dekon</vt:lpstr>
      <vt:lpstr>Rekap Prov Kab Kota TP</vt:lpstr>
      <vt:lpstr>Rekap Dekonsentrasi</vt:lpstr>
      <vt:lpstr>Rekap TP</vt:lpstr>
      <vt:lpstr>Rekap Panjang Per Prog Per Prov</vt:lpstr>
      <vt:lpstr>LAMP I PERMENDAGRI</vt:lpstr>
      <vt:lpstr>LAMPIRAN II PERMENDAGRI</vt:lpstr>
      <vt:lpstr>LAMP I PRIN 5 NOV</vt:lpstr>
      <vt:lpstr>LAMP II  PRIN 5 NOV</vt:lpstr>
      <vt:lpstr>Prov Kab Kota TP</vt:lpstr>
      <vt:lpstr>LAMP I PRIN</vt:lpstr>
      <vt:lpstr>LAMP II PRIN</vt:lpstr>
      <vt:lpstr>Rekap Panjang Per Prog TP</vt:lpstr>
      <vt:lpstr>Rekap Panjang Per Prov TP</vt:lpstr>
      <vt:lpstr>Rekap DKTP Provinsi</vt:lpstr>
      <vt:lpstr>PUM</vt:lpstr>
      <vt:lpstr>PUM TP</vt:lpstr>
      <vt:lpstr>PUM 1</vt:lpstr>
      <vt:lpstr>PUM 2</vt:lpstr>
      <vt:lpstr>PUM 3</vt:lpstr>
      <vt:lpstr>PUM 4</vt:lpstr>
      <vt:lpstr>PUM 5</vt:lpstr>
      <vt:lpstr>PUM 6</vt:lpstr>
      <vt:lpstr>PUM 7</vt:lpstr>
      <vt:lpstr>PUM 8</vt:lpstr>
      <vt:lpstr>PUM 9</vt:lpstr>
      <vt:lpstr>PUM 10</vt:lpstr>
      <vt:lpstr>PUM 11</vt:lpstr>
      <vt:lpstr>Bangda!Print_Area</vt:lpstr>
      <vt:lpstr>'Bangda TP'!Print_Area</vt:lpstr>
      <vt:lpstr>Diklat!Print_Area</vt:lpstr>
      <vt:lpstr>Dukcapil!Print_Area</vt:lpstr>
      <vt:lpstr>Itjen!Print_Area</vt:lpstr>
      <vt:lpstr>Kesbangpol!Print_Area</vt:lpstr>
      <vt:lpstr>'LAMP I PERMENDAGRI'!Print_Area</vt:lpstr>
      <vt:lpstr>'LAMP I PRIN'!Print_Area</vt:lpstr>
      <vt:lpstr>'LAMP I PRIN 5 NOV'!Print_Area</vt:lpstr>
      <vt:lpstr>'LAMP II  PRIN 5 NOV'!Print_Area</vt:lpstr>
      <vt:lpstr>'LAMP II PRIN'!Print_Area</vt:lpstr>
      <vt:lpstr>'LAMPIRAN II PERMENDAGRI'!Print_Area</vt:lpstr>
      <vt:lpstr>Otda!Print_Area</vt:lpstr>
      <vt:lpstr>'PMD '!Print_Area</vt:lpstr>
      <vt:lpstr>'PMD TP'!Print_Area</vt:lpstr>
      <vt:lpstr>'Prov Kab Kota TP'!Print_Area</vt:lpstr>
      <vt:lpstr>PUM!Print_Area</vt:lpstr>
      <vt:lpstr>'PUM 1'!Print_Area</vt:lpstr>
      <vt:lpstr>'PUM 10'!Print_Area</vt:lpstr>
      <vt:lpstr>'PUM 11'!Print_Area</vt:lpstr>
      <vt:lpstr>'PUM 2'!Print_Area</vt:lpstr>
      <vt:lpstr>'PUM 3'!Print_Area</vt:lpstr>
      <vt:lpstr>'PUM 4'!Print_Area</vt:lpstr>
      <vt:lpstr>'PUM 5'!Print_Area</vt:lpstr>
      <vt:lpstr>'PUM 6'!Print_Area</vt:lpstr>
      <vt:lpstr>'PUM 7'!Print_Area</vt:lpstr>
      <vt:lpstr>'PUM 8'!Print_Area</vt:lpstr>
      <vt:lpstr>'PUM 9'!Print_Area</vt:lpstr>
      <vt:lpstr>'PUM DK 2'!Print_Area</vt:lpstr>
      <vt:lpstr>'PUM TP'!Print_Area</vt:lpstr>
      <vt:lpstr>'PUM TP 2'!Print_Area</vt:lpstr>
      <vt:lpstr>'Rekap Dekonsentrasi'!Print_Area</vt:lpstr>
      <vt:lpstr>'Rekap DKTP Provinsi'!Print_Area</vt:lpstr>
      <vt:lpstr>'Rekap Panjang Per Prog Per Prov'!Print_Area</vt:lpstr>
      <vt:lpstr>'Rekap Panjang Per Prog TP'!Print_Area</vt:lpstr>
      <vt:lpstr>'Rekap Panjang Per Program'!Print_Area</vt:lpstr>
      <vt:lpstr>'Rekap Panjang Per Prov TP'!Print_Area</vt:lpstr>
      <vt:lpstr>'Rekap Prov Kab Kota TP'!Print_Area</vt:lpstr>
      <vt:lpstr>'Rekap Provinsi Dekon'!Print_Area</vt:lpstr>
      <vt:lpstr>'Rekap TP'!Print_Area</vt:lpstr>
      <vt:lpstr>Setjen!Print_Area</vt:lpstr>
      <vt:lpstr>Bangda!Print_Titles</vt:lpstr>
      <vt:lpstr>'Bangda TP'!Print_Titles</vt:lpstr>
      <vt:lpstr>Diklat!Print_Titles</vt:lpstr>
      <vt:lpstr>Dukcapil!Print_Titles</vt:lpstr>
      <vt:lpstr>Itjen!Print_Titles</vt:lpstr>
      <vt:lpstr>Kesbangpol!Print_Titles</vt:lpstr>
      <vt:lpstr>'LAMP I PERMENDAGRI'!Print_Titles</vt:lpstr>
      <vt:lpstr>'LAMP I PRIN'!Print_Titles</vt:lpstr>
      <vt:lpstr>'LAMP I PRIN 5 NOV'!Print_Titles</vt:lpstr>
      <vt:lpstr>'LAMP II  PRIN 5 NOV'!Print_Titles</vt:lpstr>
      <vt:lpstr>'LAMP II PRIN'!Print_Titles</vt:lpstr>
      <vt:lpstr>'LAMPIRAN II PERMENDAGRI'!Print_Titles</vt:lpstr>
      <vt:lpstr>Otda!Print_Titles</vt:lpstr>
      <vt:lpstr>'PMD '!Print_Titles</vt:lpstr>
      <vt:lpstr>'PMD TP'!Print_Titles</vt:lpstr>
      <vt:lpstr>PUM!Print_Titles</vt:lpstr>
      <vt:lpstr>'PUM TP 2'!Print_Titles</vt:lpstr>
      <vt:lpstr>'Rekap Dekonsentrasi'!Print_Titles</vt:lpstr>
      <vt:lpstr>'Rekap DKTP Provinsi'!Print_Titles</vt:lpstr>
      <vt:lpstr>'Rekap Panjang Per Program'!Print_Titles</vt:lpstr>
      <vt:lpstr>'Rekap Panjang Per Prov TP'!Print_Titles</vt:lpstr>
      <vt:lpstr>'Rekap Provinsi Dekon'!Print_Titles</vt:lpstr>
      <vt:lpstr>Setjen!Print_Titles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208-041</dc:creator>
  <cp:lastModifiedBy>Mahe</cp:lastModifiedBy>
  <cp:lastPrinted>2012-12-28T02:34:27Z</cp:lastPrinted>
  <dcterms:created xsi:type="dcterms:W3CDTF">2012-04-16T12:25:06Z</dcterms:created>
  <dcterms:modified xsi:type="dcterms:W3CDTF">2012-12-28T04:09:31Z</dcterms:modified>
</cp:coreProperties>
</file>